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6C404A1-62FF-4370-AAC4-38B27FA65B69}" xr6:coauthVersionLast="45" xr6:coauthVersionMax="45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1 часть" sheetId="3" r:id="rId1"/>
    <sheet name="2 часть" sheetId="2" r:id="rId2"/>
    <sheet name="3 часть" sheetId="6" r:id="rId3"/>
    <sheet name="4часть" sheetId="7" r:id="rId4"/>
  </sheets>
  <definedNames>
    <definedName name="_xlnm.Print_Area" localSheetId="0">'1 часть'!$A$1:$K$37</definedName>
    <definedName name="_xlnm.Print_Area" localSheetId="1">'2 часть'!$A$1:$N$599</definedName>
    <definedName name="_xlnm.Print_Area" localSheetId="2">'3 часть'!#REF!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1" i="2" l="1"/>
  <c r="H581" i="2"/>
  <c r="I580" i="2"/>
  <c r="H580" i="2"/>
  <c r="E456" i="2"/>
  <c r="E480" i="2"/>
  <c r="J512" i="2"/>
  <c r="J505" i="2" s="1"/>
  <c r="J504" i="2"/>
  <c r="J497" i="2" s="1"/>
  <c r="J496" i="2"/>
  <c r="J489" i="2" s="1"/>
  <c r="J488" i="2"/>
  <c r="J481" i="2" s="1"/>
  <c r="J473" i="2"/>
  <c r="J472" i="2"/>
  <c r="J465" i="2"/>
  <c r="J464" i="2"/>
  <c r="J457" i="2" s="1"/>
  <c r="J456" i="2"/>
  <c r="J449" i="2" s="1"/>
  <c r="J441" i="2"/>
  <c r="J440" i="2"/>
  <c r="J433" i="2" s="1"/>
  <c r="J432" i="2"/>
  <c r="J425" i="2" s="1"/>
  <c r="J424" i="2"/>
  <c r="J417" i="2" s="1"/>
  <c r="J416" i="2"/>
  <c r="J409" i="2" s="1"/>
  <c r="J408" i="2"/>
  <c r="J401" i="2" s="1"/>
  <c r="J400" i="2"/>
  <c r="J393" i="2"/>
  <c r="J392" i="2"/>
  <c r="J385" i="2" s="1"/>
  <c r="J384" i="2"/>
  <c r="J377" i="2" s="1"/>
  <c r="J376" i="2"/>
  <c r="J369" i="2" s="1"/>
  <c r="J368" i="2"/>
  <c r="J361" i="2" s="1"/>
  <c r="J360" i="2"/>
  <c r="J353" i="2"/>
  <c r="J337" i="2"/>
  <c r="J352" i="2"/>
  <c r="J345" i="2" s="1"/>
  <c r="J336" i="2"/>
  <c r="J329" i="2"/>
  <c r="J313" i="2"/>
  <c r="J328" i="2"/>
  <c r="J321" i="2" s="1"/>
  <c r="J312" i="2"/>
  <c r="J305" i="2" s="1"/>
  <c r="J297" i="2"/>
  <c r="J296" i="2"/>
  <c r="J289" i="2" s="1"/>
  <c r="J288" i="2"/>
  <c r="J281" i="2" s="1"/>
  <c r="J273" i="2"/>
  <c r="J257" i="2"/>
  <c r="J272" i="2"/>
  <c r="J265" i="2" s="1"/>
  <c r="J256" i="2"/>
  <c r="J249" i="2"/>
  <c r="J248" i="2"/>
  <c r="J241" i="2" s="1"/>
  <c r="J233" i="2"/>
  <c r="J225" i="2"/>
  <c r="J224" i="2"/>
  <c r="J217" i="2" s="1"/>
  <c r="J216" i="2"/>
  <c r="J209" i="2"/>
  <c r="I304" i="2"/>
  <c r="I296" i="2"/>
  <c r="I511" i="2"/>
  <c r="I510" i="2"/>
  <c r="I509" i="2"/>
  <c r="I508" i="2"/>
  <c r="I507" i="2"/>
  <c r="I506" i="2"/>
  <c r="I503" i="2"/>
  <c r="I502" i="2"/>
  <c r="I501" i="2"/>
  <c r="I500" i="2"/>
  <c r="I499" i="2"/>
  <c r="I498" i="2"/>
  <c r="I495" i="2"/>
  <c r="I494" i="2"/>
  <c r="I493" i="2"/>
  <c r="I492" i="2"/>
  <c r="I491" i="2"/>
  <c r="I490" i="2"/>
  <c r="I487" i="2"/>
  <c r="I486" i="2"/>
  <c r="I485" i="2"/>
  <c r="I484" i="2"/>
  <c r="I483" i="2"/>
  <c r="I482" i="2"/>
  <c r="I479" i="2"/>
  <c r="I478" i="2"/>
  <c r="I477" i="2"/>
  <c r="I476" i="2"/>
  <c r="I475" i="2"/>
  <c r="I474" i="2"/>
  <c r="I470" i="2"/>
  <c r="I469" i="2"/>
  <c r="I468" i="2"/>
  <c r="I467" i="2"/>
  <c r="I466" i="2"/>
  <c r="I462" i="2"/>
  <c r="I461" i="2"/>
  <c r="I460" i="2"/>
  <c r="I459" i="2"/>
  <c r="I458" i="2"/>
  <c r="I455" i="2"/>
  <c r="I454" i="2"/>
  <c r="I453" i="2"/>
  <c r="I452" i="2"/>
  <c r="I451" i="2"/>
  <c r="I450" i="2"/>
  <c r="I447" i="2"/>
  <c r="I446" i="2"/>
  <c r="I445" i="2"/>
  <c r="I444" i="2"/>
  <c r="I443" i="2"/>
  <c r="I442" i="2"/>
  <c r="I439" i="2"/>
  <c r="I438" i="2"/>
  <c r="I437" i="2"/>
  <c r="I436" i="2"/>
  <c r="I435" i="2"/>
  <c r="I434" i="2"/>
  <c r="I431" i="2"/>
  <c r="I430" i="2"/>
  <c r="I429" i="2"/>
  <c r="I428" i="2"/>
  <c r="I427" i="2"/>
  <c r="I426" i="2"/>
  <c r="I423" i="2"/>
  <c r="I422" i="2"/>
  <c r="I421" i="2"/>
  <c r="I420" i="2"/>
  <c r="I419" i="2"/>
  <c r="I418" i="2"/>
  <c r="I415" i="2"/>
  <c r="I414" i="2"/>
  <c r="I413" i="2"/>
  <c r="I412" i="2"/>
  <c r="I411" i="2"/>
  <c r="I410" i="2"/>
  <c r="I407" i="2"/>
  <c r="I406" i="2"/>
  <c r="I405" i="2"/>
  <c r="I404" i="2"/>
  <c r="I403" i="2"/>
  <c r="I402" i="2"/>
  <c r="I399" i="2"/>
  <c r="I398" i="2"/>
  <c r="I397" i="2"/>
  <c r="I396" i="2"/>
  <c r="I395" i="2"/>
  <c r="I394" i="2"/>
  <c r="I391" i="2"/>
  <c r="I390" i="2"/>
  <c r="I389" i="2"/>
  <c r="I388" i="2"/>
  <c r="I387" i="2"/>
  <c r="I386" i="2"/>
  <c r="I383" i="2"/>
  <c r="I382" i="2"/>
  <c r="I381" i="2"/>
  <c r="I380" i="2"/>
  <c r="I379" i="2"/>
  <c r="I378" i="2"/>
  <c r="I375" i="2"/>
  <c r="I374" i="2"/>
  <c r="I373" i="2"/>
  <c r="I372" i="2"/>
  <c r="I371" i="2"/>
  <c r="I370" i="2"/>
  <c r="I367" i="2"/>
  <c r="I366" i="2"/>
  <c r="I365" i="2"/>
  <c r="I364" i="2"/>
  <c r="I363" i="2"/>
  <c r="I362" i="2"/>
  <c r="I359" i="2"/>
  <c r="I358" i="2"/>
  <c r="I357" i="2"/>
  <c r="I356" i="2"/>
  <c r="I355" i="2"/>
  <c r="I354" i="2"/>
  <c r="I351" i="2"/>
  <c r="I350" i="2"/>
  <c r="I349" i="2"/>
  <c r="I348" i="2"/>
  <c r="I347" i="2"/>
  <c r="I346" i="2"/>
  <c r="I343" i="2"/>
  <c r="I342" i="2"/>
  <c r="I341" i="2"/>
  <c r="I340" i="2"/>
  <c r="I339" i="2"/>
  <c r="I338" i="2"/>
  <c r="I335" i="2"/>
  <c r="I334" i="2"/>
  <c r="I333" i="2"/>
  <c r="I332" i="2"/>
  <c r="I331" i="2"/>
  <c r="I330" i="2"/>
  <c r="I327" i="2"/>
  <c r="I326" i="2"/>
  <c r="I325" i="2"/>
  <c r="I324" i="2"/>
  <c r="I323" i="2"/>
  <c r="I322" i="2"/>
  <c r="I319" i="2"/>
  <c r="I318" i="2"/>
  <c r="I317" i="2"/>
  <c r="I316" i="2"/>
  <c r="I315" i="2"/>
  <c r="I314" i="2"/>
  <c r="I311" i="2"/>
  <c r="I310" i="2"/>
  <c r="I309" i="2"/>
  <c r="I308" i="2"/>
  <c r="I307" i="2"/>
  <c r="I306" i="2"/>
  <c r="I303" i="2"/>
  <c r="I302" i="2"/>
  <c r="I301" i="2"/>
  <c r="I300" i="2"/>
  <c r="I299" i="2"/>
  <c r="I298" i="2"/>
  <c r="I287" i="2"/>
  <c r="I286" i="2"/>
  <c r="I285" i="2"/>
  <c r="I284" i="2"/>
  <c r="I283" i="2"/>
  <c r="I282" i="2"/>
  <c r="I279" i="2"/>
  <c r="I278" i="2"/>
  <c r="I277" i="2"/>
  <c r="I276" i="2"/>
  <c r="I275" i="2"/>
  <c r="I274" i="2"/>
  <c r="I271" i="2"/>
  <c r="I270" i="2"/>
  <c r="I269" i="2"/>
  <c r="I268" i="2"/>
  <c r="I267" i="2"/>
  <c r="I266" i="2"/>
  <c r="I263" i="2"/>
  <c r="I262" i="2"/>
  <c r="I261" i="2"/>
  <c r="I260" i="2"/>
  <c r="I259" i="2"/>
  <c r="I258" i="2"/>
  <c r="I255" i="2"/>
  <c r="I254" i="2"/>
  <c r="I253" i="2"/>
  <c r="I252" i="2"/>
  <c r="I251" i="2"/>
  <c r="I250" i="2"/>
  <c r="I247" i="2"/>
  <c r="I246" i="2"/>
  <c r="I245" i="2"/>
  <c r="I244" i="2"/>
  <c r="I243" i="2"/>
  <c r="I242" i="2"/>
  <c r="I239" i="2"/>
  <c r="I238" i="2"/>
  <c r="I237" i="2"/>
  <c r="I236" i="2"/>
  <c r="I235" i="2"/>
  <c r="I234" i="2"/>
  <c r="I223" i="2"/>
  <c r="I222" i="2"/>
  <c r="I221" i="2"/>
  <c r="I220" i="2"/>
  <c r="I219" i="2"/>
  <c r="I218" i="2"/>
  <c r="H218" i="2"/>
  <c r="I215" i="2"/>
  <c r="I214" i="2"/>
  <c r="I213" i="2"/>
  <c r="I212" i="2"/>
  <c r="I211" i="2"/>
  <c r="I210" i="2"/>
  <c r="J513" i="2" l="1"/>
  <c r="I464" i="2"/>
  <c r="G200" i="2" l="1"/>
  <c r="J176" i="2" l="1"/>
  <c r="E67" i="2"/>
  <c r="G580" i="2" l="1"/>
  <c r="H7" i="7" l="1"/>
  <c r="E320" i="2" l="1"/>
  <c r="M465" i="2" l="1"/>
  <c r="M457" i="2"/>
  <c r="H463" i="2"/>
  <c r="I463" i="2" s="1"/>
  <c r="H462" i="2"/>
  <c r="H461" i="2"/>
  <c r="H460" i="2"/>
  <c r="H459" i="2"/>
  <c r="H458" i="2"/>
  <c r="H467" i="2"/>
  <c r="H471" i="2"/>
  <c r="I471" i="2" s="1"/>
  <c r="H470" i="2"/>
  <c r="H469" i="2"/>
  <c r="H468" i="2"/>
  <c r="H466" i="2"/>
  <c r="H482" i="2"/>
  <c r="M481" i="2"/>
  <c r="H481" i="2" l="1"/>
  <c r="I481" i="2"/>
  <c r="H457" i="2"/>
  <c r="I457" i="2"/>
  <c r="H465" i="2"/>
  <c r="I465" i="2"/>
  <c r="H472" i="2"/>
  <c r="H414" i="2"/>
  <c r="I472" i="2" l="1"/>
  <c r="J527" i="2"/>
  <c r="J11" i="2"/>
  <c r="H165" i="2"/>
  <c r="H154" i="2"/>
  <c r="I65" i="2" l="1"/>
  <c r="G304" i="2"/>
  <c r="E304" i="2"/>
  <c r="I191" i="2" l="1"/>
  <c r="H114" i="2" l="1"/>
  <c r="I113" i="2"/>
  <c r="I111" i="2"/>
  <c r="E400" i="2"/>
  <c r="I123" i="2"/>
  <c r="I122" i="2"/>
  <c r="I121" i="2"/>
  <c r="G256" i="2"/>
  <c r="J187" i="2"/>
  <c r="I176" i="2" l="1"/>
  <c r="H94" i="2"/>
  <c r="I142" i="2"/>
  <c r="H81" i="2" l="1"/>
  <c r="H77" i="2"/>
  <c r="E18" i="2" l="1"/>
  <c r="G18" i="2"/>
  <c r="H18" i="2"/>
  <c r="E580" i="2" l="1"/>
  <c r="E408" i="2" l="1"/>
  <c r="J188" i="2" l="1"/>
  <c r="E416" i="2" l="1"/>
  <c r="G67" i="2" l="1"/>
  <c r="G57" i="2"/>
  <c r="E57" i="2"/>
  <c r="E9" i="2" l="1"/>
  <c r="E19" i="2" s="1"/>
  <c r="D8" i="7"/>
  <c r="M62" i="2" l="1"/>
  <c r="I579" i="2" l="1"/>
  <c r="I119" i="2" l="1"/>
  <c r="I117" i="2"/>
  <c r="H109" i="2" l="1"/>
  <c r="E40" i="2" l="1"/>
  <c r="H151" i="2" l="1"/>
  <c r="I103" i="2"/>
  <c r="J515" i="2" l="1"/>
  <c r="H196" i="2"/>
  <c r="J199" i="2"/>
  <c r="I198" i="2"/>
  <c r="I195" i="2"/>
  <c r="I187" i="2" l="1"/>
  <c r="H173" i="2" l="1"/>
  <c r="H91" i="2" l="1"/>
  <c r="H185" i="2" l="1"/>
  <c r="H159" i="2"/>
  <c r="J160" i="2"/>
  <c r="H161" i="2"/>
  <c r="H162" i="2"/>
  <c r="H163" i="2"/>
  <c r="H164" i="2"/>
  <c r="H166" i="2"/>
  <c r="I58" i="6" l="1"/>
  <c r="I59" i="6" s="1"/>
  <c r="E504" i="2" l="1"/>
  <c r="M401" i="2" l="1"/>
  <c r="I401" i="2" s="1"/>
  <c r="H578" i="2" l="1"/>
  <c r="E34" i="6" l="1"/>
  <c r="E59" i="6" s="1"/>
  <c r="G34" i="6"/>
  <c r="G59" i="6" s="1"/>
  <c r="I11" i="2" l="1"/>
  <c r="I105" i="2"/>
  <c r="M24" i="2"/>
  <c r="H24" i="2" s="1"/>
  <c r="M515" i="2" l="1"/>
  <c r="H515" i="2" s="1"/>
  <c r="I515" i="2" s="1"/>
  <c r="H516" i="2"/>
  <c r="I516" i="2" s="1"/>
  <c r="H517" i="2"/>
  <c r="I517" i="2" s="1"/>
  <c r="H518" i="2"/>
  <c r="I518" i="2"/>
  <c r="H519" i="2"/>
  <c r="I519" i="2" s="1"/>
  <c r="I188" i="2"/>
  <c r="M44" i="2"/>
  <c r="I112" i="2" l="1"/>
  <c r="M377" i="2"/>
  <c r="I377" i="2" s="1"/>
  <c r="M489" i="2"/>
  <c r="G488" i="2"/>
  <c r="I174" i="2"/>
  <c r="H489" i="2" l="1"/>
  <c r="I489" i="2"/>
  <c r="H152" i="2"/>
  <c r="M150" i="2"/>
  <c r="I120" i="2"/>
  <c r="G432" i="2" l="1"/>
  <c r="G440" i="2"/>
  <c r="E440" i="2"/>
  <c r="I578" i="2" l="1"/>
  <c r="H570" i="2"/>
  <c r="J117" i="2" l="1"/>
  <c r="H44" i="2"/>
  <c r="H9" i="7" l="1"/>
  <c r="D10" i="7" l="1"/>
  <c r="M353" i="2" l="1"/>
  <c r="H353" i="2" l="1"/>
  <c r="I353" i="2"/>
  <c r="H157" i="2"/>
  <c r="H141" i="2"/>
  <c r="J92" i="2"/>
  <c r="H76" i="2"/>
  <c r="M524" i="2"/>
  <c r="H7" i="2" l="1"/>
  <c r="N31" i="2" l="1"/>
  <c r="E328" i="2" l="1"/>
  <c r="J177" i="2" l="1"/>
  <c r="M409" i="2" l="1"/>
  <c r="I409" i="2" s="1"/>
  <c r="M561" i="2" l="1"/>
  <c r="I570" i="2"/>
  <c r="I106" i="2"/>
  <c r="M337" i="2" l="1"/>
  <c r="I337" i="2" s="1"/>
  <c r="M13" i="2" l="1"/>
  <c r="M265" i="2"/>
  <c r="I265" i="2" s="1"/>
  <c r="I272" i="2" s="1"/>
  <c r="M297" i="2" l="1"/>
  <c r="I297" i="2" s="1"/>
  <c r="H290" i="2"/>
  <c r="I44" i="2" l="1"/>
  <c r="J109" i="2" l="1"/>
  <c r="M233" i="2"/>
  <c r="M51" i="2"/>
  <c r="H233" i="2" l="1"/>
  <c r="I233" i="2"/>
  <c r="I240" i="2" s="1"/>
  <c r="E523" i="2"/>
  <c r="J128" i="2"/>
  <c r="I128" i="2"/>
  <c r="M65" i="2" l="1"/>
  <c r="M417" i="2" l="1"/>
  <c r="I417" i="2" s="1"/>
  <c r="I14" i="2" l="1"/>
  <c r="J17" i="2"/>
  <c r="M17" i="2"/>
  <c r="M16" i="2"/>
  <c r="M15" i="2"/>
  <c r="J15" i="2"/>
  <c r="M14" i="2"/>
  <c r="I17" i="2" l="1"/>
  <c r="J14" i="2"/>
  <c r="J16" i="2"/>
  <c r="I16" i="2"/>
  <c r="H52" i="2" l="1"/>
  <c r="I52" i="2" s="1"/>
  <c r="H295" i="2" l="1"/>
  <c r="J570" i="2"/>
  <c r="H87" i="2"/>
  <c r="J87" i="2" s="1"/>
  <c r="H84" i="2"/>
  <c r="J84" i="2" s="1"/>
  <c r="H82" i="2"/>
  <c r="J82" i="2" s="1"/>
  <c r="M12" i="2"/>
  <c r="I12" i="2" l="1"/>
  <c r="I82" i="2"/>
  <c r="I87" i="2"/>
  <c r="J12" i="2"/>
  <c r="I84" i="2"/>
  <c r="I13" i="2"/>
  <c r="J13" i="2"/>
  <c r="G523" i="2"/>
  <c r="M521" i="2"/>
  <c r="H521" i="2" s="1"/>
  <c r="I521" i="2" s="1"/>
  <c r="H524" i="2"/>
  <c r="J524" i="2" s="1"/>
  <c r="J526" i="2" s="1"/>
  <c r="G496" i="2"/>
  <c r="H495" i="2"/>
  <c r="H494" i="2"/>
  <c r="H493" i="2"/>
  <c r="H492" i="2"/>
  <c r="H491" i="2"/>
  <c r="H490" i="2"/>
  <c r="E488" i="2"/>
  <c r="H487" i="2"/>
  <c r="H486" i="2"/>
  <c r="H485" i="2"/>
  <c r="H484" i="2"/>
  <c r="H483" i="2"/>
  <c r="H178" i="2"/>
  <c r="J178" i="2" s="1"/>
  <c r="I177" i="2"/>
  <c r="I173" i="2"/>
  <c r="M55" i="2"/>
  <c r="H55" i="2" s="1"/>
  <c r="G504" i="2"/>
  <c r="H503" i="2"/>
  <c r="H502" i="2"/>
  <c r="H501" i="2"/>
  <c r="H500" i="2"/>
  <c r="H499" i="2"/>
  <c r="H498" i="2"/>
  <c r="M497" i="2"/>
  <c r="I497" i="2" s="1"/>
  <c r="E512" i="2"/>
  <c r="G512" i="2"/>
  <c r="H511" i="2"/>
  <c r="H510" i="2"/>
  <c r="H509" i="2"/>
  <c r="H508" i="2"/>
  <c r="H507" i="2"/>
  <c r="H506" i="2"/>
  <c r="M505" i="2"/>
  <c r="I183" i="2"/>
  <c r="H183" i="2"/>
  <c r="J183" i="2" s="1"/>
  <c r="H182" i="2"/>
  <c r="J182" i="2" s="1"/>
  <c r="J180" i="2"/>
  <c r="H439" i="2"/>
  <c r="H438" i="2"/>
  <c r="H437" i="2"/>
  <c r="H436" i="2"/>
  <c r="H435" i="2"/>
  <c r="H434" i="2"/>
  <c r="M433" i="2"/>
  <c r="E432" i="2"/>
  <c r="H431" i="2"/>
  <c r="H430" i="2"/>
  <c r="H429" i="2"/>
  <c r="H428" i="2"/>
  <c r="H427" i="2"/>
  <c r="H426" i="2"/>
  <c r="M425" i="2"/>
  <c r="H147" i="2"/>
  <c r="J147" i="2" s="1"/>
  <c r="H146" i="2"/>
  <c r="I146" i="2" s="1"/>
  <c r="H145" i="2"/>
  <c r="J145" i="2" s="1"/>
  <c r="H149" i="2"/>
  <c r="I149" i="2" s="1"/>
  <c r="H148" i="2"/>
  <c r="H53" i="2"/>
  <c r="J53" i="2" s="1"/>
  <c r="H577" i="2"/>
  <c r="I577" i="2" s="1"/>
  <c r="H576" i="2"/>
  <c r="J576" i="2" s="1"/>
  <c r="H575" i="2"/>
  <c r="J575" i="2" s="1"/>
  <c r="G529" i="2"/>
  <c r="E529" i="2"/>
  <c r="H528" i="2"/>
  <c r="I528" i="2" s="1"/>
  <c r="M527" i="2"/>
  <c r="I527" i="2" s="1"/>
  <c r="G480" i="2"/>
  <c r="H479" i="2"/>
  <c r="H478" i="2"/>
  <c r="H477" i="2"/>
  <c r="H476" i="2"/>
  <c r="H475" i="2"/>
  <c r="H474" i="2"/>
  <c r="M473" i="2"/>
  <c r="I473" i="2" s="1"/>
  <c r="G456" i="2"/>
  <c r="H455" i="2"/>
  <c r="H454" i="2"/>
  <c r="H453" i="2"/>
  <c r="H452" i="2"/>
  <c r="H451" i="2"/>
  <c r="H450" i="2"/>
  <c r="M449" i="2"/>
  <c r="H425" i="2" l="1"/>
  <c r="I425" i="2"/>
  <c r="H433" i="2"/>
  <c r="I433" i="2"/>
  <c r="H488" i="2"/>
  <c r="H505" i="2"/>
  <c r="I505" i="2"/>
  <c r="H449" i="2"/>
  <c r="H456" i="2" s="1"/>
  <c r="I449" i="2"/>
  <c r="I456" i="2" s="1"/>
  <c r="H440" i="2"/>
  <c r="I18" i="2"/>
  <c r="H473" i="2"/>
  <c r="I148" i="2"/>
  <c r="H497" i="2"/>
  <c r="H504" i="2" s="1"/>
  <c r="I180" i="2"/>
  <c r="H512" i="2"/>
  <c r="J521" i="2"/>
  <c r="J523" i="2" s="1"/>
  <c r="I145" i="2"/>
  <c r="J146" i="2"/>
  <c r="J173" i="2"/>
  <c r="J148" i="2"/>
  <c r="J175" i="2"/>
  <c r="I178" i="2"/>
  <c r="I53" i="2"/>
  <c r="I182" i="2"/>
  <c r="I524" i="2"/>
  <c r="I55" i="2"/>
  <c r="J55" i="2"/>
  <c r="H432" i="2"/>
  <c r="I432" i="2"/>
  <c r="J149" i="2"/>
  <c r="I575" i="2"/>
  <c r="I147" i="2"/>
  <c r="I576" i="2"/>
  <c r="H523" i="2"/>
  <c r="I523" i="2" s="1"/>
  <c r="H496" i="2"/>
  <c r="I496" i="2"/>
  <c r="I488" i="2"/>
  <c r="I512" i="2"/>
  <c r="J577" i="2"/>
  <c r="I529" i="2"/>
  <c r="H529" i="2"/>
  <c r="I480" i="2" l="1"/>
  <c r="H480" i="2"/>
  <c r="I504" i="2"/>
  <c r="I440" i="2"/>
  <c r="H108" i="2" l="1"/>
  <c r="J108" i="2" s="1"/>
  <c r="I108" i="2" l="1"/>
  <c r="M11" i="2"/>
  <c r="I152" i="2"/>
  <c r="J18" i="2" l="1"/>
  <c r="J152" i="2"/>
  <c r="M59" i="2" l="1"/>
  <c r="H59" i="2" s="1"/>
  <c r="J59" i="2" l="1"/>
  <c r="I59" i="2"/>
  <c r="H88" i="2"/>
  <c r="H83" i="2"/>
  <c r="I83" i="2" s="1"/>
  <c r="H89" i="2" l="1"/>
  <c r="J89" i="2" l="1"/>
  <c r="I89" i="2"/>
  <c r="H79" i="2"/>
  <c r="E288" i="2" l="1"/>
  <c r="G288" i="2"/>
  <c r="H287" i="2"/>
  <c r="H286" i="2"/>
  <c r="H285" i="2"/>
  <c r="H284" i="2"/>
  <c r="H283" i="2"/>
  <c r="H282" i="2"/>
  <c r="M281" i="2"/>
  <c r="H86" i="2"/>
  <c r="J86" i="2" s="1"/>
  <c r="H281" i="2" l="1"/>
  <c r="I281" i="2"/>
  <c r="I288" i="2" s="1"/>
  <c r="H288" i="2"/>
  <c r="I86" i="2"/>
  <c r="H62" i="2"/>
  <c r="J62" i="2" s="1"/>
  <c r="H335" i="2"/>
  <c r="H334" i="2"/>
  <c r="H333" i="2"/>
  <c r="H332" i="2"/>
  <c r="H331" i="2"/>
  <c r="H330" i="2"/>
  <c r="E336" i="2"/>
  <c r="H247" i="2"/>
  <c r="J79" i="2"/>
  <c r="I77" i="2"/>
  <c r="J76" i="2"/>
  <c r="H557" i="2"/>
  <c r="I557" i="2" s="1"/>
  <c r="I79" i="2" l="1"/>
  <c r="I76" i="2"/>
  <c r="H143" i="2"/>
  <c r="H294" i="2"/>
  <c r="I294" i="2" s="1"/>
  <c r="I290" i="2"/>
  <c r="E296" i="2"/>
  <c r="G296" i="2"/>
  <c r="H73" i="2"/>
  <c r="I73" i="2" s="1"/>
  <c r="I114" i="2"/>
  <c r="J112" i="2"/>
  <c r="I143" i="2" l="1"/>
  <c r="J73" i="2"/>
  <c r="H11" i="7"/>
  <c r="M289" i="2" l="1"/>
  <c r="H98" i="2" l="1"/>
  <c r="J164" i="2"/>
  <c r="H184" i="2"/>
  <c r="H140" i="2" l="1"/>
  <c r="H135" i="2"/>
  <c r="H136" i="2"/>
  <c r="J136" i="2" s="1"/>
  <c r="G336" i="2" l="1"/>
  <c r="M329" i="2"/>
  <c r="H329" i="2" l="1"/>
  <c r="H336" i="2" s="1"/>
  <c r="I329" i="2"/>
  <c r="I336" i="2"/>
  <c r="H289" i="2"/>
  <c r="I289" i="2" l="1"/>
  <c r="H296" i="2"/>
  <c r="H139" i="2"/>
  <c r="H167" i="2" l="1"/>
  <c r="J159" i="2"/>
  <c r="G550" i="2" l="1"/>
  <c r="E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M543" i="2"/>
  <c r="I543" i="2" s="1"/>
  <c r="H104" i="2"/>
  <c r="I550" i="2" l="1"/>
  <c r="H543" i="2"/>
  <c r="H550" i="2" s="1"/>
  <c r="H572" i="2"/>
  <c r="J543" i="2" l="1"/>
  <c r="J550" i="2" s="1"/>
  <c r="J573" i="2"/>
  <c r="J167" i="2"/>
  <c r="G224" i="2" l="1"/>
  <c r="E224" i="2"/>
  <c r="H223" i="2"/>
  <c r="H222" i="2"/>
  <c r="H221" i="2"/>
  <c r="H220" i="2"/>
  <c r="H219" i="2"/>
  <c r="M217" i="2"/>
  <c r="G542" i="2"/>
  <c r="E542" i="2"/>
  <c r="H541" i="2"/>
  <c r="I541" i="2" s="1"/>
  <c r="H540" i="2"/>
  <c r="I540" i="2" s="1"/>
  <c r="H539" i="2"/>
  <c r="I539" i="2" s="1"/>
  <c r="H538" i="2"/>
  <c r="I538" i="2" s="1"/>
  <c r="H537" i="2"/>
  <c r="I537" i="2" s="1"/>
  <c r="H536" i="2"/>
  <c r="I536" i="2" s="1"/>
  <c r="M535" i="2"/>
  <c r="H535" i="2" s="1"/>
  <c r="I535" i="2" s="1"/>
  <c r="G558" i="2"/>
  <c r="E558" i="2"/>
  <c r="H556" i="2"/>
  <c r="I556" i="2" s="1"/>
  <c r="H555" i="2"/>
  <c r="I555" i="2" s="1"/>
  <c r="H554" i="2"/>
  <c r="I554" i="2" s="1"/>
  <c r="H553" i="2"/>
  <c r="I553" i="2" s="1"/>
  <c r="H552" i="2"/>
  <c r="I552" i="2" s="1"/>
  <c r="M551" i="2"/>
  <c r="H551" i="2" s="1"/>
  <c r="G320" i="2"/>
  <c r="H319" i="2"/>
  <c r="H318" i="2"/>
  <c r="H317" i="2"/>
  <c r="H316" i="2"/>
  <c r="H315" i="2"/>
  <c r="H314" i="2"/>
  <c r="M313" i="2"/>
  <c r="H217" i="2" l="1"/>
  <c r="I217" i="2"/>
  <c r="I224" i="2" s="1"/>
  <c r="H313" i="2"/>
  <c r="I313" i="2"/>
  <c r="G559" i="2"/>
  <c r="E559" i="2"/>
  <c r="I551" i="2"/>
  <c r="H558" i="2"/>
  <c r="I558" i="2" s="1"/>
  <c r="H224" i="2"/>
  <c r="H542" i="2"/>
  <c r="H320" i="2"/>
  <c r="I320" i="2" l="1"/>
  <c r="H559" i="2"/>
  <c r="I559" i="2" s="1"/>
  <c r="J558" i="2"/>
  <c r="J551" i="2" s="1"/>
  <c r="I542" i="2"/>
  <c r="J559" i="2" l="1"/>
  <c r="J535" i="2"/>
  <c r="J106" i="2" l="1"/>
  <c r="H525" i="2"/>
  <c r="I525" i="2" s="1"/>
  <c r="M56" i="2" l="1"/>
  <c r="H56" i="2" s="1"/>
  <c r="I56" i="2" l="1"/>
  <c r="J142" i="2" l="1"/>
  <c r="H186" i="2" l="1"/>
  <c r="I184" i="2"/>
  <c r="E46" i="2"/>
  <c r="J185" i="2" l="1"/>
  <c r="E47" i="2"/>
  <c r="I185" i="2"/>
  <c r="J184" i="2"/>
  <c r="I186" i="2"/>
  <c r="G400" i="2"/>
  <c r="H399" i="2"/>
  <c r="H398" i="2"/>
  <c r="H397" i="2"/>
  <c r="H396" i="2"/>
  <c r="H395" i="2"/>
  <c r="H394" i="2"/>
  <c r="M393" i="2"/>
  <c r="H423" i="2"/>
  <c r="H422" i="2"/>
  <c r="H421" i="2"/>
  <c r="H420" i="2"/>
  <c r="E424" i="2"/>
  <c r="H129" i="2"/>
  <c r="I129" i="2" s="1"/>
  <c r="I127" i="2"/>
  <c r="H393" i="2" l="1"/>
  <c r="H400" i="2" s="1"/>
  <c r="I393" i="2"/>
  <c r="J129" i="2"/>
  <c r="I400" i="2"/>
  <c r="H531" i="2" l="1"/>
  <c r="I531" i="2" s="1"/>
  <c r="H419" i="2"/>
  <c r="H418" i="2"/>
  <c r="H417" i="2"/>
  <c r="G424" i="2"/>
  <c r="G46" i="2"/>
  <c r="G47" i="2" l="1"/>
  <c r="H424" i="2"/>
  <c r="I424" i="2"/>
  <c r="E280" i="2"/>
  <c r="H46" i="2" l="1"/>
  <c r="H47" i="2" s="1"/>
  <c r="I46" i="2" l="1"/>
  <c r="I47" i="2" s="1"/>
  <c r="J46" i="2"/>
  <c r="J44" i="2" s="1"/>
  <c r="H171" i="2"/>
  <c r="J171" i="2" s="1"/>
  <c r="J47" i="2" l="1"/>
  <c r="I171" i="2"/>
  <c r="H102" i="2" l="1"/>
  <c r="H126" i="2" l="1"/>
  <c r="J126" i="2" s="1"/>
  <c r="H131" i="2"/>
  <c r="I166" i="2"/>
  <c r="H168" i="2"/>
  <c r="I168" i="2" s="1"/>
  <c r="H158" i="2"/>
  <c r="J158" i="2" s="1"/>
  <c r="I126" i="2" l="1"/>
  <c r="H107" i="2"/>
  <c r="J107" i="2" s="1"/>
  <c r="I107" i="2" l="1"/>
  <c r="J168" i="2"/>
  <c r="H169" i="2"/>
  <c r="J169" i="2" l="1"/>
  <c r="I169" i="2"/>
  <c r="H85" i="2" l="1"/>
  <c r="H78" i="2" l="1"/>
  <c r="I85" i="2"/>
  <c r="J166" i="2"/>
  <c r="I164" i="2"/>
  <c r="J165" i="2" l="1"/>
  <c r="I165" i="2"/>
  <c r="H90" i="2"/>
  <c r="J141" i="2" l="1"/>
  <c r="J193" i="2"/>
  <c r="H134" i="2"/>
  <c r="H133" i="2"/>
  <c r="H132" i="2"/>
  <c r="I118" i="2"/>
  <c r="H347" i="2" l="1"/>
  <c r="H69" i="2" l="1"/>
  <c r="J69" i="2" l="1"/>
  <c r="H80" i="2"/>
  <c r="H75" i="2"/>
  <c r="H144" i="2"/>
  <c r="J88" i="2" l="1"/>
  <c r="J80" i="2"/>
  <c r="J78" i="2"/>
  <c r="I88" i="2" l="1"/>
  <c r="I78" i="2"/>
  <c r="I80" i="2"/>
  <c r="I75" i="2"/>
  <c r="I150" i="2" l="1"/>
  <c r="J150" i="2"/>
  <c r="H74" i="2" l="1"/>
  <c r="J74" i="2" s="1"/>
  <c r="I91" i="2" l="1"/>
  <c r="I90" i="2" l="1"/>
  <c r="J91" i="2"/>
  <c r="I92" i="2"/>
  <c r="I160" i="2" l="1"/>
  <c r="M60" i="2" l="1"/>
  <c r="H60" i="2" s="1"/>
  <c r="I60" i="2" l="1"/>
  <c r="N9" i="2"/>
  <c r="I109" i="2" l="1"/>
  <c r="G562" i="2"/>
  <c r="E562" i="2"/>
  <c r="E368" i="2"/>
  <c r="E360" i="2"/>
  <c r="L39" i="2"/>
  <c r="K39" i="2"/>
  <c r="H116" i="2" l="1"/>
  <c r="H138" i="2" l="1"/>
  <c r="I138" i="2" s="1"/>
  <c r="H561" i="2"/>
  <c r="J561" i="2" l="1"/>
  <c r="I561" i="2"/>
  <c r="I562" i="2" s="1"/>
  <c r="H562" i="2"/>
  <c r="J562" i="2" s="1"/>
  <c r="H447" i="2" l="1"/>
  <c r="H446" i="2"/>
  <c r="H445" i="2"/>
  <c r="H444" i="2"/>
  <c r="H443" i="2"/>
  <c r="H442" i="2"/>
  <c r="G448" i="2"/>
  <c r="E448" i="2"/>
  <c r="M441" i="2"/>
  <c r="J103" i="2"/>
  <c r="H441" i="2" l="1"/>
  <c r="H448" i="2" s="1"/>
  <c r="I441" i="2"/>
  <c r="G232" i="2"/>
  <c r="E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M225" i="2"/>
  <c r="I225" i="2" s="1"/>
  <c r="I141" i="2"/>
  <c r="H137" i="2"/>
  <c r="I133" i="2"/>
  <c r="J197" i="2"/>
  <c r="H8" i="2"/>
  <c r="I232" i="2" l="1"/>
  <c r="J7" i="2"/>
  <c r="H9" i="2"/>
  <c r="H19" i="2" s="1"/>
  <c r="I137" i="2"/>
  <c r="I448" i="2"/>
  <c r="H225" i="2"/>
  <c r="J157" i="2"/>
  <c r="H156" i="2"/>
  <c r="H155" i="2"/>
  <c r="H153" i="2"/>
  <c r="H93" i="2"/>
  <c r="H72" i="2"/>
  <c r="J72" i="2" s="1"/>
  <c r="H71" i="2"/>
  <c r="H70" i="2"/>
  <c r="J102" i="2"/>
  <c r="H100" i="2"/>
  <c r="J98" i="2"/>
  <c r="H97" i="2"/>
  <c r="H96" i="2"/>
  <c r="J96" i="2" s="1"/>
  <c r="H115" i="2"/>
  <c r="H110" i="2"/>
  <c r="I161" i="2" l="1"/>
  <c r="H232" i="2"/>
  <c r="H30" i="2"/>
  <c r="H189" i="2" l="1"/>
  <c r="H124" i="2"/>
  <c r="I136" i="2" l="1"/>
  <c r="I193" i="2"/>
  <c r="I192" i="2"/>
  <c r="I197" i="2"/>
  <c r="I196" i="2"/>
  <c r="I194" i="2"/>
  <c r="I190" i="2"/>
  <c r="I189" i="2"/>
  <c r="I7" i="2" l="1"/>
  <c r="H12" i="7"/>
  <c r="G12" i="7"/>
  <c r="F12" i="7"/>
  <c r="D12" i="7"/>
  <c r="H10" i="7"/>
  <c r="H8" i="7"/>
  <c r="G10" i="7"/>
  <c r="F10" i="7"/>
  <c r="G8" i="7"/>
  <c r="I163" i="2" l="1"/>
  <c r="I162" i="2"/>
  <c r="I159" i="2"/>
  <c r="I158" i="2"/>
  <c r="I156" i="2"/>
  <c r="I155" i="2"/>
  <c r="I154" i="2"/>
  <c r="I151" i="2"/>
  <c r="I140" i="2"/>
  <c r="I139" i="2"/>
  <c r="I135" i="2"/>
  <c r="I132" i="2"/>
  <c r="I104" i="2"/>
  <c r="I102" i="2"/>
  <c r="I101" i="2"/>
  <c r="I100" i="2"/>
  <c r="I98" i="2"/>
  <c r="I97" i="2"/>
  <c r="I96" i="2"/>
  <c r="I95" i="2"/>
  <c r="I93" i="2"/>
  <c r="I72" i="2"/>
  <c r="G9" i="2"/>
  <c r="G19" i="2" s="1"/>
  <c r="E39" i="2" l="1"/>
  <c r="L31" i="2"/>
  <c r="K31" i="2"/>
  <c r="G31" i="2"/>
  <c r="E31" i="2"/>
  <c r="J163" i="2" l="1"/>
  <c r="J162" i="2"/>
  <c r="J156" i="2"/>
  <c r="J155" i="2"/>
  <c r="G39" i="2"/>
  <c r="G532" i="2" l="1"/>
  <c r="E532" i="2"/>
  <c r="G526" i="2"/>
  <c r="E526" i="2"/>
  <c r="G416" i="2"/>
  <c r="G408" i="2"/>
  <c r="G392" i="2"/>
  <c r="E392" i="2"/>
  <c r="G384" i="2"/>
  <c r="E384" i="2"/>
  <c r="G376" i="2"/>
  <c r="E376" i="2"/>
  <c r="G368" i="2"/>
  <c r="G360" i="2"/>
  <c r="G352" i="2"/>
  <c r="E352" i="2"/>
  <c r="G344" i="2"/>
  <c r="E344" i="2"/>
  <c r="G328" i="2"/>
  <c r="G312" i="2"/>
  <c r="E312" i="2"/>
  <c r="G280" i="2"/>
  <c r="G272" i="2"/>
  <c r="E272" i="2"/>
  <c r="G264" i="2"/>
  <c r="E264" i="2"/>
  <c r="E256" i="2"/>
  <c r="G248" i="2"/>
  <c r="E248" i="2"/>
  <c r="G240" i="2"/>
  <c r="E240" i="2"/>
  <c r="G216" i="2"/>
  <c r="E216" i="2"/>
  <c r="N39" i="2"/>
  <c r="G40" i="2"/>
  <c r="G201" i="2" s="1"/>
  <c r="G513" i="2" l="1"/>
  <c r="J40" i="2"/>
  <c r="E533" i="2"/>
  <c r="G533" i="2"/>
  <c r="M66" i="2"/>
  <c r="H66" i="2" s="1"/>
  <c r="I66" i="2" s="1"/>
  <c r="J85" i="2"/>
  <c r="J83" i="2"/>
  <c r="J123" i="2"/>
  <c r="J118" i="2"/>
  <c r="G581" i="2" l="1"/>
  <c r="J51" i="2"/>
  <c r="I51" i="2"/>
  <c r="I116" i="2"/>
  <c r="I124" i="2"/>
  <c r="J124" i="2"/>
  <c r="J66" i="2" l="1"/>
  <c r="J114" i="2"/>
  <c r="H377" i="2" l="1"/>
  <c r="H383" i="2"/>
  <c r="H382" i="2"/>
  <c r="H381" i="2"/>
  <c r="H380" i="2"/>
  <c r="H379" i="2"/>
  <c r="H378" i="2"/>
  <c r="H311" i="2"/>
  <c r="H310" i="2"/>
  <c r="H309" i="2"/>
  <c r="H308" i="2"/>
  <c r="H307" i="2"/>
  <c r="H306" i="2"/>
  <c r="M305" i="2"/>
  <c r="H305" i="2" l="1"/>
  <c r="I305" i="2"/>
  <c r="H384" i="2"/>
  <c r="H312" i="2"/>
  <c r="I69" i="2"/>
  <c r="I312" i="2" l="1"/>
  <c r="I384" i="2"/>
  <c r="I71" i="2" l="1"/>
  <c r="I70" i="2"/>
  <c r="I99" i="2"/>
  <c r="H569" i="2"/>
  <c r="I81" i="2" l="1"/>
  <c r="J569" i="2"/>
  <c r="I569" i="2"/>
  <c r="H279" i="2"/>
  <c r="H278" i="2"/>
  <c r="H277" i="2"/>
  <c r="H276" i="2"/>
  <c r="H275" i="2"/>
  <c r="H274" i="2"/>
  <c r="M273" i="2"/>
  <c r="I8" i="2"/>
  <c r="H273" i="2" l="1"/>
  <c r="I273" i="2"/>
  <c r="I280" i="2" s="1"/>
  <c r="H280" i="2"/>
  <c r="I9" i="2"/>
  <c r="I19" i="2" s="1"/>
  <c r="J8" i="2"/>
  <c r="J9" i="2" s="1"/>
  <c r="J19" i="2" s="1"/>
  <c r="H567" i="2" l="1"/>
  <c r="I567" i="2" l="1"/>
  <c r="J568" i="2"/>
  <c r="J195" i="2"/>
  <c r="M530" i="2"/>
  <c r="M64" i="2"/>
  <c r="H64" i="2" s="1"/>
  <c r="J97" i="2"/>
  <c r="I530" i="2" l="1"/>
  <c r="I532" i="2" s="1"/>
  <c r="H38" i="2"/>
  <c r="I38" i="2" s="1"/>
  <c r="I37" i="2"/>
  <c r="H37" i="2"/>
  <c r="H36" i="2"/>
  <c r="I36" i="2" s="1"/>
  <c r="H35" i="2"/>
  <c r="I35" i="2" s="1"/>
  <c r="H34" i="2"/>
  <c r="I34" i="2" s="1"/>
  <c r="H33" i="2"/>
  <c r="I33" i="2" s="1"/>
  <c r="M32" i="2"/>
  <c r="I32" i="2" s="1"/>
  <c r="I30" i="2"/>
  <c r="I29" i="2"/>
  <c r="H29" i="2"/>
  <c r="H28" i="2"/>
  <c r="I28" i="2" s="1"/>
  <c r="H27" i="2"/>
  <c r="I27" i="2" s="1"/>
  <c r="H26" i="2"/>
  <c r="I26" i="2" s="1"/>
  <c r="H25" i="2"/>
  <c r="I25" i="2" s="1"/>
  <c r="H415" i="2"/>
  <c r="H413" i="2"/>
  <c r="H412" i="2"/>
  <c r="H411" i="2"/>
  <c r="H410" i="2"/>
  <c r="H409" i="2"/>
  <c r="H407" i="2"/>
  <c r="H406" i="2"/>
  <c r="H405" i="2"/>
  <c r="H404" i="2"/>
  <c r="H403" i="2"/>
  <c r="H402" i="2"/>
  <c r="H401" i="2"/>
  <c r="H391" i="2"/>
  <c r="H390" i="2"/>
  <c r="H389" i="2"/>
  <c r="H388" i="2"/>
  <c r="H387" i="2"/>
  <c r="H386" i="2"/>
  <c r="M385" i="2"/>
  <c r="H343" i="2"/>
  <c r="H342" i="2"/>
  <c r="H341" i="2"/>
  <c r="H340" i="2"/>
  <c r="H339" i="2"/>
  <c r="H338" i="2"/>
  <c r="H337" i="2"/>
  <c r="H327" i="2"/>
  <c r="H326" i="2"/>
  <c r="H325" i="2"/>
  <c r="H324" i="2"/>
  <c r="H323" i="2"/>
  <c r="H322" i="2"/>
  <c r="M321" i="2"/>
  <c r="H271" i="2"/>
  <c r="H270" i="2"/>
  <c r="H269" i="2"/>
  <c r="H268" i="2"/>
  <c r="H267" i="2"/>
  <c r="H266" i="2"/>
  <c r="H265" i="2"/>
  <c r="H263" i="2"/>
  <c r="H262" i="2"/>
  <c r="H261" i="2"/>
  <c r="H260" i="2"/>
  <c r="H259" i="2"/>
  <c r="H258" i="2"/>
  <c r="M257" i="2"/>
  <c r="H255" i="2"/>
  <c r="H254" i="2"/>
  <c r="H253" i="2"/>
  <c r="H252" i="2"/>
  <c r="H251" i="2"/>
  <c r="H250" i="2"/>
  <c r="M249" i="2"/>
  <c r="H246" i="2"/>
  <c r="H245" i="2"/>
  <c r="H244" i="2"/>
  <c r="H243" i="2"/>
  <c r="H242" i="2"/>
  <c r="M241" i="2"/>
  <c r="H239" i="2"/>
  <c r="H238" i="2"/>
  <c r="H237" i="2"/>
  <c r="H236" i="2"/>
  <c r="H235" i="2"/>
  <c r="H234" i="2"/>
  <c r="H215" i="2"/>
  <c r="H214" i="2"/>
  <c r="H213" i="2"/>
  <c r="H212" i="2"/>
  <c r="H211" i="2"/>
  <c r="H210" i="2"/>
  <c r="M209" i="2"/>
  <c r="I62" i="2"/>
  <c r="M63" i="2"/>
  <c r="M61" i="2"/>
  <c r="H61" i="2" s="1"/>
  <c r="H67" i="2" s="1"/>
  <c r="J95" i="2"/>
  <c r="I94" i="2"/>
  <c r="J93" i="2"/>
  <c r="H571" i="2"/>
  <c r="H303" i="2"/>
  <c r="H302" i="2"/>
  <c r="H301" i="2"/>
  <c r="H300" i="2"/>
  <c r="H299" i="2"/>
  <c r="H298" i="2"/>
  <c r="H297" i="2"/>
  <c r="J138" i="2"/>
  <c r="H241" i="2" l="1"/>
  <c r="I241" i="2"/>
  <c r="I248" i="2" s="1"/>
  <c r="H257" i="2"/>
  <c r="H264" i="2" s="1"/>
  <c r="I257" i="2"/>
  <c r="I264" i="2" s="1"/>
  <c r="H385" i="2"/>
  <c r="I385" i="2"/>
  <c r="H249" i="2"/>
  <c r="I249" i="2"/>
  <c r="I256" i="2" s="1"/>
  <c r="H209" i="2"/>
  <c r="I209" i="2"/>
  <c r="I216" i="2" s="1"/>
  <c r="H321" i="2"/>
  <c r="H328" i="2" s="1"/>
  <c r="I321" i="2"/>
  <c r="H304" i="2"/>
  <c r="H408" i="2"/>
  <c r="H240" i="2"/>
  <c r="H216" i="2"/>
  <c r="H416" i="2"/>
  <c r="H532" i="2"/>
  <c r="I61" i="2"/>
  <c r="H248" i="2"/>
  <c r="H256" i="2"/>
  <c r="H272" i="2"/>
  <c r="H344" i="2"/>
  <c r="H392" i="2"/>
  <c r="I24" i="2"/>
  <c r="I31" i="2" s="1"/>
  <c r="M31" i="2"/>
  <c r="I39" i="2"/>
  <c r="J94" i="2"/>
  <c r="H31" i="2"/>
  <c r="J24" i="2" s="1"/>
  <c r="H32" i="2"/>
  <c r="H39" i="2" s="1"/>
  <c r="J571" i="2"/>
  <c r="J132" i="2"/>
  <c r="I131" i="2"/>
  <c r="J196" i="2"/>
  <c r="J532" i="2" l="1"/>
  <c r="J533" i="2" s="1"/>
  <c r="J32" i="2"/>
  <c r="J39" i="2" s="1"/>
  <c r="J31" i="2"/>
  <c r="I344" i="2"/>
  <c r="I416" i="2"/>
  <c r="I328" i="2"/>
  <c r="I408" i="2"/>
  <c r="I392" i="2"/>
  <c r="J100" i="2"/>
  <c r="J154" i="2"/>
  <c r="H367" i="2"/>
  <c r="H366" i="2"/>
  <c r="H365" i="2"/>
  <c r="H364" i="2"/>
  <c r="H363" i="2"/>
  <c r="H362" i="2"/>
  <c r="M361" i="2"/>
  <c r="M54" i="2"/>
  <c r="H54" i="2" s="1"/>
  <c r="J190" i="2"/>
  <c r="H359" i="2"/>
  <c r="H358" i="2"/>
  <c r="H357" i="2"/>
  <c r="H356" i="2"/>
  <c r="H355" i="2"/>
  <c r="H354" i="2"/>
  <c r="H351" i="2"/>
  <c r="H350" i="2"/>
  <c r="H349" i="2"/>
  <c r="H348" i="2"/>
  <c r="H346" i="2"/>
  <c r="M345" i="2"/>
  <c r="I144" i="2"/>
  <c r="H375" i="2"/>
  <c r="H374" i="2"/>
  <c r="H373" i="2"/>
  <c r="H372" i="2"/>
  <c r="H371" i="2"/>
  <c r="H370" i="2"/>
  <c r="M369" i="2"/>
  <c r="J115" i="2"/>
  <c r="J151" i="2"/>
  <c r="I134" i="2"/>
  <c r="H369" i="2" l="1"/>
  <c r="I369" i="2"/>
  <c r="H345" i="2"/>
  <c r="H352" i="2" s="1"/>
  <c r="I345" i="2"/>
  <c r="H361" i="2"/>
  <c r="I361" i="2"/>
  <c r="I40" i="2"/>
  <c r="H376" i="2"/>
  <c r="J530" i="2"/>
  <c r="I54" i="2"/>
  <c r="H526" i="2"/>
  <c r="H533" i="2" s="1"/>
  <c r="I533" i="2" s="1"/>
  <c r="I526" i="2"/>
  <c r="H360" i="2"/>
  <c r="H368" i="2"/>
  <c r="I368" i="2" s="1"/>
  <c r="J153" i="2"/>
  <c r="I153" i="2"/>
  <c r="I125" i="2"/>
  <c r="J574" i="2"/>
  <c r="J580" i="2" s="1"/>
  <c r="J135" i="2"/>
  <c r="J200" i="2" s="1"/>
  <c r="J144" i="2"/>
  <c r="J54" i="2"/>
  <c r="J57" i="2" s="1"/>
  <c r="J189" i="2"/>
  <c r="J65" i="2" l="1"/>
  <c r="I64" i="2"/>
  <c r="I67" i="2" s="1"/>
  <c r="I360" i="2"/>
  <c r="I376" i="2"/>
  <c r="I352" i="2"/>
  <c r="I513" i="2" s="1"/>
  <c r="I199" i="2" l="1"/>
  <c r="I200" i="2" s="1"/>
  <c r="H200" i="2" s="1"/>
  <c r="H201" i="2" s="1"/>
  <c r="I201" i="2" s="1"/>
  <c r="H513" i="2"/>
</calcChain>
</file>

<file path=xl/sharedStrings.xml><?xml version="1.0" encoding="utf-8"?>
<sst xmlns="http://schemas.openxmlformats.org/spreadsheetml/2006/main" count="1081" uniqueCount="561">
  <si>
    <t xml:space="preserve">ОТЧЕТ </t>
  </si>
  <si>
    <t>1.  Движение топлива</t>
  </si>
  <si>
    <t>№ п/п</t>
  </si>
  <si>
    <t>Наименование</t>
  </si>
  <si>
    <t>Бензин А-92</t>
  </si>
  <si>
    <t>Бензин А-95</t>
  </si>
  <si>
    <t>Дизельное топливо</t>
  </si>
  <si>
    <t>всего</t>
  </si>
  <si>
    <t>(л)</t>
  </si>
  <si>
    <t>Остаток на начало отчетного периода</t>
  </si>
  <si>
    <t>Фактический расход</t>
  </si>
  <si>
    <t>2. Расход топлива</t>
  </si>
  <si>
    <t>Заправлено за месяц (л)</t>
  </si>
  <si>
    <t>Израсходовано</t>
  </si>
  <si>
    <t>Общий пробег (км)</t>
  </si>
  <si>
    <t>начало</t>
  </si>
  <si>
    <t>конец</t>
  </si>
  <si>
    <t>ДТ</t>
  </si>
  <si>
    <t>Управление</t>
  </si>
  <si>
    <t>Смена караула</t>
  </si>
  <si>
    <t>На пож. с насосом</t>
  </si>
  <si>
    <t>На учен. с насосом</t>
  </si>
  <si>
    <t>Прочие расходы</t>
  </si>
  <si>
    <t xml:space="preserve">                                                                                                                                    «УТВЕРЖДАЮ»</t>
  </si>
  <si>
    <t>всего (л)</t>
  </si>
  <si>
    <t>Наименование подраздеделения</t>
  </si>
  <si>
    <t>Марка а/м 
Гос. №</t>
  </si>
  <si>
    <t>Остаток на начало отч. месяца  в баках</t>
  </si>
  <si>
    <t>Норма расхода л/100км.</t>
  </si>
  <si>
    <t>Остаток на конец отч.месяца в баках</t>
  </si>
  <si>
    <t>Показание спидометра</t>
  </si>
  <si>
    <t>Работа двигателя (мин.)</t>
  </si>
  <si>
    <t>По норме</t>
  </si>
  <si>
    <t>Фактически</t>
  </si>
  <si>
    <t>Генератор</t>
  </si>
  <si>
    <t>Бензорез "Олеомак"</t>
  </si>
  <si>
    <t>Бензорез "Хусквар</t>
  </si>
  <si>
    <t>На пож. без насоса</t>
  </si>
  <si>
    <t>На учен. без насоса</t>
  </si>
  <si>
    <t xml:space="preserve"> </t>
  </si>
  <si>
    <t>№№ топливных карт</t>
  </si>
  <si>
    <t>Сдано в ГКУ</t>
  </si>
  <si>
    <t>Получено (топливные карты)</t>
  </si>
  <si>
    <t>Получено на склад</t>
  </si>
  <si>
    <t>Передано в другие подразделения</t>
  </si>
  <si>
    <t>Остаток на конец отчетного периода</t>
  </si>
  <si>
    <t>Снегоуборщик ИНТ</t>
  </si>
  <si>
    <t>Мотопомпа Робин</t>
  </si>
  <si>
    <t>Бензор. "Хускварна"</t>
  </si>
  <si>
    <t>Остаток на начало отчётного периода</t>
  </si>
  <si>
    <t>IV. Движение по складу</t>
  </si>
  <si>
    <t>Марка ГСМ</t>
  </si>
  <si>
    <t>Ед. изм.</t>
  </si>
  <si>
    <t>Получено</t>
  </si>
  <si>
    <t>литров</t>
  </si>
  <si>
    <t>выдано</t>
  </si>
  <si>
    <t>Остаток на конец отчётного периода</t>
  </si>
  <si>
    <t>Бензин АИ-95</t>
  </si>
  <si>
    <t>л</t>
  </si>
  <si>
    <t>Итого АИ-95</t>
  </si>
  <si>
    <t>Бензин АИ-92</t>
  </si>
  <si>
    <t>Итого АИ-92</t>
  </si>
  <si>
    <t>Итого ДТ</t>
  </si>
  <si>
    <t>Легковые автомобили</t>
  </si>
  <si>
    <t>Механизированный инструмент, аварийно-спасательное оборудование и прочее</t>
  </si>
  <si>
    <t>с карт</t>
  </si>
  <si>
    <t>со склада</t>
  </si>
  <si>
    <t>Автобензин АИ-92</t>
  </si>
  <si>
    <t>Техника специального назначения</t>
  </si>
  <si>
    <t>Вспомогательная техника (специальная)</t>
  </si>
  <si>
    <t>ИТОГО: АИ-92, в том числе:</t>
  </si>
  <si>
    <t>Пожарная техника</t>
  </si>
  <si>
    <t>ИТОГО: ДТ, в том числе:</t>
  </si>
  <si>
    <t>склад (л)</t>
  </si>
  <si>
    <t>всего   (л)</t>
  </si>
  <si>
    <t>всего     (л)</t>
  </si>
  <si>
    <t>с карт:</t>
  </si>
  <si>
    <t>Получено из других подразделений</t>
  </si>
  <si>
    <t>На пож. с КОМ</t>
  </si>
  <si>
    <t>На пож. без КОМ</t>
  </si>
  <si>
    <t>На учен. с КОМ</t>
  </si>
  <si>
    <t>На учен. без КОМ</t>
  </si>
  <si>
    <t>7.1</t>
  </si>
  <si>
    <t>7.2</t>
  </si>
  <si>
    <t>7.3</t>
  </si>
  <si>
    <t>7.4</t>
  </si>
  <si>
    <t>7.5</t>
  </si>
  <si>
    <t>8</t>
  </si>
  <si>
    <t>Техника спец. назначения</t>
  </si>
  <si>
    <t>Вспомогательная (спец.) техника</t>
  </si>
  <si>
    <t>Мех. инструмент, аварийно-спасательное оборудование и прочее</t>
  </si>
  <si>
    <t>"Графы "Водитель" путевых листов за отчётный период соответствуют сведениям, указанным в табеле рабочего времени</t>
  </si>
  <si>
    <t>Бензогенератор АВ</t>
  </si>
  <si>
    <t>в картах (л)</t>
  </si>
  <si>
    <t>Гос. рег. знак</t>
  </si>
  <si>
    <t xml:space="preserve"> ГАЗ 2752                         </t>
  </si>
  <si>
    <t>О 054 МА 150</t>
  </si>
  <si>
    <t xml:space="preserve"> Х 963 ОЕ 50</t>
  </si>
  <si>
    <t xml:space="preserve">Рено-Дастер                      </t>
  </si>
  <si>
    <t xml:space="preserve"> М 729 СЕ 750</t>
  </si>
  <si>
    <t xml:space="preserve">Лада Ларгус                       </t>
  </si>
  <si>
    <t xml:space="preserve">АЛ-30 КамАЗ 43502     </t>
  </si>
  <si>
    <t xml:space="preserve">АЦ-5,0-40 КамАЗ 43118 </t>
  </si>
  <si>
    <t xml:space="preserve">АЦ-6,0-40 КамАЗ 43118 </t>
  </si>
  <si>
    <t>Р 152 УС 190</t>
  </si>
  <si>
    <t xml:space="preserve">АЦ-2,0-40 Камаз 4308      </t>
  </si>
  <si>
    <t xml:space="preserve"> М 449 ХЕ 190</t>
  </si>
  <si>
    <t xml:space="preserve">АЦ-3,2-40 КамАЗ 43253 </t>
  </si>
  <si>
    <t xml:space="preserve"> К 135 СМ 190</t>
  </si>
  <si>
    <t xml:space="preserve">АЦ-3,0-40 Урал 5557     </t>
  </si>
  <si>
    <t>О 277 ММ 150</t>
  </si>
  <si>
    <t xml:space="preserve">АЦ-6,0-40 Урал 5557      </t>
  </si>
  <si>
    <t>О 307 МЕ 750</t>
  </si>
  <si>
    <t xml:space="preserve">АЦ-5,0-40 КамАЗ 43118  </t>
  </si>
  <si>
    <t>А 152 ВА 750</t>
  </si>
  <si>
    <t xml:space="preserve">АПП 0,2-0,5 (А22R32) 434482                  </t>
  </si>
  <si>
    <t xml:space="preserve"> О 283 МЕ 750 </t>
  </si>
  <si>
    <t xml:space="preserve">АСМ УАЗ ПАТРИОТ       </t>
  </si>
  <si>
    <t>0</t>
  </si>
  <si>
    <t>склад</t>
  </si>
  <si>
    <t>Триммер GT22GES</t>
  </si>
  <si>
    <t>В 473 УО 750</t>
  </si>
  <si>
    <t xml:space="preserve">АЦ-4,0-40 КамАЗ (43253) 4344G6 </t>
  </si>
  <si>
    <t xml:space="preserve">АЦ-6,0-40 КамАЗ 43118      </t>
  </si>
  <si>
    <t>К 745 СН 750</t>
  </si>
  <si>
    <t>К 688 СН 750</t>
  </si>
  <si>
    <t>В 455 ХМ 750</t>
  </si>
  <si>
    <t>Генератор"Subaru"</t>
  </si>
  <si>
    <t xml:space="preserve">АЦ-6,0-40 КамАЗ     </t>
  </si>
  <si>
    <t xml:space="preserve">АЦ-8,0-40 КамАЗ      </t>
  </si>
  <si>
    <t>Н119 МЕ 150</t>
  </si>
  <si>
    <t>А 439 МА 150</t>
  </si>
  <si>
    <t>Электрост. Хонда</t>
  </si>
  <si>
    <t xml:space="preserve">АЦ-3,0-40 Урал 43206      </t>
  </si>
  <si>
    <t>В 279 АЕ 750</t>
  </si>
  <si>
    <t>АЦ-6,0-40 КамАЗ 43118</t>
  </si>
  <si>
    <t>Т 868 ХМ 750</t>
  </si>
  <si>
    <t>Бензорез "Партнер"</t>
  </si>
  <si>
    <t>Бензопила "Штиль"</t>
  </si>
  <si>
    <t>Гидрост. с приводом Хонда 1 контурная</t>
  </si>
  <si>
    <t>Гидрост. с приводом Хонда 2 контурная</t>
  </si>
  <si>
    <t>Триммер GN22GES</t>
  </si>
  <si>
    <t xml:space="preserve">Снегоуборщик </t>
  </si>
  <si>
    <t>ПСЧ-214</t>
  </si>
  <si>
    <t xml:space="preserve">АЦ-4,0-40 КамАЗ 43253      </t>
  </si>
  <si>
    <t>У 095 АМ 750</t>
  </si>
  <si>
    <t>АЦ-6,0-40 КамАЗ 43118 -15</t>
  </si>
  <si>
    <t>У 165 АМ 790</t>
  </si>
  <si>
    <t>Т 865 ОО 190</t>
  </si>
  <si>
    <t>АЦ-5,0-40 КамАЗ 43118 -15</t>
  </si>
  <si>
    <t>Н 615 МА 150</t>
  </si>
  <si>
    <t>Автобензин АИ-95</t>
  </si>
  <si>
    <t>Гидростанция 2 кон</t>
  </si>
  <si>
    <t>АЦ-3,0-40 ЗИЛ-433344</t>
  </si>
  <si>
    <t>В 395 УЕ 190</t>
  </si>
  <si>
    <t>У 124 ВВ 750</t>
  </si>
  <si>
    <t>М/помпа Цунами</t>
  </si>
  <si>
    <t>Бензорез "SHTIL"</t>
  </si>
  <si>
    <t>Бензорез "Партнер"К-750</t>
  </si>
  <si>
    <t>Генератор Хутер</t>
  </si>
  <si>
    <t>АПП насос УВД</t>
  </si>
  <si>
    <t xml:space="preserve">АЦ-4,0-40 Урал 5557      </t>
  </si>
  <si>
    <t>М 340 РН 750</t>
  </si>
  <si>
    <t xml:space="preserve">АЦ-5,5-40 Урал 5557      </t>
  </si>
  <si>
    <t>Т 864 ОО 190</t>
  </si>
  <si>
    <t>АЦ-3,0-40 ЗИЛ-4344</t>
  </si>
  <si>
    <t>В 394 УЕ 190</t>
  </si>
  <si>
    <t>Н 246 РМ 90</t>
  </si>
  <si>
    <t>А 675 СО 750</t>
  </si>
  <si>
    <t>Н 085 УТ 750</t>
  </si>
  <si>
    <t>Е 569 РТ 750</t>
  </si>
  <si>
    <t>М 066 СЕ 750</t>
  </si>
  <si>
    <t>Т 769 ВС 750</t>
  </si>
  <si>
    <t>Мотопомпа</t>
  </si>
  <si>
    <t>АСМ ГАЗ-27057</t>
  </si>
  <si>
    <t>Бензопила "Патриот"</t>
  </si>
  <si>
    <t>Бензорез К 760</t>
  </si>
  <si>
    <t>Бензорез К 770</t>
  </si>
  <si>
    <t>Т 569 ВВ 790</t>
  </si>
  <si>
    <t>Р 018 ВМ 790</t>
  </si>
  <si>
    <t>На учен. С КОМ</t>
  </si>
  <si>
    <t xml:space="preserve">Смена кар. </t>
  </si>
  <si>
    <t xml:space="preserve">Проч. расх. </t>
  </si>
  <si>
    <t>Генератор АВ 2800</t>
  </si>
  <si>
    <t>Р 598 ВН 790</t>
  </si>
  <si>
    <t xml:space="preserve">Вспомогательная техника </t>
  </si>
  <si>
    <t>Мотопомпа Zongshen</t>
  </si>
  <si>
    <t>Бензогенератор</t>
  </si>
  <si>
    <t xml:space="preserve">Триммер </t>
  </si>
  <si>
    <t>УАЗ Патриот</t>
  </si>
  <si>
    <t>С 342 КО 790</t>
  </si>
  <si>
    <t>Е 829 КР 790</t>
  </si>
  <si>
    <t>ПСЧ-309</t>
  </si>
  <si>
    <t>Итого:</t>
  </si>
  <si>
    <t>Всего: АИ-92, в том числе:</t>
  </si>
  <si>
    <t>ВСЕГО</t>
  </si>
  <si>
    <t>Всего</t>
  </si>
  <si>
    <t>Бензогенератор Макита ЕG241А</t>
  </si>
  <si>
    <t>М/помпа Зонгшен HG20</t>
  </si>
  <si>
    <t>Р 065 ММ 790</t>
  </si>
  <si>
    <t>ОП ПСЧ- 213</t>
  </si>
  <si>
    <t>Р 135 ММ 790</t>
  </si>
  <si>
    <t>ПСЧ-214(С)</t>
  </si>
  <si>
    <t>ОП ПСЧ-214(С)</t>
  </si>
  <si>
    <t>ПСЧ-237</t>
  </si>
  <si>
    <t>ОП ПСЧ-237 В</t>
  </si>
  <si>
    <t>ПСЧ-247</t>
  </si>
  <si>
    <t>ПСЧ 257</t>
  </si>
  <si>
    <t>ОП ПСЧ 257</t>
  </si>
  <si>
    <t>ПСЧ 258</t>
  </si>
  <si>
    <t>ПСЧ 309(С)</t>
  </si>
  <si>
    <t>ПСЧ 213</t>
  </si>
  <si>
    <t>ПСЧ-213</t>
  </si>
  <si>
    <t>ПСЧ 237</t>
  </si>
  <si>
    <t>ПСЧ 235</t>
  </si>
  <si>
    <t>ПСЧ-228</t>
  </si>
  <si>
    <t>ПСЧ-257</t>
  </si>
  <si>
    <t>ОП ПСЧ257</t>
  </si>
  <si>
    <t>Т 276 КМ 750</t>
  </si>
  <si>
    <t>Территориального управления № 14  ГКУ МО «Мособлпожспас»</t>
  </si>
  <si>
    <t>Бензор. "Хускварна К-970"</t>
  </si>
  <si>
    <t>ОП (К) ПСЧ-237</t>
  </si>
  <si>
    <t>У 637 ВА 790</t>
  </si>
  <si>
    <t>8 (4967) 66-30-17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</si>
  <si>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</si>
  <si>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Бензоп. "Хускварна135"</t>
  </si>
  <si>
    <t>Бензорез "Штиль</t>
  </si>
  <si>
    <t>Мотопомпа МП-168</t>
  </si>
  <si>
    <t>8(4967)66-30-17</t>
  </si>
  <si>
    <t>Снегоболотоход RM-650-2</t>
  </si>
  <si>
    <t>ПСЧ-258</t>
  </si>
  <si>
    <t>ОП ПСЧ-237(В)</t>
  </si>
  <si>
    <t>ОП ПСЧ-237(К)</t>
  </si>
  <si>
    <t>ОП ПСЧ 237(В)</t>
  </si>
  <si>
    <t>Триммер Stiga SBC</t>
  </si>
  <si>
    <t>Триммер Champion Т26</t>
  </si>
  <si>
    <t>Р 986 РВ 790</t>
  </si>
  <si>
    <t>Хавал Джулион</t>
  </si>
  <si>
    <t>Х 121 РК 790</t>
  </si>
  <si>
    <t>Р 987 РВ 790</t>
  </si>
  <si>
    <t xml:space="preserve">АСМ Луидор2250                </t>
  </si>
  <si>
    <t xml:space="preserve">АЦ-6,0-40 Урал 5557 </t>
  </si>
  <si>
    <t>С 022 РВ 790</t>
  </si>
  <si>
    <t>Бензорез "Zitrek</t>
  </si>
  <si>
    <t>Бензопила Prorab</t>
  </si>
  <si>
    <t>Бензор. Holzfforma</t>
  </si>
  <si>
    <t>К 592 ТВ 790</t>
  </si>
  <si>
    <t xml:space="preserve">        </t>
  </si>
  <si>
    <t xml:space="preserve"> ПСЧ-214(С)</t>
  </si>
  <si>
    <t xml:space="preserve">3009YF 2705                 </t>
  </si>
  <si>
    <t>Бензорез "Хускварна К 970</t>
  </si>
  <si>
    <t>Бензорез "Хускварна К770</t>
  </si>
  <si>
    <t>М/помпа Цунами МП168</t>
  </si>
  <si>
    <t>Бензопила "Хускварна SE561 82</t>
  </si>
  <si>
    <t>ОП ПСЧ-213</t>
  </si>
  <si>
    <t>Бензор.Хускварна К-760,№</t>
  </si>
  <si>
    <t>Бензопила Штиль</t>
  </si>
  <si>
    <t>Отопительный агр Аврора (модуль)</t>
  </si>
  <si>
    <t>Бензопила "Штиль", №</t>
  </si>
  <si>
    <t>1101340000250</t>
  </si>
  <si>
    <t>GСВРТ2726905</t>
  </si>
  <si>
    <t xml:space="preserve"> № ГУ             10134001490</t>
  </si>
  <si>
    <t xml:space="preserve">Мотопомпа Робин, </t>
  </si>
  <si>
    <t xml:space="preserve">Бензорез SHTIL(733), </t>
  </si>
  <si>
    <t>№            10134001492</t>
  </si>
  <si>
    <t xml:space="preserve"> инв.№1360-1</t>
  </si>
  <si>
    <t>Бензорез SHTIL(738)</t>
  </si>
  <si>
    <t xml:space="preserve">Гидрост. с приводом Хонда, </t>
  </si>
  <si>
    <t>№ ГУПД           1000000004205</t>
  </si>
  <si>
    <t>№ПД1000000001639</t>
  </si>
  <si>
    <t>Бензоп.Хускварна,</t>
  </si>
  <si>
    <t>№ГУ101340001463</t>
  </si>
  <si>
    <t>генератор "Вепрь",</t>
  </si>
  <si>
    <t>1123-012-3040</t>
  </si>
  <si>
    <t>9676821-01</t>
  </si>
  <si>
    <t>Бензопила "Хускварна 365 SP,</t>
  </si>
  <si>
    <t>11220S1</t>
  </si>
  <si>
    <t>№110135000001254</t>
  </si>
  <si>
    <t>Бензор. Хускварна К-770,</t>
  </si>
  <si>
    <t>0904С100516</t>
  </si>
  <si>
    <t>Бензопила "Патриот РТ5220,</t>
  </si>
  <si>
    <t>170fOHV</t>
  </si>
  <si>
    <t>ГУПД1000000001651</t>
  </si>
  <si>
    <t>М/помпа She80х10,</t>
  </si>
  <si>
    <t>ГУПД1000000001652</t>
  </si>
  <si>
    <t>LC140630BJ</t>
  </si>
  <si>
    <t>Бензопила"Патриот"</t>
  </si>
  <si>
    <t>2106186А0248</t>
  </si>
  <si>
    <t xml:space="preserve">М/помпа Zongshen </t>
  </si>
  <si>
    <t xml:space="preserve">М/помпа Цунами </t>
  </si>
  <si>
    <t>БензопилаОлеомак</t>
  </si>
  <si>
    <t xml:space="preserve">Гидрост. СН-64 </t>
  </si>
  <si>
    <t xml:space="preserve">Бензоп.Хускварна </t>
  </si>
  <si>
    <t>Бензоп.Хускварна"</t>
  </si>
  <si>
    <t xml:space="preserve">БензорезОлеомак </t>
  </si>
  <si>
    <t>0301551</t>
  </si>
  <si>
    <t xml:space="preserve">Бензор.Хускварна </t>
  </si>
  <si>
    <t>Гидрост. СН-64-1</t>
  </si>
  <si>
    <t>Гидрост. СН-64 -2</t>
  </si>
  <si>
    <t>ПД000000001646</t>
  </si>
  <si>
    <t>№ПД0000000001683</t>
  </si>
  <si>
    <t xml:space="preserve"> ГУ            10134001489</t>
  </si>
  <si>
    <t>ПД1000000004669</t>
  </si>
  <si>
    <t>Бензорез "Хускварна К750,</t>
  </si>
  <si>
    <t>Бензопила"Олеомак",</t>
  </si>
  <si>
    <t>110134000001246</t>
  </si>
  <si>
    <t>ГУПД1000000001592</t>
  </si>
  <si>
    <t>Генератор"Subaru",</t>
  </si>
  <si>
    <t>ГУПД1000000004780</t>
  </si>
  <si>
    <t xml:space="preserve">Тепловая пушка Рrorab DRH 60 MF, </t>
  </si>
  <si>
    <t>ГУПД000000001581</t>
  </si>
  <si>
    <t>Тепловая пушка Remington,</t>
  </si>
  <si>
    <t>ГУ1877</t>
  </si>
  <si>
    <t xml:space="preserve">Тепловая пушка Remington, </t>
  </si>
  <si>
    <t>ГУ10134001493</t>
  </si>
  <si>
    <t>ГУ1881</t>
  </si>
  <si>
    <t xml:space="preserve">Теплогенератор Master </t>
  </si>
  <si>
    <t>ГУПД000000001583/2</t>
  </si>
  <si>
    <t>Воздухонагреватель Master,</t>
  </si>
  <si>
    <t>ГУ106000000322</t>
  </si>
  <si>
    <t>АОУ Свебаш,</t>
  </si>
  <si>
    <t>ГУПД000000001580</t>
  </si>
  <si>
    <t xml:space="preserve">Воздухонагреватель Remington REM34 </t>
  </si>
  <si>
    <t>110134000000676</t>
  </si>
  <si>
    <t>Тепловая пушка  Рrorab DRH 52,</t>
  </si>
  <si>
    <t>110134000000707</t>
  </si>
  <si>
    <t xml:space="preserve">М/помпа Цунами, </t>
  </si>
  <si>
    <t>011667101</t>
  </si>
  <si>
    <t xml:space="preserve">М/помпа Koshin  </t>
  </si>
  <si>
    <t>110134000000650</t>
  </si>
  <si>
    <t xml:space="preserve">Станция СН 64-1, </t>
  </si>
  <si>
    <t>110134000001247</t>
  </si>
  <si>
    <t xml:space="preserve">Мотопомпа Цунами МП-168, </t>
  </si>
  <si>
    <t>110134000001668</t>
  </si>
  <si>
    <t xml:space="preserve">Снегоуборщик Huter, </t>
  </si>
  <si>
    <t>101040600000092</t>
  </si>
  <si>
    <t xml:space="preserve">Бензорез Stihl TS400, </t>
  </si>
  <si>
    <t xml:space="preserve">Генератор Honda, </t>
  </si>
  <si>
    <t>101040100000200</t>
  </si>
  <si>
    <t>101040500000248</t>
  </si>
  <si>
    <t>101040000000204</t>
  </si>
  <si>
    <t xml:space="preserve">Гидрост.СГС-2-80,  </t>
  </si>
  <si>
    <t xml:space="preserve">Мотопомпа Koshin, </t>
  </si>
  <si>
    <t>101040600000093</t>
  </si>
  <si>
    <t>10134000001520</t>
  </si>
  <si>
    <t>101040100000366</t>
  </si>
  <si>
    <t xml:space="preserve">Бензорез "Хускварна, </t>
  </si>
  <si>
    <t xml:space="preserve">АЦ-4,0-40 (43253)     </t>
  </si>
  <si>
    <t>Х 982 РА 790</t>
  </si>
  <si>
    <t>Х 894 РА 790</t>
  </si>
  <si>
    <t>Главный бухгалтер                                                                                                                                                                              О.Н. Мартынюк</t>
  </si>
  <si>
    <t>Главный бухгалтер                                                                                                                                         О.Н. Мартынюк</t>
  </si>
  <si>
    <t>Бензопила "Патриот"5520</t>
  </si>
  <si>
    <t>Мотокоса "OASIS TB-290 P"</t>
  </si>
  <si>
    <t>0,00</t>
  </si>
  <si>
    <t>АЛ-30 Урал 43443D</t>
  </si>
  <si>
    <t>C 108 УВ 790</t>
  </si>
  <si>
    <t>Бензоп. "Хускварна142"</t>
  </si>
  <si>
    <t>110134000001250</t>
  </si>
  <si>
    <t>110134000000677</t>
  </si>
  <si>
    <t>110134000000672</t>
  </si>
  <si>
    <t>ГУПД1000000004858</t>
  </si>
  <si>
    <t>ГУПД1000000004912</t>
  </si>
  <si>
    <t>101040000000513</t>
  </si>
  <si>
    <t>110134000001245</t>
  </si>
  <si>
    <t>110134000001244</t>
  </si>
  <si>
    <t>ГУПД1000000001653</t>
  </si>
  <si>
    <t>ПСЧ-309 (с)</t>
  </si>
  <si>
    <t>Нива LADA 4х4</t>
  </si>
  <si>
    <t>Н 432 УО 790</t>
  </si>
  <si>
    <t>Бензогенератор Vanguard 138432</t>
  </si>
  <si>
    <t>ВСЕГО: АИ-95, в том числе:</t>
  </si>
  <si>
    <t xml:space="preserve">Начальник  Территориального управления №14 </t>
  </si>
  <si>
    <t>_______________А.Д. Землянский</t>
  </si>
  <si>
    <t>Московской области</t>
  </si>
  <si>
    <t>"Московская областная противопожарно-спасательная служба"</t>
  </si>
  <si>
    <t>Государственного казенного учреждения</t>
  </si>
  <si>
    <t>территориального управления (по материально-техническому обеспечению)                                                                           В.Е. Лаврушин</t>
  </si>
  <si>
    <t xml:space="preserve">Заместитель начальника </t>
  </si>
  <si>
    <t>В.Е. Лаврушин</t>
  </si>
  <si>
    <t>Заместитель начальника территориального управления (по МТО)                                                                 В.Е. Лаврушин</t>
  </si>
  <si>
    <t>О 934 УН 790</t>
  </si>
  <si>
    <t>ПСЧ 287</t>
  </si>
  <si>
    <t>ПСЧ-287</t>
  </si>
  <si>
    <t>ПСЧ 274</t>
  </si>
  <si>
    <t xml:space="preserve">АЦ-5,5-40 Урал 5557 </t>
  </si>
  <si>
    <t>С 321 ОН 190</t>
  </si>
  <si>
    <t>У 235 РН 750</t>
  </si>
  <si>
    <t>ПСЧ 311(с)</t>
  </si>
  <si>
    <t>С 005 РВ 790</t>
  </si>
  <si>
    <t xml:space="preserve">АЦ-3,2-40/4 (43253)  </t>
  </si>
  <si>
    <t>Р 150 УС 190</t>
  </si>
  <si>
    <t>Т 520 ВН 790</t>
  </si>
  <si>
    <t>ОП ПСЧ 311(с)</t>
  </si>
  <si>
    <t xml:space="preserve">АЦ-3,0-40 ( 43206)      </t>
  </si>
  <si>
    <t>У 512 МТ 90</t>
  </si>
  <si>
    <t>ПСЧ-311(с)</t>
  </si>
  <si>
    <t>ПСЧ-214(с)</t>
  </si>
  <si>
    <t xml:space="preserve">АПП 0,1-12 (А22R32)                 </t>
  </si>
  <si>
    <t>Е 361 ОА 750</t>
  </si>
  <si>
    <t xml:space="preserve">АСМ 3009YK  ГАЗ 2752      </t>
  </si>
  <si>
    <t>Н 957 АХ 790</t>
  </si>
  <si>
    <t>ПСЧ-311</t>
  </si>
  <si>
    <t>С 315 КО 790</t>
  </si>
  <si>
    <t>ПСЧ-274</t>
  </si>
  <si>
    <t>У 328 ММ 50</t>
  </si>
  <si>
    <t>Бензор. STIHL TS 400</t>
  </si>
  <si>
    <t>00-000000000123</t>
  </si>
  <si>
    <t>Бензопила Партнер 351</t>
  </si>
  <si>
    <t>ГУВА 0000182881</t>
  </si>
  <si>
    <t>Триммер Huter GGN-2500N</t>
  </si>
  <si>
    <t>00-000000007173</t>
  </si>
  <si>
    <t>Мотопомпа Робин EY-20-30</t>
  </si>
  <si>
    <t>ГУВА0000000451</t>
  </si>
  <si>
    <t>Мотопомпа Robin-PUMP PTG-307</t>
  </si>
  <si>
    <t>Гидростанция Honda СГС-1-80 ДХ</t>
  </si>
  <si>
    <t>Бензопила Хускварна 365 SP</t>
  </si>
  <si>
    <t>00-000000000122</t>
  </si>
  <si>
    <t>Бензопила Штиль       MS 250</t>
  </si>
  <si>
    <t>00-000000000599</t>
  </si>
  <si>
    <t>Бензор.Хускварна        К-760</t>
  </si>
  <si>
    <t>Бензорез Олеомак 963</t>
  </si>
  <si>
    <t>00-000000000602</t>
  </si>
  <si>
    <t>Бензогенератор АБП 2,2-230 ВХ 2,2 кВт</t>
  </si>
  <si>
    <t>ГУВА  2200224321</t>
  </si>
  <si>
    <t>ОП ПСЧ-311</t>
  </si>
  <si>
    <t xml:space="preserve">М/помпа Zongshen HG20 </t>
  </si>
  <si>
    <t>АЦ 6,0-40             Т 520 ВН790</t>
  </si>
  <si>
    <t>Бензопила"Патриот"     РТ5220</t>
  </si>
  <si>
    <t>Бензор.Хускварна        К-770</t>
  </si>
  <si>
    <t xml:space="preserve">Бензопила Штиль      </t>
  </si>
  <si>
    <t>ВА    2200224417</t>
  </si>
  <si>
    <t>Теплогенератор Remington, REM-34</t>
  </si>
  <si>
    <t>ГУ  2200010136</t>
  </si>
  <si>
    <t>ГУ  2200010135</t>
  </si>
  <si>
    <t>ГУВА0000000631</t>
  </si>
  <si>
    <t>Мотопомпа Varisco JD-4-100</t>
  </si>
  <si>
    <t>М 729 СЕ 750</t>
  </si>
  <si>
    <t>Дизельныйэлектрогенератор АД-100-Т400</t>
  </si>
  <si>
    <t xml:space="preserve"> ПСЧ-258</t>
  </si>
  <si>
    <t>ОП ПСЧ 237 (В)</t>
  </si>
  <si>
    <t>«____» ___________2025 года</t>
  </si>
  <si>
    <t xml:space="preserve">  </t>
  </si>
  <si>
    <t xml:space="preserve">Мотопомпа "Robin EY-20D" </t>
  </si>
  <si>
    <t>7825670027812476</t>
  </si>
  <si>
    <t>7825670027812484</t>
  </si>
  <si>
    <t>7825670027815925</t>
  </si>
  <si>
    <t>7825670027815933</t>
  </si>
  <si>
    <t>7825670027815941</t>
  </si>
  <si>
    <t>7825670027815958</t>
  </si>
  <si>
    <t>7825670027815966</t>
  </si>
  <si>
    <t>7825670027815974</t>
  </si>
  <si>
    <t>7825670027815982</t>
  </si>
  <si>
    <t>7825670027815990</t>
  </si>
  <si>
    <t>7825670027816006</t>
  </si>
  <si>
    <t>7825670027816014</t>
  </si>
  <si>
    <t>7825670027816022</t>
  </si>
  <si>
    <t>7825670027816030</t>
  </si>
  <si>
    <t>7825670027816048</t>
  </si>
  <si>
    <t>7825670027816055</t>
  </si>
  <si>
    <t>7825670027816063</t>
  </si>
  <si>
    <t>7825670027816071</t>
  </si>
  <si>
    <t>7825670027816089</t>
  </si>
  <si>
    <t>7825670027816097</t>
  </si>
  <si>
    <t>7825670027816105</t>
  </si>
  <si>
    <t>7825670027816113</t>
  </si>
  <si>
    <t>7825670027812492</t>
  </si>
  <si>
    <t>7825670027812500</t>
  </si>
  <si>
    <t>7825670027812518</t>
  </si>
  <si>
    <t>Бензор. "Хускварна    К-770"</t>
  </si>
  <si>
    <r>
      <t xml:space="preserve">  III. Движение топливных карт </t>
    </r>
    <r>
      <rPr>
        <sz val="16"/>
        <color indexed="8"/>
        <rFont val="Times New Roman"/>
        <family val="1"/>
        <charset val="204"/>
      </rPr>
      <t/>
    </r>
  </si>
  <si>
    <t>№ и дата заключения гос.контракта</t>
  </si>
  <si>
    <t>Подразделение</t>
  </si>
  <si>
    <t>Диз. топливо</t>
  </si>
  <si>
    <t>ОП ПСЧ-214(с)</t>
  </si>
  <si>
    <t>ПСЧ-235</t>
  </si>
  <si>
    <t>ОП ПСЧ-237 (К)</t>
  </si>
  <si>
    <t>ОП ПСЧ-237 (В)</t>
  </si>
  <si>
    <t>ОП ПСЧ-257</t>
  </si>
  <si>
    <t>ПСЧ-309(с)</t>
  </si>
  <si>
    <t>ОП ПСЧ-311(с)</t>
  </si>
  <si>
    <t>Резерв</t>
  </si>
  <si>
    <t>№…044 от 09.12.2024</t>
  </si>
  <si>
    <t>Начальник ТУ</t>
  </si>
  <si>
    <t>Зам. начальника ТУ</t>
  </si>
  <si>
    <t>ВСЕГО получено</t>
  </si>
  <si>
    <t xml:space="preserve">Заместитель начальника ТУ (по МТО)   _______________________________________                      </t>
  </si>
  <si>
    <t>(подпись, фамилия, инициалы)</t>
  </si>
  <si>
    <t xml:space="preserve">Главный бухгалтер   ________________________________________________________                          </t>
  </si>
  <si>
    <t>О.Н. Мартынюк</t>
  </si>
  <si>
    <t xml:space="preserve">                           (подпись, фамилия, инициалы)</t>
  </si>
  <si>
    <t>Дизельныйэлектрогенератор "Вепрь"</t>
  </si>
  <si>
    <t>О.В. Ветрова</t>
  </si>
  <si>
    <t>МОУ "Свеча"</t>
  </si>
  <si>
    <t>№6040124\1660</t>
  </si>
  <si>
    <t xml:space="preserve">                           Итого:</t>
  </si>
  <si>
    <t>№…001 от</t>
  </si>
  <si>
    <t>7825670027861366</t>
  </si>
  <si>
    <t>7825670027861374</t>
  </si>
  <si>
    <t>7825670027861382</t>
  </si>
  <si>
    <t>7825670027861390</t>
  </si>
  <si>
    <t>7825670027861408</t>
  </si>
  <si>
    <t>7825670027861416</t>
  </si>
  <si>
    <t>7825670027861424</t>
  </si>
  <si>
    <t>7825670027861432</t>
  </si>
  <si>
    <t>7825670027861440</t>
  </si>
  <si>
    <t>7825670027861457</t>
  </si>
  <si>
    <t>7825670027861465</t>
  </si>
  <si>
    <t>7825670027861473</t>
  </si>
  <si>
    <t>7825670027861481</t>
  </si>
  <si>
    <t>7825670027861499</t>
  </si>
  <si>
    <t>7825670027861507</t>
  </si>
  <si>
    <t>7825670027861515</t>
  </si>
  <si>
    <t>7825670027861523</t>
  </si>
  <si>
    <t>7825670027861531</t>
  </si>
  <si>
    <t>7825670027861549</t>
  </si>
  <si>
    <t>7825670027861556</t>
  </si>
  <si>
    <t>7825670027861564</t>
  </si>
  <si>
    <t>7825670027861572</t>
  </si>
  <si>
    <t>7825670027861580</t>
  </si>
  <si>
    <t>М/помпа Зонгшен HG20.</t>
  </si>
  <si>
    <t>Бензорез "Хускварна К770.</t>
  </si>
  <si>
    <t>Х 327 АА 250</t>
  </si>
  <si>
    <t xml:space="preserve">АЦ-6,0-40 Урал 4320 </t>
  </si>
  <si>
    <t>АЦ-6,0-50 КамАЗ 43253</t>
  </si>
  <si>
    <t>У 213 АА 250</t>
  </si>
  <si>
    <t>* учтена ошибка в расчетах (235.43 л) в отчете за март 2025 г</t>
  </si>
  <si>
    <t>7.6</t>
  </si>
  <si>
    <t>Плав.средства</t>
  </si>
  <si>
    <t xml:space="preserve">о расходе ГСМ  за май 2025 года </t>
  </si>
  <si>
    <r>
      <t>за</t>
    </r>
    <r>
      <rPr>
        <u/>
        <sz val="14"/>
        <color theme="1"/>
        <rFont val="Times New Roman"/>
        <family val="1"/>
        <charset val="204"/>
      </rPr>
      <t xml:space="preserve"> май</t>
    </r>
    <r>
      <rPr>
        <sz val="14"/>
        <color theme="1"/>
        <rFont val="Times New Roman"/>
        <family val="1"/>
        <charset val="204"/>
      </rPr>
      <t xml:space="preserve"> 2025 г. в  ТУ № 14</t>
    </r>
  </si>
  <si>
    <t>за май 2025 в ТУ № 14</t>
  </si>
  <si>
    <r>
      <rPr>
        <b/>
        <sz val="11"/>
        <rFont val="Times New Roman"/>
        <family val="1"/>
        <charset val="204"/>
      </rPr>
      <t xml:space="preserve">ГАСИ </t>
    </r>
    <r>
      <rPr>
        <b/>
        <sz val="12"/>
        <rFont val="Times New Roman"/>
        <family val="1"/>
        <charset val="204"/>
      </rPr>
      <t xml:space="preserve">Медведь </t>
    </r>
  </si>
  <si>
    <t>формуляр Урал Х982РА790</t>
  </si>
  <si>
    <t>№ГУ10134001464</t>
  </si>
  <si>
    <r>
      <rPr>
        <sz val="12"/>
        <color rgb="FFFF0000"/>
        <rFont val="Times New Roman"/>
        <family val="1"/>
        <charset val="204"/>
      </rPr>
      <t>Г</t>
    </r>
    <r>
      <rPr>
        <sz val="12"/>
        <rFont val="Times New Roman"/>
        <family val="1"/>
        <charset val="204"/>
      </rPr>
      <t>УПД1000000004627</t>
    </r>
  </si>
  <si>
    <t>ГУ-000000000002449</t>
  </si>
  <si>
    <t>ГУ-0000005992</t>
  </si>
  <si>
    <t>00-0000006324</t>
  </si>
  <si>
    <t>ГУ-0000005737</t>
  </si>
  <si>
    <t>ГУ-0000006324</t>
  </si>
  <si>
    <t>Камаз АЦ-4,0-40 (43253)  Х 894 РА 790</t>
  </si>
  <si>
    <t>4105 МО50</t>
  </si>
  <si>
    <t>V 50 S RUS</t>
  </si>
  <si>
    <t xml:space="preserve">Гидрост.Weber </t>
  </si>
  <si>
    <t>Гидрост.Weber</t>
  </si>
  <si>
    <t>Мотопомпа Koshin, SE-80X</t>
  </si>
  <si>
    <t>Бензопила "Патриот"  РТ 5520.</t>
  </si>
  <si>
    <t xml:space="preserve">Нива LADA 4х4                     </t>
  </si>
  <si>
    <t>Р 025 АО 250</t>
  </si>
  <si>
    <t>27,78*</t>
  </si>
  <si>
    <t>203,568*</t>
  </si>
  <si>
    <t>РТ 5520</t>
  </si>
  <si>
    <t>Камаз АЦ-4,0-40 (43253)  Р598ВН</t>
  </si>
  <si>
    <t>Камаз АЦ-5,0-40 (43118) О307МЕ750</t>
  </si>
  <si>
    <t>1565,71*</t>
  </si>
  <si>
    <t>*с учетом исправленной ошибки в расходе ДТ за апрель 2025г.</t>
  </si>
  <si>
    <t>914.75</t>
  </si>
  <si>
    <t>7208,29*</t>
  </si>
  <si>
    <t>8722,77*</t>
  </si>
  <si>
    <t>131,31*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</si>
</sst>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_р_._-;\-* #,##0.000_р_._-;_-* &quot;-&quot;??_р_._-;_-@_-"/>
    <numFmt numFmtId="169" formatCode="0.000000E+00"/>
    <numFmt numFmtId="171" formatCode="0.0##"/>
  </numFmts>
  <fonts count="24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0" fontId="11" fillId="0" borderId="0"/>
    <xf numFmtId="0" fontId="1" fillId="0" borderId="0"/>
  </cellStyleXfs>
  <cellXfs count="76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Border="1"/>
    <xf numFmtId="166" fontId="5" fillId="0" borderId="1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5" fillId="0" borderId="14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3" fillId="0" borderId="1" xfId="0" applyFont="1" applyBorder="1"/>
    <xf numFmtId="0" fontId="6" fillId="0" borderId="25" xfId="0" applyFont="1" applyBorder="1" applyAlignment="1">
      <alignment horizontal="right" vertical="center" wrapText="1"/>
    </xf>
    <xf numFmtId="166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/>
    </xf>
    <xf numFmtId="2" fontId="3" fillId="0" borderId="13" xfId="0" applyNumberFormat="1" applyFont="1" applyBorder="1" applyAlignment="1">
      <alignment horizontal="center"/>
    </xf>
    <xf numFmtId="2" fontId="3" fillId="2" borderId="9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65" fontId="5" fillId="0" borderId="17" xfId="0" applyNumberFormat="1" applyFont="1" applyBorder="1" applyAlignment="1">
      <alignment horizontal="center" vertical="center" wrapText="1"/>
    </xf>
    <xf numFmtId="2" fontId="5" fillId="0" borderId="17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2" fontId="6" fillId="0" borderId="55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 wrapText="1"/>
    </xf>
    <xf numFmtId="0" fontId="2" fillId="0" borderId="22" xfId="0" applyFont="1" applyBorder="1"/>
    <xf numFmtId="0" fontId="6" fillId="0" borderId="30" xfId="0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left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6" fontId="5" fillId="0" borderId="17" xfId="0" applyNumberFormat="1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7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66" fontId="6" fillId="0" borderId="5" xfId="0" applyNumberFormat="1" applyFont="1" applyBorder="1" applyAlignment="1">
      <alignment horizontal="center" vertical="center" wrapText="1"/>
    </xf>
    <xf numFmtId="165" fontId="5" fillId="0" borderId="2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2" fontId="5" fillId="0" borderId="2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2" fontId="5" fillId="3" borderId="20" xfId="0" applyNumberFormat="1" applyFont="1" applyFill="1" applyBorder="1" applyAlignment="1">
      <alignment horizontal="center" vertical="center" wrapText="1"/>
    </xf>
    <xf numFmtId="165" fontId="5" fillId="3" borderId="20" xfId="0" applyNumberFormat="1" applyFont="1" applyFill="1" applyBorder="1" applyAlignment="1">
      <alignment horizontal="center" vertical="center" wrapText="1"/>
    </xf>
    <xf numFmtId="166" fontId="5" fillId="3" borderId="20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5" fillId="0" borderId="3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Border="1"/>
    <xf numFmtId="166" fontId="3" fillId="2" borderId="0" xfId="0" applyNumberFormat="1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right" vertical="center" wrapText="1"/>
    </xf>
    <xf numFmtId="0" fontId="6" fillId="0" borderId="50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66" fontId="6" fillId="0" borderId="13" xfId="0" applyNumberFormat="1" applyFont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right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 wrapText="1"/>
    </xf>
    <xf numFmtId="2" fontId="5" fillId="0" borderId="55" xfId="0" applyNumberFormat="1" applyFont="1" applyBorder="1" applyAlignment="1">
      <alignment vertical="top" wrapText="1"/>
    </xf>
    <xf numFmtId="165" fontId="5" fillId="0" borderId="1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66" fontId="5" fillId="3" borderId="10" xfId="0" applyNumberFormat="1" applyFont="1" applyFill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/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3" fillId="2" borderId="20" xfId="0" applyNumberFormat="1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6" fontId="5" fillId="0" borderId="46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166" fontId="6" fillId="0" borderId="18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2" fontId="5" fillId="3" borderId="1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5" fillId="0" borderId="26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right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right" vertical="center" wrapText="1"/>
    </xf>
    <xf numFmtId="0" fontId="5" fillId="0" borderId="25" xfId="0" applyFont="1" applyBorder="1" applyAlignment="1">
      <alignment horizontal="right" vertical="center" wrapText="1"/>
    </xf>
    <xf numFmtId="0" fontId="5" fillId="0" borderId="23" xfId="0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165" fontId="5" fillId="3" borderId="18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5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166" fontId="5" fillId="0" borderId="43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165" fontId="5" fillId="0" borderId="30" xfId="0" applyNumberFormat="1" applyFont="1" applyBorder="1" applyAlignment="1">
      <alignment horizontal="center" vertical="center" wrapText="1"/>
    </xf>
    <xf numFmtId="166" fontId="5" fillId="0" borderId="12" xfId="0" applyNumberFormat="1" applyFont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top" wrapText="1"/>
    </xf>
    <xf numFmtId="165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right" vertical="center" wrapText="1"/>
    </xf>
    <xf numFmtId="0" fontId="5" fillId="0" borderId="27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/>
    </xf>
    <xf numFmtId="0" fontId="5" fillId="0" borderId="54" xfId="0" applyFont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wrapText="1"/>
    </xf>
    <xf numFmtId="2" fontId="3" fillId="2" borderId="14" xfId="0" applyNumberFormat="1" applyFont="1" applyFill="1" applyBorder="1" applyAlignment="1">
      <alignment horizontal="center" wrapText="1"/>
    </xf>
    <xf numFmtId="2" fontId="5" fillId="0" borderId="2" xfId="0" applyNumberFormat="1" applyFont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1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6" fillId="0" borderId="11" xfId="0" applyNumberFormat="1" applyFont="1" applyBorder="1" applyAlignment="1">
      <alignment horizontal="center" vertical="center" wrapText="1"/>
    </xf>
    <xf numFmtId="0" fontId="5" fillId="0" borderId="52" xfId="0" applyFont="1" applyBorder="1" applyAlignment="1">
      <alignment horizontal="right" vertical="center" wrapText="1"/>
    </xf>
    <xf numFmtId="166" fontId="6" fillId="0" borderId="55" xfId="0" applyNumberFormat="1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vertical="center" wrapText="1"/>
    </xf>
    <xf numFmtId="0" fontId="5" fillId="0" borderId="44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5" fillId="0" borderId="44" xfId="0" applyFont="1" applyBorder="1" applyAlignment="1">
      <alignment horizontal="right" vertical="center" wrapText="1"/>
    </xf>
    <xf numFmtId="0" fontId="5" fillId="0" borderId="18" xfId="0" applyFont="1" applyBorder="1" applyAlignment="1">
      <alignment vertical="center" wrapText="1"/>
    </xf>
    <xf numFmtId="0" fontId="5" fillId="0" borderId="39" xfId="0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6" fontId="5" fillId="0" borderId="55" xfId="0" applyNumberFormat="1" applyFont="1" applyBorder="1" applyAlignment="1">
      <alignment horizontal="center" vertical="center" wrapText="1"/>
    </xf>
    <xf numFmtId="2" fontId="5" fillId="0" borderId="55" xfId="0" applyNumberFormat="1" applyFont="1" applyBorder="1" applyAlignment="1">
      <alignment horizontal="center" vertical="center" wrapText="1"/>
    </xf>
    <xf numFmtId="166" fontId="5" fillId="0" borderId="53" xfId="0" applyNumberFormat="1" applyFont="1" applyBorder="1" applyAlignment="1">
      <alignment horizontal="center" vertical="center" wrapText="1"/>
    </xf>
    <xf numFmtId="0" fontId="2" fillId="0" borderId="28" xfId="0" applyFont="1" applyBorder="1"/>
    <xf numFmtId="49" fontId="3" fillId="2" borderId="9" xfId="0" applyNumberFormat="1" applyFont="1" applyFill="1" applyBorder="1" applyAlignment="1">
      <alignment horizontal="center" wrapText="1"/>
    </xf>
    <xf numFmtId="2" fontId="3" fillId="2" borderId="57" xfId="0" applyNumberFormat="1" applyFont="1" applyFill="1" applyBorder="1" applyAlignment="1">
      <alignment horizont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vertical="center" wrapText="1"/>
    </xf>
    <xf numFmtId="166" fontId="5" fillId="3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15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3" fillId="2" borderId="65" xfId="2" applyFont="1" applyFill="1" applyBorder="1" applyAlignment="1">
      <alignment horizontal="center" vertical="center" wrapText="1"/>
    </xf>
    <xf numFmtId="0" fontId="3" fillId="2" borderId="66" xfId="2" applyFont="1" applyFill="1" applyBorder="1" applyAlignment="1">
      <alignment horizontal="center" vertical="center" wrapText="1"/>
    </xf>
    <xf numFmtId="0" fontId="3" fillId="2" borderId="67" xfId="2" applyFont="1" applyFill="1" applyBorder="1" applyAlignment="1">
      <alignment horizontal="center" vertical="center" wrapText="1"/>
    </xf>
    <xf numFmtId="0" fontId="3" fillId="2" borderId="43" xfId="2" applyFont="1" applyFill="1" applyBorder="1" applyAlignment="1">
      <alignment horizontal="center" vertical="center" wrapText="1"/>
    </xf>
    <xf numFmtId="0" fontId="18" fillId="2" borderId="68" xfId="2" applyFont="1" applyFill="1" applyBorder="1" applyAlignment="1">
      <alignment horizontal="left" vertical="center" wrapText="1"/>
    </xf>
    <xf numFmtId="49" fontId="3" fillId="2" borderId="16" xfId="2" applyNumberFormat="1" applyFont="1" applyFill="1" applyBorder="1" applyAlignment="1">
      <alignment horizontal="center" vertical="center" wrapText="1"/>
    </xf>
    <xf numFmtId="0" fontId="3" fillId="2" borderId="30" xfId="2" applyFont="1" applyFill="1" applyBorder="1" applyAlignment="1">
      <alignment horizontal="center" vertical="center" wrapText="1"/>
    </xf>
    <xf numFmtId="0" fontId="18" fillId="2" borderId="70" xfId="2" applyFont="1" applyFill="1" applyBorder="1" applyAlignment="1">
      <alignment horizontal="left" vertical="center" wrapText="1"/>
    </xf>
    <xf numFmtId="49" fontId="3" fillId="2" borderId="8" xfId="2" applyNumberFormat="1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18" fillId="2" borderId="69" xfId="2" applyFont="1" applyFill="1" applyBorder="1" applyAlignment="1">
      <alignment horizontal="left" vertical="center" wrapText="1"/>
    </xf>
    <xf numFmtId="0" fontId="18" fillId="2" borderId="71" xfId="2" applyFont="1" applyFill="1" applyBorder="1" applyAlignment="1">
      <alignment horizontal="left" vertical="center" wrapText="1"/>
    </xf>
    <xf numFmtId="49" fontId="3" fillId="0" borderId="23" xfId="2" applyNumberFormat="1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1" fontId="3" fillId="0" borderId="12" xfId="2" applyNumberFormat="1" applyFont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2" fontId="2" fillId="2" borderId="6" xfId="2" applyNumberFormat="1" applyFont="1" applyFill="1" applyBorder="1" applyAlignment="1">
      <alignment horizontal="center" vertical="center" wrapText="1"/>
    </xf>
    <xf numFmtId="49" fontId="3" fillId="2" borderId="39" xfId="0" applyNumberFormat="1" applyFont="1" applyFill="1" applyBorder="1" applyAlignment="1">
      <alignment horizontal="center" wrapText="1"/>
    </xf>
    <xf numFmtId="2" fontId="3" fillId="2" borderId="49" xfId="0" applyNumberFormat="1" applyFont="1" applyFill="1" applyBorder="1" applyAlignment="1">
      <alignment horizontal="center" vertical="center" wrapText="1"/>
    </xf>
    <xf numFmtId="49" fontId="3" fillId="0" borderId="56" xfId="2" applyNumberFormat="1" applyFont="1" applyBorder="1" applyAlignment="1">
      <alignment horizontal="center" vertical="center" wrapText="1"/>
    </xf>
    <xf numFmtId="49" fontId="3" fillId="2" borderId="39" xfId="2" applyNumberFormat="1" applyFont="1" applyFill="1" applyBorder="1" applyAlignment="1">
      <alignment horizontal="center" vertical="center" wrapText="1"/>
    </xf>
    <xf numFmtId="2" fontId="3" fillId="2" borderId="48" xfId="0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2" fontId="3" fillId="2" borderId="33" xfId="0" applyNumberFormat="1" applyFont="1" applyFill="1" applyBorder="1" applyAlignment="1">
      <alignment horizontal="center" wrapText="1"/>
    </xf>
    <xf numFmtId="0" fontId="19" fillId="2" borderId="69" xfId="2" applyFont="1" applyFill="1" applyBorder="1" applyAlignment="1">
      <alignment horizontal="left" vertical="center" wrapText="1"/>
    </xf>
    <xf numFmtId="49" fontId="3" fillId="0" borderId="8" xfId="2" applyNumberFormat="1" applyFont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wrapText="1"/>
    </xf>
    <xf numFmtId="2" fontId="3" fillId="2" borderId="53" xfId="0" applyNumberFormat="1" applyFont="1" applyFill="1" applyBorder="1" applyAlignment="1">
      <alignment horizontal="center" wrapText="1"/>
    </xf>
    <xf numFmtId="49" fontId="3" fillId="2" borderId="8" xfId="0" applyNumberFormat="1" applyFont="1" applyFill="1" applyBorder="1" applyAlignment="1">
      <alignment horizontal="center" wrapText="1"/>
    </xf>
    <xf numFmtId="49" fontId="3" fillId="2" borderId="9" xfId="2" applyNumberFormat="1" applyFont="1" applyFill="1" applyBorder="1" applyAlignment="1">
      <alignment horizontal="right" vertical="center" wrapText="1"/>
    </xf>
    <xf numFmtId="0" fontId="3" fillId="2" borderId="33" xfId="2" applyFont="1" applyFill="1" applyBorder="1" applyAlignment="1">
      <alignment horizontal="center" vertical="center" wrapText="1"/>
    </xf>
    <xf numFmtId="49" fontId="3" fillId="2" borderId="26" xfId="2" applyNumberFormat="1" applyFont="1" applyFill="1" applyBorder="1" applyAlignment="1">
      <alignment horizontal="right" vertical="center" wrapText="1"/>
    </xf>
    <xf numFmtId="0" fontId="3" fillId="2" borderId="48" xfId="2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wrapText="1"/>
    </xf>
    <xf numFmtId="49" fontId="3" fillId="2" borderId="26" xfId="2" applyNumberFormat="1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2" fontId="2" fillId="2" borderId="7" xfId="2" applyNumberFormat="1" applyFont="1" applyFill="1" applyBorder="1" applyAlignment="1">
      <alignment horizontal="center" vertical="center" wrapText="1"/>
    </xf>
    <xf numFmtId="0" fontId="3" fillId="2" borderId="54" xfId="2" applyFont="1" applyFill="1" applyBorder="1" applyAlignment="1">
      <alignment horizontal="center" vertical="center" wrapText="1"/>
    </xf>
    <xf numFmtId="2" fontId="20" fillId="2" borderId="6" xfId="2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21" fillId="3" borderId="0" xfId="3" applyFont="1" applyFill="1" applyAlignment="1">
      <alignment vertical="center"/>
    </xf>
    <xf numFmtId="0" fontId="13" fillId="3" borderId="0" xfId="3" applyFont="1" applyFill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2" applyFont="1" applyAlignment="1">
      <alignment horizontal="left" vertical="center"/>
    </xf>
    <xf numFmtId="0" fontId="11" fillId="0" borderId="0" xfId="2" applyAlignment="1">
      <alignment vertical="center"/>
    </xf>
    <xf numFmtId="0" fontId="7" fillId="3" borderId="0" xfId="3" applyFont="1" applyFill="1" applyAlignment="1">
      <alignment vertical="center"/>
    </xf>
    <xf numFmtId="0" fontId="8" fillId="3" borderId="0" xfId="3" applyFont="1" applyFill="1" applyAlignment="1">
      <alignment vertical="center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49" fontId="5" fillId="3" borderId="26" xfId="0" applyNumberFormat="1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left" vertical="center" wrapText="1"/>
    </xf>
    <xf numFmtId="0" fontId="5" fillId="0" borderId="74" xfId="0" applyFont="1" applyBorder="1" applyAlignment="1">
      <alignment horizontal="left" vertical="center" wrapText="1"/>
    </xf>
    <xf numFmtId="0" fontId="5" fillId="0" borderId="76" xfId="0" applyFont="1" applyBorder="1" applyAlignment="1">
      <alignment horizontal="center" vertical="center" wrapText="1"/>
    </xf>
    <xf numFmtId="0" fontId="5" fillId="0" borderId="77" xfId="0" applyFont="1" applyBorder="1" applyAlignment="1">
      <alignment horizontal="center" vertical="center" wrapText="1"/>
    </xf>
    <xf numFmtId="0" fontId="5" fillId="0" borderId="78" xfId="0" applyFont="1" applyBorder="1" applyAlignment="1">
      <alignment horizontal="center" vertical="center" wrapText="1"/>
    </xf>
    <xf numFmtId="2" fontId="5" fillId="0" borderId="77" xfId="0" applyNumberFormat="1" applyFont="1" applyBorder="1" applyAlignment="1">
      <alignment horizontal="center" vertical="center" wrapText="1"/>
    </xf>
    <xf numFmtId="0" fontId="5" fillId="0" borderId="79" xfId="0" applyFont="1" applyBorder="1" applyAlignment="1">
      <alignment horizontal="left" vertical="center" wrapText="1"/>
    </xf>
    <xf numFmtId="0" fontId="5" fillId="0" borderId="77" xfId="0" applyFont="1" applyBorder="1" applyAlignment="1">
      <alignment horizontal="left" vertical="center" wrapText="1"/>
    </xf>
    <xf numFmtId="2" fontId="6" fillId="0" borderId="74" xfId="0" applyNumberFormat="1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 wrapText="1"/>
    </xf>
    <xf numFmtId="2" fontId="6" fillId="0" borderId="74" xfId="0" applyNumberFormat="1" applyFont="1" applyBorder="1" applyAlignment="1">
      <alignment horizontal="center" vertical="center" wrapText="1"/>
    </xf>
    <xf numFmtId="0" fontId="3" fillId="2" borderId="53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vertical="center" wrapText="1"/>
    </xf>
    <xf numFmtId="0" fontId="2" fillId="2" borderId="54" xfId="2" applyFont="1" applyFill="1" applyBorder="1" applyAlignment="1">
      <alignment vertical="center" wrapText="1"/>
    </xf>
    <xf numFmtId="2" fontId="2" fillId="2" borderId="62" xfId="2" applyNumberFormat="1" applyFont="1" applyFill="1" applyBorder="1" applyAlignment="1">
      <alignment horizontal="center" vertical="center" wrapText="1"/>
    </xf>
    <xf numFmtId="0" fontId="15" fillId="0" borderId="80" xfId="2" applyFont="1" applyBorder="1" applyAlignment="1">
      <alignment vertical="center"/>
    </xf>
    <xf numFmtId="0" fontId="3" fillId="0" borderId="64" xfId="2" applyFont="1" applyBorder="1" applyAlignment="1">
      <alignment horizontal="center" vertical="center"/>
    </xf>
    <xf numFmtId="14" fontId="3" fillId="0" borderId="64" xfId="2" applyNumberFormat="1" applyFont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3" borderId="13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/>
    </xf>
    <xf numFmtId="166" fontId="18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6" fillId="0" borderId="54" xfId="0" applyNumberFormat="1" applyFon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166" fontId="5" fillId="3" borderId="2" xfId="0" applyNumberFormat="1" applyFont="1" applyFill="1" applyBorder="1" applyAlignment="1">
      <alignment horizontal="center" vertical="center" wrapText="1"/>
    </xf>
    <xf numFmtId="166" fontId="6" fillId="3" borderId="5" xfId="0" applyNumberFormat="1" applyFont="1" applyFill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vertical="top" wrapText="1"/>
    </xf>
    <xf numFmtId="0" fontId="5" fillId="0" borderId="11" xfId="0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right" vertical="center" wrapText="1"/>
    </xf>
    <xf numFmtId="0" fontId="0" fillId="0" borderId="42" xfId="0" applyBorder="1"/>
    <xf numFmtId="2" fontId="2" fillId="0" borderId="2" xfId="0" applyNumberFormat="1" applyFont="1" applyBorder="1" applyAlignment="1">
      <alignment horizontal="center"/>
    </xf>
    <xf numFmtId="2" fontId="3" fillId="0" borderId="4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49" fontId="22" fillId="3" borderId="18" xfId="0" applyNumberFormat="1" applyFont="1" applyFill="1" applyBorder="1" applyAlignment="1">
      <alignment horizontal="center"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166" fontId="6" fillId="4" borderId="5" xfId="0" applyNumberFormat="1" applyFont="1" applyFill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 wrapText="1"/>
    </xf>
    <xf numFmtId="2" fontId="3" fillId="3" borderId="13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166" fontId="5" fillId="0" borderId="18" xfId="0" applyNumberFormat="1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166" fontId="6" fillId="0" borderId="17" xfId="0" applyNumberFormat="1" applyFont="1" applyBorder="1" applyAlignment="1">
      <alignment horizontal="center"/>
    </xf>
    <xf numFmtId="166" fontId="5" fillId="3" borderId="18" xfId="0" applyNumberFormat="1" applyFont="1" applyFill="1" applyBorder="1" applyAlignment="1">
      <alignment horizontal="center" vertical="center" wrapText="1"/>
    </xf>
    <xf numFmtId="166" fontId="5" fillId="3" borderId="2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33" xfId="0" applyFont="1" applyFill="1" applyBorder="1" applyAlignment="1">
      <alignment horizontal="center" vertical="top" wrapText="1"/>
    </xf>
    <xf numFmtId="0" fontId="3" fillId="2" borderId="35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right" vertical="center" wrapText="1"/>
    </xf>
    <xf numFmtId="0" fontId="6" fillId="0" borderId="37" xfId="0" applyFont="1" applyBorder="1" applyAlignment="1">
      <alignment horizontal="right" vertical="center" wrapText="1"/>
    </xf>
    <xf numFmtId="0" fontId="6" fillId="0" borderId="29" xfId="0" applyFont="1" applyBorder="1" applyAlignment="1">
      <alignment horizontal="right" vertical="center" wrapText="1"/>
    </xf>
    <xf numFmtId="0" fontId="6" fillId="0" borderId="34" xfId="0" applyFont="1" applyBorder="1" applyAlignment="1">
      <alignment horizontal="right" vertical="center" wrapText="1"/>
    </xf>
    <xf numFmtId="0" fontId="6" fillId="0" borderId="35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40" xfId="0" applyFont="1" applyBorder="1" applyAlignment="1">
      <alignment horizontal="right" vertical="center" wrapText="1"/>
    </xf>
    <xf numFmtId="0" fontId="6" fillId="0" borderId="41" xfId="0" applyFont="1" applyBorder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1" xfId="0" applyFont="1" applyBorder="1"/>
    <xf numFmtId="0" fontId="0" fillId="0" borderId="20" xfId="0" applyFont="1" applyBorder="1"/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right" vertical="center" wrapText="1"/>
    </xf>
    <xf numFmtId="0" fontId="6" fillId="0" borderId="28" xfId="0" applyFont="1" applyBorder="1" applyAlignment="1">
      <alignment horizontal="right" vertical="center" wrapText="1"/>
    </xf>
    <xf numFmtId="0" fontId="6" fillId="0" borderId="54" xfId="0" applyFont="1" applyBorder="1" applyAlignment="1">
      <alignment horizontal="right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right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6" fillId="0" borderId="59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2" fontId="5" fillId="0" borderId="74" xfId="0" applyNumberFormat="1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74" xfId="0" applyNumberFormat="1" applyFont="1" applyBorder="1" applyAlignment="1">
      <alignment horizontal="center" vertical="center"/>
    </xf>
    <xf numFmtId="0" fontId="3" fillId="2" borderId="22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vertical="center" wrapText="1"/>
    </xf>
    <xf numFmtId="0" fontId="3" fillId="2" borderId="6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right" vertical="center" wrapText="1"/>
    </xf>
    <xf numFmtId="0" fontId="2" fillId="2" borderId="5" xfId="2" applyFont="1" applyFill="1" applyBorder="1" applyAlignment="1">
      <alignment horizontal="right" vertical="center" wrapText="1"/>
    </xf>
    <xf numFmtId="0" fontId="3" fillId="2" borderId="64" xfId="2" applyFont="1" applyFill="1" applyBorder="1" applyAlignment="1">
      <alignment horizontal="center" vertical="center" wrapText="1"/>
    </xf>
    <xf numFmtId="0" fontId="3" fillId="2" borderId="65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right" vertical="center" wrapText="1"/>
    </xf>
    <xf numFmtId="0" fontId="2" fillId="2" borderId="28" xfId="2" applyFont="1" applyFill="1" applyBorder="1" applyAlignment="1">
      <alignment horizontal="right" vertical="center" wrapText="1"/>
    </xf>
    <xf numFmtId="0" fontId="2" fillId="2" borderId="62" xfId="2" applyFont="1" applyFill="1" applyBorder="1" applyAlignment="1">
      <alignment horizontal="right" vertical="center" wrapText="1"/>
    </xf>
    <xf numFmtId="0" fontId="15" fillId="0" borderId="63" xfId="2" applyFont="1" applyBorder="1" applyAlignment="1">
      <alignment horizontal="center" vertical="center"/>
    </xf>
    <xf numFmtId="0" fontId="15" fillId="0" borderId="64" xfId="2" applyFont="1" applyBorder="1" applyAlignment="1">
      <alignment horizontal="center" vertical="center"/>
    </xf>
    <xf numFmtId="0" fontId="15" fillId="0" borderId="65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3" fillId="2" borderId="68" xfId="2" applyFont="1" applyFill="1" applyBorder="1" applyAlignment="1">
      <alignment horizontal="center" vertical="center" wrapText="1"/>
    </xf>
    <xf numFmtId="0" fontId="3" fillId="2" borderId="69" xfId="2" applyFont="1" applyFill="1" applyBorder="1" applyAlignment="1">
      <alignment horizontal="center" vertical="center" wrapText="1"/>
    </xf>
    <xf numFmtId="0" fontId="3" fillId="2" borderId="51" xfId="2" applyFont="1" applyFill="1" applyBorder="1" applyAlignment="1">
      <alignment horizontal="center" vertical="center" wrapText="1"/>
    </xf>
    <xf numFmtId="0" fontId="3" fillId="2" borderId="63" xfId="2" applyFont="1" applyFill="1" applyBorder="1" applyAlignment="1">
      <alignment horizontal="center" vertical="center" wrapText="1"/>
    </xf>
    <xf numFmtId="0" fontId="3" fillId="2" borderId="70" xfId="2" applyFont="1" applyFill="1" applyBorder="1" applyAlignment="1">
      <alignment horizontal="center" vertical="center" wrapText="1"/>
    </xf>
    <xf numFmtId="0" fontId="3" fillId="2" borderId="36" xfId="2" applyFont="1" applyFill="1" applyBorder="1" applyAlignment="1">
      <alignment horizontal="center" vertical="center" wrapText="1"/>
    </xf>
    <xf numFmtId="0" fontId="3" fillId="2" borderId="38" xfId="2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center" vertical="center" wrapText="1"/>
    </xf>
    <xf numFmtId="0" fontId="3" fillId="2" borderId="21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53" xfId="2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3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3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171" fontId="5" fillId="0" borderId="17" xfId="0" applyNumberFormat="1" applyFont="1" applyBorder="1" applyAlignment="1">
      <alignment horizontal="center" vertical="center" wrapText="1"/>
    </xf>
    <xf numFmtId="171" fontId="5" fillId="0" borderId="1" xfId="0" applyNumberFormat="1" applyFont="1" applyBorder="1" applyAlignment="1">
      <alignment horizontal="center" vertical="center" wrapText="1"/>
    </xf>
    <xf numFmtId="171" fontId="5" fillId="0" borderId="13" xfId="0" applyNumberFormat="1" applyFont="1" applyBorder="1" applyAlignment="1">
      <alignment horizontal="center" vertical="center" wrapText="1"/>
    </xf>
    <xf numFmtId="171" fontId="6" fillId="0" borderId="5" xfId="0" applyNumberFormat="1" applyFont="1" applyBorder="1" applyAlignment="1">
      <alignment horizontal="center" vertical="center" wrapText="1"/>
    </xf>
    <xf numFmtId="171" fontId="5" fillId="0" borderId="20" xfId="0" applyNumberFormat="1" applyFont="1" applyBorder="1" applyAlignment="1">
      <alignment horizontal="center" vertical="center" wrapText="1"/>
    </xf>
    <xf numFmtId="171" fontId="5" fillId="0" borderId="2" xfId="0" applyNumberFormat="1" applyFont="1" applyBorder="1" applyAlignment="1">
      <alignment horizontal="center" vertical="center" wrapText="1"/>
    </xf>
    <xf numFmtId="171" fontId="5" fillId="3" borderId="20" xfId="0" applyNumberFormat="1" applyFont="1" applyFill="1" applyBorder="1" applyAlignment="1">
      <alignment horizontal="center" vertical="center" wrapText="1"/>
    </xf>
    <xf numFmtId="171" fontId="5" fillId="3" borderId="1" xfId="0" applyNumberFormat="1" applyFont="1" applyFill="1" applyBorder="1" applyAlignment="1">
      <alignment horizontal="center" vertical="center" wrapText="1"/>
    </xf>
    <xf numFmtId="171" fontId="5" fillId="3" borderId="33" xfId="0" applyNumberFormat="1" applyFont="1" applyFill="1" applyBorder="1" applyAlignment="1">
      <alignment horizontal="center" vertical="center" wrapText="1"/>
    </xf>
    <xf numFmtId="171" fontId="5" fillId="3" borderId="48" xfId="0" applyNumberFormat="1" applyFont="1" applyFill="1" applyBorder="1" applyAlignment="1">
      <alignment horizontal="center" vertical="center" wrapText="1"/>
    </xf>
    <xf numFmtId="171" fontId="5" fillId="3" borderId="17" xfId="0" applyNumberFormat="1" applyFont="1" applyFill="1" applyBorder="1" applyAlignment="1">
      <alignment horizontal="center" vertical="center" wrapText="1"/>
    </xf>
    <xf numFmtId="171" fontId="5" fillId="0" borderId="18" xfId="0" applyNumberFormat="1" applyFont="1" applyBorder="1" applyAlignment="1">
      <alignment horizontal="center" vertical="center" wrapText="1"/>
    </xf>
    <xf numFmtId="171" fontId="5" fillId="0" borderId="11" xfId="0" applyNumberFormat="1" applyFont="1" applyBorder="1" applyAlignment="1">
      <alignment horizontal="center" vertical="center" wrapText="1"/>
    </xf>
    <xf numFmtId="171" fontId="6" fillId="4" borderId="5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</cellXfs>
  <cellStyles count="4">
    <cellStyle name="Обычный" xfId="0" builtinId="0"/>
    <cellStyle name="Обычный 2" xfId="2" xr:uid="{00000000-0005-0000-0000-000001000000}"/>
    <cellStyle name="Обычный 3" xfId="3" xr:uid="{00000000-0005-0000-0000-000002000000}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opLeftCell="A13" zoomScaleNormal="100" workbookViewId="0">
      <selection activeCell="I25" sqref="I25"/>
    </sheetView>
  </sheetViews>
  <sheetFormatPr defaultRowHeight="15" x14ac:dyDescent="0.25"/>
  <cols>
    <col min="1" max="1" width="4.42578125" customWidth="1"/>
    <col min="2" max="2" width="42.7109375" customWidth="1"/>
    <col min="3" max="3" width="8.140625" customWidth="1"/>
    <col min="4" max="4" width="7.28515625" customWidth="1"/>
    <col min="5" max="5" width="8.5703125" customWidth="1"/>
    <col min="6" max="6" width="10.7109375" customWidth="1"/>
    <col min="7" max="7" width="10.42578125" customWidth="1"/>
    <col min="8" max="8" width="9.7109375" customWidth="1"/>
    <col min="9" max="9" width="11.5703125" customWidth="1"/>
    <col min="10" max="10" width="9.85546875" customWidth="1"/>
    <col min="11" max="11" width="11.85546875" bestFit="1" customWidth="1"/>
  </cols>
  <sheetData>
    <row r="1" spans="1:13" ht="15.75" x14ac:dyDescent="0.25">
      <c r="A1" s="1"/>
      <c r="B1" s="598" t="s">
        <v>23</v>
      </c>
      <c r="C1" s="598"/>
      <c r="D1" s="598"/>
      <c r="E1" s="598"/>
      <c r="F1" s="598"/>
      <c r="G1" s="598"/>
      <c r="H1" s="598"/>
      <c r="I1" s="598"/>
      <c r="J1" s="598"/>
      <c r="K1" s="598"/>
    </row>
    <row r="2" spans="1:13" ht="15.75" x14ac:dyDescent="0.25">
      <c r="A2" s="1"/>
      <c r="B2" s="614" t="s">
        <v>372</v>
      </c>
      <c r="C2" s="614"/>
      <c r="D2" s="614"/>
      <c r="E2" s="614"/>
      <c r="F2" s="614"/>
      <c r="G2" s="614"/>
      <c r="H2" s="614"/>
      <c r="I2" s="614"/>
      <c r="J2" s="614"/>
      <c r="K2" s="614"/>
    </row>
    <row r="3" spans="1:13" ht="15.75" x14ac:dyDescent="0.25">
      <c r="A3" s="285"/>
      <c r="B3" s="614" t="s">
        <v>376</v>
      </c>
      <c r="C3" s="614"/>
      <c r="D3" s="614"/>
      <c r="E3" s="614"/>
      <c r="F3" s="614"/>
      <c r="G3" s="614"/>
      <c r="H3" s="614"/>
      <c r="I3" s="614"/>
      <c r="J3" s="614"/>
      <c r="K3" s="614"/>
    </row>
    <row r="4" spans="1:13" ht="15.75" x14ac:dyDescent="0.25">
      <c r="A4" s="285"/>
      <c r="B4" s="614" t="s">
        <v>374</v>
      </c>
      <c r="C4" s="614"/>
      <c r="D4" s="614"/>
      <c r="E4" s="614"/>
      <c r="F4" s="614"/>
      <c r="G4" s="614"/>
      <c r="H4" s="614"/>
      <c r="I4" s="614"/>
      <c r="J4" s="614"/>
      <c r="K4" s="614"/>
    </row>
    <row r="5" spans="1:13" ht="15.75" x14ac:dyDescent="0.25">
      <c r="A5" s="285"/>
      <c r="B5" s="614" t="s">
        <v>375</v>
      </c>
      <c r="C5" s="614"/>
      <c r="D5" s="614"/>
      <c r="E5" s="614"/>
      <c r="F5" s="614"/>
      <c r="G5" s="614"/>
      <c r="H5" s="614"/>
      <c r="I5" s="614"/>
      <c r="J5" s="614"/>
      <c r="K5" s="614"/>
    </row>
    <row r="6" spans="1:13" ht="15.75" x14ac:dyDescent="0.25">
      <c r="A6" s="1"/>
      <c r="B6" s="598"/>
      <c r="C6" s="598"/>
      <c r="D6" s="598"/>
      <c r="E6" s="598"/>
      <c r="F6" s="598"/>
      <c r="G6" s="598"/>
      <c r="H6" s="598"/>
      <c r="I6" s="598"/>
      <c r="J6" s="598"/>
      <c r="K6" s="598"/>
    </row>
    <row r="7" spans="1:13" ht="15.75" x14ac:dyDescent="0.25">
      <c r="A7" s="1"/>
      <c r="B7" s="614" t="s">
        <v>373</v>
      </c>
      <c r="C7" s="614"/>
      <c r="D7" s="614"/>
      <c r="E7" s="614"/>
      <c r="F7" s="614"/>
      <c r="G7" s="614"/>
      <c r="H7" s="614"/>
      <c r="I7" s="614"/>
      <c r="J7" s="614"/>
      <c r="K7" s="614"/>
    </row>
    <row r="8" spans="1:13" ht="15.75" x14ac:dyDescent="0.25">
      <c r="A8" s="1"/>
      <c r="B8" s="614" t="s">
        <v>441</v>
      </c>
      <c r="C8" s="614"/>
      <c r="D8" s="614"/>
      <c r="E8" s="614"/>
      <c r="F8" s="614"/>
      <c r="G8" s="614"/>
      <c r="H8" s="614"/>
      <c r="I8" s="614"/>
      <c r="J8" s="614"/>
      <c r="K8" s="614"/>
    </row>
    <row r="9" spans="1:13" ht="15.75" x14ac:dyDescent="0.25">
      <c r="A9" s="1"/>
      <c r="B9" s="598" t="s">
        <v>0</v>
      </c>
      <c r="C9" s="599"/>
      <c r="D9" s="599"/>
      <c r="E9" s="599"/>
      <c r="F9" s="599"/>
      <c r="G9" s="599"/>
      <c r="H9" s="599"/>
      <c r="I9" s="599"/>
      <c r="J9" s="599"/>
      <c r="K9" s="599"/>
      <c r="L9" s="599"/>
    </row>
    <row r="10" spans="1:13" ht="15.75" x14ac:dyDescent="0.25">
      <c r="A10" s="1"/>
      <c r="B10" s="598" t="s">
        <v>529</v>
      </c>
      <c r="C10" s="599"/>
      <c r="D10" s="599"/>
      <c r="E10" s="599"/>
      <c r="F10" s="599"/>
      <c r="G10" s="599"/>
      <c r="H10" s="599"/>
      <c r="I10" s="599"/>
      <c r="J10" s="599"/>
      <c r="K10" s="599"/>
      <c r="L10" s="599"/>
    </row>
    <row r="11" spans="1:13" ht="15.75" x14ac:dyDescent="0.25">
      <c r="A11" s="1"/>
      <c r="B11" s="598" t="s">
        <v>219</v>
      </c>
      <c r="C11" s="599"/>
      <c r="D11" s="599"/>
      <c r="E11" s="599"/>
      <c r="F11" s="599"/>
      <c r="G11" s="599"/>
      <c r="H11" s="599"/>
      <c r="I11" s="599"/>
      <c r="J11" s="599"/>
      <c r="K11" s="599"/>
      <c r="L11" s="599"/>
    </row>
    <row r="12" spans="1:13" ht="15.75" x14ac:dyDescent="0.25">
      <c r="A12" s="1"/>
      <c r="B12" s="284"/>
      <c r="C12" s="290"/>
      <c r="D12" s="290"/>
      <c r="E12" s="290"/>
      <c r="F12" s="290"/>
      <c r="G12" s="290"/>
      <c r="H12" s="290"/>
      <c r="I12" s="290"/>
      <c r="J12" s="291"/>
      <c r="K12" s="291"/>
      <c r="L12" s="291"/>
    </row>
    <row r="13" spans="1:13" ht="15.75" x14ac:dyDescent="0.25">
      <c r="A13" s="1"/>
      <c r="B13" s="598" t="s">
        <v>1</v>
      </c>
      <c r="C13" s="599"/>
      <c r="D13" s="599"/>
      <c r="E13" s="599"/>
      <c r="F13" s="599"/>
      <c r="G13" s="599"/>
      <c r="H13" s="599"/>
      <c r="I13" s="599"/>
      <c r="J13" s="599"/>
      <c r="K13" s="599"/>
      <c r="L13" s="599"/>
    </row>
    <row r="14" spans="1:13" ht="15.75" customHeight="1" x14ac:dyDescent="0.25">
      <c r="A14" s="603" t="s">
        <v>2</v>
      </c>
      <c r="B14" s="603" t="s">
        <v>3</v>
      </c>
      <c r="C14" s="600" t="s">
        <v>5</v>
      </c>
      <c r="D14" s="601"/>
      <c r="E14" s="602"/>
      <c r="F14" s="600" t="s">
        <v>4</v>
      </c>
      <c r="G14" s="601"/>
      <c r="H14" s="602"/>
      <c r="I14" s="600" t="s">
        <v>6</v>
      </c>
      <c r="J14" s="601"/>
      <c r="K14" s="602"/>
    </row>
    <row r="15" spans="1:13" ht="28.5" customHeight="1" x14ac:dyDescent="0.25">
      <c r="A15" s="612"/>
      <c r="B15" s="604"/>
      <c r="C15" s="606" t="s">
        <v>24</v>
      </c>
      <c r="D15" s="606" t="s">
        <v>73</v>
      </c>
      <c r="E15" s="606" t="s">
        <v>93</v>
      </c>
      <c r="F15" s="606" t="s">
        <v>74</v>
      </c>
      <c r="G15" s="606" t="s">
        <v>73</v>
      </c>
      <c r="H15" s="606" t="s">
        <v>93</v>
      </c>
      <c r="I15" s="606" t="s">
        <v>75</v>
      </c>
      <c r="J15" s="606" t="s">
        <v>73</v>
      </c>
      <c r="K15" s="606" t="s">
        <v>93</v>
      </c>
      <c r="M15" t="s">
        <v>39</v>
      </c>
    </row>
    <row r="16" spans="1:13" ht="25.5" customHeight="1" x14ac:dyDescent="0.25">
      <c r="A16" s="612"/>
      <c r="B16" s="604"/>
      <c r="C16" s="607"/>
      <c r="D16" s="607"/>
      <c r="E16" s="607"/>
      <c r="F16" s="607" t="s">
        <v>8</v>
      </c>
      <c r="G16" s="607"/>
      <c r="H16" s="607"/>
      <c r="I16" s="607"/>
      <c r="J16" s="607"/>
      <c r="K16" s="607"/>
    </row>
    <row r="17" spans="1:14" ht="11.25" customHeight="1" x14ac:dyDescent="0.25">
      <c r="A17" s="613"/>
      <c r="B17" s="605"/>
      <c r="C17" s="608"/>
      <c r="D17" s="608"/>
      <c r="E17" s="608"/>
      <c r="F17" s="608"/>
      <c r="G17" s="608"/>
      <c r="H17" s="608"/>
      <c r="I17" s="608"/>
      <c r="J17" s="608"/>
      <c r="K17" s="608"/>
    </row>
    <row r="18" spans="1:14" ht="15.75" x14ac:dyDescent="0.25">
      <c r="A18" s="4">
        <v>1</v>
      </c>
      <c r="B18" s="4">
        <v>2</v>
      </c>
      <c r="C18" s="4">
        <v>6</v>
      </c>
      <c r="D18" s="4">
        <v>7</v>
      </c>
      <c r="E18" s="5">
        <v>8</v>
      </c>
      <c r="F18" s="4">
        <v>3</v>
      </c>
      <c r="G18" s="4">
        <v>4</v>
      </c>
      <c r="H18" s="5">
        <v>5</v>
      </c>
      <c r="I18" s="4">
        <v>12</v>
      </c>
      <c r="J18" s="4">
        <v>13</v>
      </c>
      <c r="K18" s="5">
        <v>14</v>
      </c>
    </row>
    <row r="19" spans="1:14" ht="18" customHeight="1" x14ac:dyDescent="0.25">
      <c r="A19" s="3">
        <v>1</v>
      </c>
      <c r="B19" s="35" t="s">
        <v>9</v>
      </c>
      <c r="C19" s="40">
        <v>44.95</v>
      </c>
      <c r="D19" s="40">
        <v>21</v>
      </c>
      <c r="E19" s="45" t="s">
        <v>118</v>
      </c>
      <c r="F19" s="254">
        <v>1746.76</v>
      </c>
      <c r="G19" s="40">
        <v>832.01</v>
      </c>
      <c r="H19" s="40">
        <v>0</v>
      </c>
      <c r="I19" s="165">
        <v>7451.55</v>
      </c>
      <c r="J19" s="40">
        <v>1076</v>
      </c>
      <c r="K19" s="165">
        <v>0</v>
      </c>
      <c r="L19" s="192"/>
      <c r="M19" s="13"/>
      <c r="N19" s="44"/>
    </row>
    <row r="20" spans="1:14" ht="18.75" customHeight="1" x14ac:dyDescent="0.25">
      <c r="A20" s="3">
        <v>2</v>
      </c>
      <c r="B20" s="35" t="s">
        <v>42</v>
      </c>
      <c r="C20" s="10">
        <v>270</v>
      </c>
      <c r="D20" s="10">
        <v>0</v>
      </c>
      <c r="E20" s="10">
        <v>270</v>
      </c>
      <c r="F20" s="10">
        <v>3165.81</v>
      </c>
      <c r="G20" s="10">
        <v>0</v>
      </c>
      <c r="H20" s="10">
        <v>3165.81</v>
      </c>
      <c r="I20" s="206">
        <v>21999.65</v>
      </c>
      <c r="J20" s="50">
        <v>0</v>
      </c>
      <c r="K20" s="496">
        <v>21999.65</v>
      </c>
    </row>
    <row r="21" spans="1:14" ht="17.25" customHeight="1" x14ac:dyDescent="0.25">
      <c r="A21" s="3">
        <v>3</v>
      </c>
      <c r="B21" s="35" t="s">
        <v>77</v>
      </c>
      <c r="C21" s="10">
        <v>0</v>
      </c>
      <c r="D21" s="10">
        <v>0</v>
      </c>
      <c r="E21" s="10">
        <v>0</v>
      </c>
      <c r="F21" s="10"/>
      <c r="G21" s="10">
        <v>0</v>
      </c>
      <c r="H21" s="10">
        <v>0</v>
      </c>
      <c r="I21" s="166">
        <v>0</v>
      </c>
      <c r="J21" s="10">
        <v>0</v>
      </c>
      <c r="K21" s="166">
        <v>0</v>
      </c>
      <c r="L21" s="11"/>
    </row>
    <row r="22" spans="1:14" ht="15.75" customHeight="1" x14ac:dyDescent="0.25">
      <c r="A22" s="3">
        <v>4</v>
      </c>
      <c r="B22" s="36" t="s">
        <v>43</v>
      </c>
      <c r="C22" s="10">
        <v>0</v>
      </c>
      <c r="D22" s="10">
        <v>10</v>
      </c>
      <c r="E22" s="10">
        <v>0</v>
      </c>
      <c r="F22" s="10">
        <v>0</v>
      </c>
      <c r="G22" s="18">
        <v>1273.32</v>
      </c>
      <c r="H22" s="10">
        <v>0</v>
      </c>
      <c r="I22" s="10">
        <v>0</v>
      </c>
      <c r="J22" s="18">
        <v>11925.48</v>
      </c>
      <c r="K22" s="10">
        <v>0</v>
      </c>
      <c r="L22" s="11"/>
    </row>
    <row r="23" spans="1:14" ht="15.75" customHeight="1" x14ac:dyDescent="0.25">
      <c r="A23" s="3">
        <v>5</v>
      </c>
      <c r="B23" s="36" t="s">
        <v>41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</row>
    <row r="24" spans="1:14" ht="18" customHeight="1" x14ac:dyDescent="0.25">
      <c r="A24" s="3">
        <v>6</v>
      </c>
      <c r="B24" s="35" t="s">
        <v>44</v>
      </c>
      <c r="C24" s="10">
        <v>0</v>
      </c>
      <c r="D24" s="10">
        <v>0</v>
      </c>
      <c r="E24" s="10">
        <v>0</v>
      </c>
      <c r="F24" s="208">
        <v>0</v>
      </c>
      <c r="G24" s="10">
        <v>0</v>
      </c>
      <c r="H24" s="10">
        <v>0</v>
      </c>
      <c r="I24" s="208">
        <v>0</v>
      </c>
      <c r="J24" s="10">
        <v>0</v>
      </c>
      <c r="K24" s="208">
        <v>0</v>
      </c>
    </row>
    <row r="25" spans="1:14" ht="17.25" customHeight="1" x14ac:dyDescent="0.25">
      <c r="A25" s="3">
        <v>7</v>
      </c>
      <c r="B25" s="36" t="s">
        <v>10</v>
      </c>
      <c r="C25" s="10">
        <v>280.14</v>
      </c>
      <c r="D25" s="10">
        <v>25</v>
      </c>
      <c r="E25" s="10">
        <v>270</v>
      </c>
      <c r="F25" s="317">
        <v>3346.86</v>
      </c>
      <c r="G25" s="18">
        <v>1467.62</v>
      </c>
      <c r="H25" s="10">
        <v>3165.81</v>
      </c>
      <c r="I25" s="264">
        <v>20727.63</v>
      </c>
      <c r="J25" s="18">
        <v>11487</v>
      </c>
      <c r="K25" s="496">
        <v>21999.65</v>
      </c>
      <c r="L25" s="207"/>
      <c r="M25" s="13"/>
    </row>
    <row r="26" spans="1:14" ht="17.25" customHeight="1" x14ac:dyDescent="0.25">
      <c r="A26" s="8" t="s">
        <v>82</v>
      </c>
      <c r="B26" s="37" t="s">
        <v>71</v>
      </c>
      <c r="C26" s="10">
        <v>0</v>
      </c>
      <c r="D26" s="10">
        <v>0</v>
      </c>
      <c r="E26" s="10">
        <v>0</v>
      </c>
      <c r="F26" s="9">
        <v>645.08000000000004</v>
      </c>
      <c r="G26" s="50"/>
      <c r="H26" s="10"/>
      <c r="I26" s="450">
        <v>11354.03</v>
      </c>
      <c r="J26" s="50"/>
      <c r="K26" s="166"/>
    </row>
    <row r="27" spans="1:14" ht="17.25" customHeight="1" x14ac:dyDescent="0.25">
      <c r="A27" s="8" t="s">
        <v>83</v>
      </c>
      <c r="B27" s="37" t="s">
        <v>88</v>
      </c>
      <c r="C27" s="10">
        <v>0</v>
      </c>
      <c r="D27" s="10">
        <v>0</v>
      </c>
      <c r="E27" s="10">
        <v>0</v>
      </c>
      <c r="F27" s="9">
        <v>0</v>
      </c>
      <c r="G27" s="10"/>
      <c r="H27" s="10"/>
      <c r="I27" s="9">
        <v>829.62</v>
      </c>
      <c r="J27" s="10"/>
      <c r="K27" s="10"/>
    </row>
    <row r="28" spans="1:14" ht="17.25" customHeight="1" x14ac:dyDescent="0.25">
      <c r="A28" s="8" t="s">
        <v>84</v>
      </c>
      <c r="B28" s="37" t="s">
        <v>89</v>
      </c>
      <c r="C28" s="10">
        <v>0</v>
      </c>
      <c r="D28" s="10">
        <v>0</v>
      </c>
      <c r="E28" s="10">
        <v>0</v>
      </c>
      <c r="F28" s="166">
        <v>1267.47</v>
      </c>
      <c r="G28" s="10"/>
      <c r="H28" s="10"/>
      <c r="I28" s="451">
        <v>456.68</v>
      </c>
      <c r="J28" s="10"/>
      <c r="K28" s="10"/>
    </row>
    <row r="29" spans="1:14" ht="17.25" customHeight="1" x14ac:dyDescent="0.25">
      <c r="A29" s="8" t="s">
        <v>85</v>
      </c>
      <c r="B29" s="37" t="s">
        <v>63</v>
      </c>
      <c r="C29" s="10">
        <v>275.18</v>
      </c>
      <c r="D29" s="10">
        <v>0</v>
      </c>
      <c r="E29" s="10">
        <v>0</v>
      </c>
      <c r="F29" s="110">
        <v>1218.44</v>
      </c>
      <c r="G29" s="10"/>
      <c r="H29" s="10"/>
      <c r="I29" s="324">
        <v>206.82900000000001</v>
      </c>
      <c r="J29" s="10"/>
      <c r="K29" s="10"/>
    </row>
    <row r="30" spans="1:14" ht="31.5" customHeight="1" x14ac:dyDescent="0.25">
      <c r="A30" s="8" t="s">
        <v>86</v>
      </c>
      <c r="B30" s="37" t="s">
        <v>90</v>
      </c>
      <c r="C30" s="10">
        <v>4.96</v>
      </c>
      <c r="D30" s="10">
        <v>0</v>
      </c>
      <c r="E30" s="10">
        <v>0</v>
      </c>
      <c r="F30" s="504">
        <v>215.87</v>
      </c>
      <c r="G30" s="10"/>
      <c r="H30" s="10"/>
      <c r="I30" s="9">
        <v>7880.48</v>
      </c>
      <c r="J30" s="10"/>
      <c r="K30" s="10"/>
    </row>
    <row r="31" spans="1:14" ht="31.5" customHeight="1" x14ac:dyDescent="0.25">
      <c r="A31" s="8" t="s">
        <v>527</v>
      </c>
      <c r="B31" s="37" t="s">
        <v>528</v>
      </c>
      <c r="C31" s="10">
        <v>0</v>
      </c>
      <c r="D31" s="10">
        <v>0</v>
      </c>
      <c r="E31" s="10">
        <v>0</v>
      </c>
      <c r="F31" s="519">
        <v>0</v>
      </c>
      <c r="G31" s="10">
        <v>0</v>
      </c>
      <c r="H31" s="10">
        <v>0</v>
      </c>
      <c r="I31" s="516">
        <v>0</v>
      </c>
      <c r="J31" s="10">
        <v>0</v>
      </c>
      <c r="K31" s="10">
        <v>0</v>
      </c>
    </row>
    <row r="32" spans="1:14" ht="18.75" customHeight="1" x14ac:dyDescent="0.25">
      <c r="A32" s="8" t="s">
        <v>87</v>
      </c>
      <c r="B32" s="35" t="s">
        <v>45</v>
      </c>
      <c r="C32" s="40">
        <v>34.81</v>
      </c>
      <c r="D32" s="40">
        <v>6</v>
      </c>
      <c r="E32" s="45" t="s">
        <v>354</v>
      </c>
      <c r="F32" s="432" t="s">
        <v>555</v>
      </c>
      <c r="G32" s="430">
        <v>637.71</v>
      </c>
      <c r="H32" s="10">
        <v>0</v>
      </c>
      <c r="I32" s="484" t="s">
        <v>559</v>
      </c>
      <c r="J32" s="430">
        <v>1514.48</v>
      </c>
      <c r="K32" s="10">
        <v>0</v>
      </c>
      <c r="L32" s="12"/>
      <c r="M32" s="13"/>
    </row>
    <row r="33" spans="1:14" ht="15.75" x14ac:dyDescent="0.25">
      <c r="F33" s="114"/>
      <c r="I33" s="116"/>
    </row>
    <row r="34" spans="1:14" ht="15.75" customHeight="1" x14ac:dyDescent="0.25">
      <c r="A34" s="611"/>
      <c r="B34" s="611"/>
      <c r="C34" s="611"/>
      <c r="D34" s="611"/>
      <c r="E34" s="611"/>
      <c r="F34" s="611"/>
      <c r="G34" s="611"/>
      <c r="H34" s="611"/>
      <c r="I34" s="611"/>
      <c r="J34" s="611"/>
      <c r="K34" s="611"/>
      <c r="L34" s="611"/>
      <c r="M34" s="611"/>
      <c r="N34" s="611"/>
    </row>
    <row r="35" spans="1:14" ht="15.75" x14ac:dyDescent="0.25">
      <c r="A35" s="611" t="s">
        <v>556</v>
      </c>
      <c r="B35" s="611"/>
      <c r="C35" s="611"/>
      <c r="D35" s="611"/>
      <c r="E35" s="611"/>
      <c r="F35" s="611"/>
      <c r="G35" s="611"/>
      <c r="H35" s="611"/>
      <c r="I35" s="611"/>
      <c r="J35" s="611"/>
      <c r="K35" s="611"/>
      <c r="L35" s="611"/>
    </row>
    <row r="36" spans="1:14" ht="15.75" x14ac:dyDescent="0.25">
      <c r="A36" s="609"/>
      <c r="B36" s="609"/>
      <c r="C36" s="609"/>
      <c r="D36" s="609"/>
      <c r="E36" s="609"/>
      <c r="F36" s="609"/>
      <c r="G36" s="609"/>
      <c r="H36" s="609"/>
      <c r="I36" s="609"/>
      <c r="J36" s="609"/>
      <c r="K36" s="609"/>
    </row>
    <row r="37" spans="1:14" ht="15.75" x14ac:dyDescent="0.25">
      <c r="A37" s="609"/>
      <c r="B37" s="610"/>
      <c r="C37" s="610"/>
      <c r="D37" s="610"/>
      <c r="E37" s="610"/>
      <c r="F37" s="610"/>
      <c r="G37" s="610"/>
      <c r="H37" s="610"/>
      <c r="I37" s="610"/>
      <c r="J37" s="610"/>
      <c r="K37" s="610"/>
    </row>
  </sheetData>
  <mergeCells count="30">
    <mergeCell ref="B9:L9"/>
    <mergeCell ref="B10:L10"/>
    <mergeCell ref="B1:K1"/>
    <mergeCell ref="B2:K2"/>
    <mergeCell ref="B6:K6"/>
    <mergeCell ref="B7:K7"/>
    <mergeCell ref="B8:K8"/>
    <mergeCell ref="B3:K3"/>
    <mergeCell ref="B4:K4"/>
    <mergeCell ref="B5:K5"/>
    <mergeCell ref="A36:K36"/>
    <mergeCell ref="A37:K37"/>
    <mergeCell ref="A35:L35"/>
    <mergeCell ref="A14:A17"/>
    <mergeCell ref="C15:C17"/>
    <mergeCell ref="I15:I17"/>
    <mergeCell ref="D15:D17"/>
    <mergeCell ref="F15:F17"/>
    <mergeCell ref="G15:G17"/>
    <mergeCell ref="J15:J17"/>
    <mergeCell ref="H15:H17"/>
    <mergeCell ref="A34:N34"/>
    <mergeCell ref="B11:L11"/>
    <mergeCell ref="F14:H14"/>
    <mergeCell ref="I14:K14"/>
    <mergeCell ref="B13:L13"/>
    <mergeCell ref="B14:B17"/>
    <mergeCell ref="C14:E14"/>
    <mergeCell ref="K15:K17"/>
    <mergeCell ref="E15:E17"/>
  </mergeCells>
  <phoneticPr fontId="4" type="noConversion"/>
  <pageMargins left="0.9055118110236221" right="0.51181102362204722" top="0" bottom="0" header="0" footer="0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609"/>
  <sheetViews>
    <sheetView tabSelected="1" topLeftCell="A571" zoomScaleNormal="100" zoomScaleSheetLayoutView="100" workbookViewId="0">
      <selection activeCell="I581" sqref="I581"/>
    </sheetView>
  </sheetViews>
  <sheetFormatPr defaultRowHeight="15" x14ac:dyDescent="0.25"/>
  <cols>
    <col min="1" max="1" width="4.42578125" customWidth="1"/>
    <col min="2" max="2" width="11.85546875" customWidth="1"/>
    <col min="3" max="3" width="43.140625" bestFit="1" customWidth="1"/>
    <col min="4" max="4" width="16.7109375" customWidth="1"/>
    <col min="5" max="5" width="13.140625" customWidth="1"/>
    <col min="6" max="6" width="9.42578125" customWidth="1"/>
    <col min="7" max="7" width="11" customWidth="1"/>
    <col min="8" max="8" width="12.42578125" customWidth="1"/>
    <col min="9" max="9" width="11.85546875" customWidth="1"/>
    <col min="10" max="10" width="11.5703125" customWidth="1"/>
    <col min="11" max="11" width="12.42578125" bestFit="1" customWidth="1"/>
    <col min="12" max="12" width="9.7109375" customWidth="1"/>
    <col min="13" max="13" width="9.85546875" customWidth="1"/>
    <col min="14" max="14" width="8.5703125" customWidth="1"/>
    <col min="15" max="15" width="10.28515625" customWidth="1"/>
    <col min="16" max="16" width="10.5703125" customWidth="1"/>
    <col min="17" max="17" width="11.28515625" customWidth="1"/>
    <col min="18" max="19" width="9.28515625" bestFit="1" customWidth="1"/>
  </cols>
  <sheetData>
    <row r="1" spans="1:14" ht="16.5" thickBot="1" x14ac:dyDescent="0.3">
      <c r="A1" s="659" t="s">
        <v>11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</row>
    <row r="2" spans="1:14" ht="50.1" customHeight="1" x14ac:dyDescent="0.25">
      <c r="A2" s="654" t="s">
        <v>2</v>
      </c>
      <c r="B2" s="641" t="s">
        <v>25</v>
      </c>
      <c r="C2" s="641" t="s">
        <v>26</v>
      </c>
      <c r="D2" s="615" t="s">
        <v>94</v>
      </c>
      <c r="E2" s="641" t="s">
        <v>27</v>
      </c>
      <c r="F2" s="641" t="s">
        <v>28</v>
      </c>
      <c r="G2" s="641" t="s">
        <v>12</v>
      </c>
      <c r="H2" s="641" t="s">
        <v>13</v>
      </c>
      <c r="I2" s="641"/>
      <c r="J2" s="641" t="s">
        <v>29</v>
      </c>
      <c r="K2" s="641" t="s">
        <v>30</v>
      </c>
      <c r="L2" s="641"/>
      <c r="M2" s="641" t="s">
        <v>14</v>
      </c>
      <c r="N2" s="660" t="s">
        <v>31</v>
      </c>
    </row>
    <row r="3" spans="1:14" ht="50.1" customHeight="1" x14ac:dyDescent="0.25">
      <c r="A3" s="655"/>
      <c r="B3" s="642"/>
      <c r="C3" s="642"/>
      <c r="D3" s="616"/>
      <c r="E3" s="642"/>
      <c r="F3" s="642"/>
      <c r="G3" s="642"/>
      <c r="H3" s="134" t="s">
        <v>32</v>
      </c>
      <c r="I3" s="134" t="s">
        <v>33</v>
      </c>
      <c r="J3" s="642"/>
      <c r="K3" s="134" t="s">
        <v>15</v>
      </c>
      <c r="L3" s="134" t="s">
        <v>16</v>
      </c>
      <c r="M3" s="642"/>
      <c r="N3" s="661"/>
    </row>
    <row r="4" spans="1:14" ht="15" customHeight="1" thickBot="1" x14ac:dyDescent="0.3">
      <c r="A4" s="29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  <c r="K4" s="26">
        <v>11</v>
      </c>
      <c r="L4" s="26">
        <v>12</v>
      </c>
      <c r="M4" s="26">
        <v>13</v>
      </c>
      <c r="N4" s="30">
        <v>14</v>
      </c>
    </row>
    <row r="5" spans="1:14" ht="15" customHeight="1" thickBot="1" x14ac:dyDescent="0.3">
      <c r="A5" s="671" t="s">
        <v>151</v>
      </c>
      <c r="B5" s="672"/>
      <c r="C5" s="672"/>
      <c r="D5" s="672"/>
      <c r="E5" s="672"/>
      <c r="F5" s="672"/>
      <c r="G5" s="672"/>
      <c r="H5" s="672"/>
      <c r="I5" s="672"/>
      <c r="J5" s="672"/>
      <c r="K5" s="672"/>
      <c r="L5" s="672"/>
      <c r="M5" s="672"/>
      <c r="N5" s="673"/>
    </row>
    <row r="6" spans="1:14" ht="15" customHeight="1" thickBot="1" x14ac:dyDescent="0.3">
      <c r="A6" s="625" t="s">
        <v>64</v>
      </c>
      <c r="B6" s="626"/>
      <c r="C6" s="626"/>
      <c r="D6" s="626"/>
      <c r="E6" s="626"/>
      <c r="F6" s="626"/>
      <c r="G6" s="626"/>
      <c r="H6" s="626"/>
      <c r="I6" s="626"/>
      <c r="J6" s="626"/>
      <c r="K6" s="626"/>
      <c r="L6" s="626"/>
      <c r="M6" s="626"/>
      <c r="N6" s="628"/>
    </row>
    <row r="7" spans="1:14" ht="27" customHeight="1" x14ac:dyDescent="0.25">
      <c r="A7" s="276">
        <v>1</v>
      </c>
      <c r="B7" s="678" t="s">
        <v>202</v>
      </c>
      <c r="C7" s="54" t="s">
        <v>152</v>
      </c>
      <c r="D7" s="546" t="s">
        <v>260</v>
      </c>
      <c r="E7" s="56">
        <v>2.46</v>
      </c>
      <c r="F7" s="277">
        <v>1.6</v>
      </c>
      <c r="G7" s="55">
        <v>2.5</v>
      </c>
      <c r="H7" s="56">
        <f>N7*F7</f>
        <v>2.4800000000000004</v>
      </c>
      <c r="I7" s="56">
        <f>H7</f>
        <v>2.4800000000000004</v>
      </c>
      <c r="J7" s="56">
        <f>E7+G7-H7</f>
        <v>2.4799999999999995</v>
      </c>
      <c r="K7" s="277"/>
      <c r="L7" s="277"/>
      <c r="M7" s="277"/>
      <c r="N7" s="280">
        <v>1.55</v>
      </c>
    </row>
    <row r="8" spans="1:14" ht="15" customHeight="1" x14ac:dyDescent="0.25">
      <c r="A8" s="271">
        <v>2</v>
      </c>
      <c r="B8" s="679"/>
      <c r="C8" s="53" t="s">
        <v>152</v>
      </c>
      <c r="D8" s="547" t="s">
        <v>259</v>
      </c>
      <c r="E8" s="9">
        <v>2.17</v>
      </c>
      <c r="F8" s="278">
        <v>1.6</v>
      </c>
      <c r="G8" s="7">
        <v>2.5</v>
      </c>
      <c r="H8" s="9">
        <f>N8*F8</f>
        <v>2.4800000000000004</v>
      </c>
      <c r="I8" s="9">
        <f>H8</f>
        <v>2.4800000000000004</v>
      </c>
      <c r="J8" s="9">
        <f>G8+E8-H8</f>
        <v>2.1899999999999995</v>
      </c>
      <c r="K8" s="275"/>
      <c r="L8" s="275"/>
      <c r="M8" s="275"/>
      <c r="N8" s="63">
        <v>1.55</v>
      </c>
    </row>
    <row r="9" spans="1:14" ht="15" customHeight="1" thickBot="1" x14ac:dyDescent="0.3">
      <c r="A9" s="273"/>
      <c r="B9" s="279"/>
      <c r="C9" s="59" t="s">
        <v>193</v>
      </c>
      <c r="D9" s="521"/>
      <c r="E9" s="82">
        <f>SUM(E7:E8)</f>
        <v>4.63</v>
      </c>
      <c r="F9" s="83"/>
      <c r="G9" s="82">
        <f>G7+G8</f>
        <v>5</v>
      </c>
      <c r="H9" s="82">
        <f>SUM(H7:H8)</f>
        <v>4.9600000000000009</v>
      </c>
      <c r="I9" s="82">
        <f>SUM(I7:I8)</f>
        <v>4.9600000000000009</v>
      </c>
      <c r="J9" s="82">
        <f>SUM(J7:J8)</f>
        <v>4.669999999999999</v>
      </c>
      <c r="K9" s="279"/>
      <c r="L9" s="279"/>
      <c r="M9" s="279"/>
      <c r="N9" s="30">
        <f>SUM(N7:N8)</f>
        <v>3.1</v>
      </c>
    </row>
    <row r="10" spans="1:14" ht="15" customHeight="1" thickBot="1" x14ac:dyDescent="0.3">
      <c r="A10" s="625" t="s">
        <v>63</v>
      </c>
      <c r="B10" s="626"/>
      <c r="C10" s="626"/>
      <c r="D10" s="626"/>
      <c r="E10" s="626"/>
      <c r="F10" s="626"/>
      <c r="G10" s="626"/>
      <c r="H10" s="626"/>
      <c r="I10" s="626"/>
      <c r="J10" s="626"/>
      <c r="K10" s="626"/>
      <c r="L10" s="626"/>
      <c r="M10" s="626"/>
      <c r="N10" s="626"/>
    </row>
    <row r="11" spans="1:14" ht="15" customHeight="1" x14ac:dyDescent="0.25">
      <c r="A11" s="349">
        <v>1</v>
      </c>
      <c r="B11" s="90" t="s">
        <v>367</v>
      </c>
      <c r="C11" s="493" t="s">
        <v>368</v>
      </c>
      <c r="D11" s="560" t="s">
        <v>369</v>
      </c>
      <c r="E11" s="371">
        <v>19.32</v>
      </c>
      <c r="F11" s="346">
        <v>10.8</v>
      </c>
      <c r="G11" s="350">
        <v>110</v>
      </c>
      <c r="H11" s="350">
        <v>106.7</v>
      </c>
      <c r="I11" s="367">
        <f>H11</f>
        <v>106.7</v>
      </c>
      <c r="J11" s="350">
        <f>E11+G11-H11</f>
        <v>22.61999999999999</v>
      </c>
      <c r="K11" s="346">
        <v>8796</v>
      </c>
      <c r="L11" s="346">
        <v>9734</v>
      </c>
      <c r="M11" s="346">
        <f t="shared" ref="M11" si="0">L11-K11</f>
        <v>938</v>
      </c>
      <c r="N11" s="81">
        <v>300</v>
      </c>
    </row>
    <row r="12" spans="1:14" ht="15" customHeight="1" x14ac:dyDescent="0.25">
      <c r="A12" s="351">
        <v>2</v>
      </c>
      <c r="B12" s="6" t="s">
        <v>383</v>
      </c>
      <c r="C12" s="492" t="s">
        <v>548</v>
      </c>
      <c r="D12" s="532" t="s">
        <v>549</v>
      </c>
      <c r="E12" s="9">
        <v>0</v>
      </c>
      <c r="F12" s="9">
        <v>10.8</v>
      </c>
      <c r="G12" s="9">
        <v>170</v>
      </c>
      <c r="H12" s="9">
        <v>168.48</v>
      </c>
      <c r="I12" s="9">
        <f t="shared" ref="I12" si="1">H12</f>
        <v>168.48</v>
      </c>
      <c r="J12" s="9">
        <f>E12+G12-H12</f>
        <v>1.5200000000000102</v>
      </c>
      <c r="K12" s="348">
        <v>12</v>
      </c>
      <c r="L12" s="348">
        <v>1572</v>
      </c>
      <c r="M12" s="348">
        <f>L12-K12</f>
        <v>1560</v>
      </c>
      <c r="N12" s="356"/>
    </row>
    <row r="13" spans="1:14" ht="15" customHeight="1" x14ac:dyDescent="0.25">
      <c r="A13" s="351">
        <v>3</v>
      </c>
      <c r="B13" s="6" t="s">
        <v>212</v>
      </c>
      <c r="C13" s="492" t="s">
        <v>100</v>
      </c>
      <c r="D13" s="99" t="s">
        <v>170</v>
      </c>
      <c r="E13" s="9">
        <v>0</v>
      </c>
      <c r="F13" s="9">
        <v>10.9</v>
      </c>
      <c r="G13" s="9">
        <v>0</v>
      </c>
      <c r="H13" s="9">
        <v>0</v>
      </c>
      <c r="I13" s="9">
        <f t="shared" ref="I13" si="2">H13</f>
        <v>0</v>
      </c>
      <c r="J13" s="9">
        <f>E13+G13-H13</f>
        <v>0</v>
      </c>
      <c r="K13" s="348">
        <v>0</v>
      </c>
      <c r="L13" s="348">
        <v>0</v>
      </c>
      <c r="M13" s="348">
        <f>L13-K13</f>
        <v>0</v>
      </c>
      <c r="N13" s="356"/>
    </row>
    <row r="14" spans="1:14" ht="15" customHeight="1" x14ac:dyDescent="0.25">
      <c r="A14" s="354">
        <v>4</v>
      </c>
      <c r="B14" s="456" t="s">
        <v>18</v>
      </c>
      <c r="C14" s="489" t="s">
        <v>100</v>
      </c>
      <c r="D14" s="106" t="s">
        <v>437</v>
      </c>
      <c r="E14" s="370">
        <v>0</v>
      </c>
      <c r="F14" s="347">
        <v>11.4</v>
      </c>
      <c r="G14" s="353">
        <v>0</v>
      </c>
      <c r="H14" s="353">
        <v>0</v>
      </c>
      <c r="I14" s="353">
        <f>H14</f>
        <v>0</v>
      </c>
      <c r="J14" s="353">
        <f>E14+G14-H14</f>
        <v>0</v>
      </c>
      <c r="K14" s="347">
        <v>186600</v>
      </c>
      <c r="L14" s="347">
        <v>186600</v>
      </c>
      <c r="M14" s="347">
        <f t="shared" ref="M14:M17" si="3">L14-K14</f>
        <v>0</v>
      </c>
      <c r="N14" s="63"/>
    </row>
    <row r="15" spans="1:14" ht="15" customHeight="1" x14ac:dyDescent="0.25">
      <c r="A15" s="351">
        <v>5</v>
      </c>
      <c r="B15" s="6" t="s">
        <v>18</v>
      </c>
      <c r="C15" s="492" t="s">
        <v>237</v>
      </c>
      <c r="D15" s="520" t="s">
        <v>238</v>
      </c>
      <c r="E15" s="9">
        <v>0</v>
      </c>
      <c r="F15" s="7">
        <v>10.6</v>
      </c>
      <c r="G15" s="9">
        <v>0</v>
      </c>
      <c r="H15" s="348">
        <v>0</v>
      </c>
      <c r="I15" s="9">
        <v>0</v>
      </c>
      <c r="J15" s="9">
        <f>G15+E15-H15</f>
        <v>0</v>
      </c>
      <c r="K15" s="348">
        <v>47063</v>
      </c>
      <c r="L15" s="348">
        <v>47063</v>
      </c>
      <c r="M15" s="348">
        <f t="shared" si="3"/>
        <v>0</v>
      </c>
      <c r="N15" s="356"/>
    </row>
    <row r="16" spans="1:14" ht="15" customHeight="1" x14ac:dyDescent="0.25">
      <c r="A16" s="351">
        <v>6</v>
      </c>
      <c r="B16" s="6" t="s">
        <v>18</v>
      </c>
      <c r="C16" s="492" t="s">
        <v>100</v>
      </c>
      <c r="D16" s="99" t="s">
        <v>191</v>
      </c>
      <c r="E16" s="9">
        <v>0</v>
      </c>
      <c r="F16" s="348">
        <v>10.5</v>
      </c>
      <c r="G16" s="9">
        <v>0</v>
      </c>
      <c r="H16" s="9">
        <v>0</v>
      </c>
      <c r="I16" s="9">
        <f>H16</f>
        <v>0</v>
      </c>
      <c r="J16" s="9">
        <f>G16+E16-H16</f>
        <v>0</v>
      </c>
      <c r="K16" s="348">
        <v>91473</v>
      </c>
      <c r="L16" s="348">
        <v>91473</v>
      </c>
      <c r="M16" s="348">
        <f t="shared" si="3"/>
        <v>0</v>
      </c>
      <c r="N16" s="356"/>
    </row>
    <row r="17" spans="1:14" ht="15" customHeight="1" thickBot="1" x14ac:dyDescent="0.3">
      <c r="A17" s="352">
        <v>7</v>
      </c>
      <c r="B17" s="453" t="s">
        <v>230</v>
      </c>
      <c r="C17" s="495" t="s">
        <v>100</v>
      </c>
      <c r="D17" s="522" t="s">
        <v>222</v>
      </c>
      <c r="E17" s="357">
        <v>0</v>
      </c>
      <c r="F17" s="358">
        <v>10.5</v>
      </c>
      <c r="G17" s="358">
        <v>0</v>
      </c>
      <c r="H17" s="358">
        <v>0</v>
      </c>
      <c r="I17" s="357">
        <f t="shared" ref="I17" si="4">H17</f>
        <v>0</v>
      </c>
      <c r="J17" s="358">
        <f>E17+G17-H17</f>
        <v>0</v>
      </c>
      <c r="K17" s="355">
        <v>86550</v>
      </c>
      <c r="L17" s="355">
        <v>86550</v>
      </c>
      <c r="M17" s="355">
        <f t="shared" si="3"/>
        <v>0</v>
      </c>
      <c r="N17" s="30"/>
    </row>
    <row r="18" spans="1:14" ht="15" customHeight="1" thickBot="1" x14ac:dyDescent="0.3">
      <c r="A18" s="363"/>
      <c r="B18" s="364"/>
      <c r="C18" s="512"/>
      <c r="D18" s="365" t="s">
        <v>196</v>
      </c>
      <c r="E18" s="308">
        <f>SUM(E11:E17)</f>
        <v>19.32</v>
      </c>
      <c r="F18" s="358"/>
      <c r="G18" s="64">
        <f>SUM(G11:G17)</f>
        <v>280</v>
      </c>
      <c r="H18" s="308">
        <f>SUM(H11:H17)</f>
        <v>275.18</v>
      </c>
      <c r="I18" s="308">
        <f>SUM(I11:I17)</f>
        <v>275.18</v>
      </c>
      <c r="J18" s="64">
        <f>SUM(J11:J17)</f>
        <v>24.14</v>
      </c>
      <c r="K18" s="364"/>
      <c r="L18" s="511"/>
      <c r="M18" s="511"/>
      <c r="N18" s="200"/>
    </row>
    <row r="19" spans="1:14" ht="15" customHeight="1" thickBot="1" x14ac:dyDescent="0.3">
      <c r="A19" s="674" t="s">
        <v>371</v>
      </c>
      <c r="B19" s="675"/>
      <c r="C19" s="676"/>
      <c r="D19" s="513"/>
      <c r="E19" s="75">
        <f>E9+E18</f>
        <v>23.95</v>
      </c>
      <c r="F19" s="76"/>
      <c r="G19" s="75">
        <f>G18+G9</f>
        <v>285</v>
      </c>
      <c r="H19" s="75">
        <f>H18+H9</f>
        <v>280.14</v>
      </c>
      <c r="I19" s="75">
        <f>I18+I9</f>
        <v>280.14</v>
      </c>
      <c r="J19" s="75">
        <f>J9+J11+J12</f>
        <v>28.81</v>
      </c>
      <c r="K19" s="360"/>
      <c r="L19" s="76"/>
      <c r="M19" s="76"/>
      <c r="N19" s="94"/>
    </row>
    <row r="20" spans="1:14" ht="15" customHeight="1" x14ac:dyDescent="0.25">
      <c r="A20" s="629" t="s">
        <v>65</v>
      </c>
      <c r="B20" s="630"/>
      <c r="C20" s="631"/>
      <c r="D20" s="43"/>
      <c r="E20" s="510"/>
      <c r="F20" s="509"/>
      <c r="G20" s="102">
        <v>260</v>
      </c>
      <c r="H20" s="510"/>
      <c r="I20" s="510"/>
      <c r="J20" s="518"/>
      <c r="K20" s="515"/>
      <c r="L20" s="515"/>
      <c r="M20" s="515"/>
      <c r="N20" s="359"/>
    </row>
    <row r="21" spans="1:14" ht="15" customHeight="1" thickBot="1" x14ac:dyDescent="0.3">
      <c r="A21" s="635" t="s">
        <v>66</v>
      </c>
      <c r="B21" s="636"/>
      <c r="C21" s="637"/>
      <c r="D21" s="514"/>
      <c r="E21" s="82"/>
      <c r="F21" s="517"/>
      <c r="G21" s="570">
        <v>25</v>
      </c>
      <c r="H21" s="27"/>
      <c r="I21" s="27"/>
      <c r="J21" s="27"/>
      <c r="K21" s="517"/>
      <c r="L21" s="517"/>
      <c r="M21" s="517"/>
      <c r="N21" s="39"/>
    </row>
    <row r="22" spans="1:14" ht="15.95" customHeight="1" thickBot="1" x14ac:dyDescent="0.3">
      <c r="A22" s="664" t="s">
        <v>67</v>
      </c>
      <c r="B22" s="665"/>
      <c r="C22" s="665"/>
      <c r="D22" s="665"/>
      <c r="E22" s="665"/>
      <c r="F22" s="665"/>
      <c r="G22" s="665"/>
      <c r="H22" s="665"/>
      <c r="I22" s="665"/>
      <c r="J22" s="665"/>
      <c r="K22" s="665"/>
      <c r="L22" s="665"/>
      <c r="M22" s="665"/>
      <c r="N22" s="666"/>
    </row>
    <row r="23" spans="1:14" ht="15.95" customHeight="1" thickBot="1" x14ac:dyDescent="0.3">
      <c r="A23" s="625" t="s">
        <v>71</v>
      </c>
      <c r="B23" s="626"/>
      <c r="C23" s="626"/>
      <c r="D23" s="626"/>
      <c r="E23" s="626"/>
      <c r="F23" s="626"/>
      <c r="G23" s="626"/>
      <c r="H23" s="626"/>
      <c r="I23" s="626"/>
      <c r="J23" s="626"/>
      <c r="K23" s="626"/>
      <c r="L23" s="626"/>
      <c r="M23" s="626"/>
      <c r="N23" s="628"/>
    </row>
    <row r="24" spans="1:14" ht="15.95" customHeight="1" x14ac:dyDescent="0.25">
      <c r="A24" s="617">
        <v>1</v>
      </c>
      <c r="B24" s="615" t="s">
        <v>203</v>
      </c>
      <c r="C24" s="144" t="s">
        <v>153</v>
      </c>
      <c r="D24" s="538" t="s">
        <v>154</v>
      </c>
      <c r="E24" s="78">
        <v>133.06</v>
      </c>
      <c r="F24" s="55">
        <v>48.6</v>
      </c>
      <c r="G24" s="56">
        <v>490</v>
      </c>
      <c r="H24" s="56">
        <f>M24*F24/100</f>
        <v>242.51400000000001</v>
      </c>
      <c r="I24" s="56">
        <f>M24*F24/100</f>
        <v>242.51400000000001</v>
      </c>
      <c r="J24" s="56">
        <f>G24+E24-H31</f>
        <v>111.89599999999996</v>
      </c>
      <c r="K24" s="144">
        <v>28120</v>
      </c>
      <c r="L24" s="144">
        <v>28619</v>
      </c>
      <c r="M24" s="144">
        <f>L24-K24</f>
        <v>499</v>
      </c>
      <c r="N24" s="58"/>
    </row>
    <row r="25" spans="1:14" ht="15.95" customHeight="1" x14ac:dyDescent="0.25">
      <c r="A25" s="618"/>
      <c r="B25" s="620"/>
      <c r="C25" s="6" t="s">
        <v>20</v>
      </c>
      <c r="D25" s="6"/>
      <c r="E25" s="9"/>
      <c r="F25" s="134">
        <v>0.25</v>
      </c>
      <c r="G25" s="9"/>
      <c r="H25" s="9">
        <f t="shared" ref="H25:H29" si="5">N25*F25</f>
        <v>225</v>
      </c>
      <c r="I25" s="9">
        <f>H25</f>
        <v>225</v>
      </c>
      <c r="J25" s="9"/>
      <c r="K25" s="134"/>
      <c r="L25" s="134"/>
      <c r="M25" s="134"/>
      <c r="N25" s="24">
        <v>900</v>
      </c>
    </row>
    <row r="26" spans="1:14" ht="15.95" customHeight="1" x14ac:dyDescent="0.25">
      <c r="A26" s="618"/>
      <c r="B26" s="620"/>
      <c r="C26" s="6" t="s">
        <v>37</v>
      </c>
      <c r="D26" s="6"/>
      <c r="E26" s="9"/>
      <c r="F26" s="134">
        <v>0.11</v>
      </c>
      <c r="G26" s="9"/>
      <c r="H26" s="9">
        <f t="shared" si="5"/>
        <v>2.2000000000000002</v>
      </c>
      <c r="I26" s="9">
        <f>H26</f>
        <v>2.2000000000000002</v>
      </c>
      <c r="J26" s="9"/>
      <c r="K26" s="134"/>
      <c r="L26" s="134"/>
      <c r="M26" s="134"/>
      <c r="N26" s="24">
        <v>20</v>
      </c>
    </row>
    <row r="27" spans="1:14" ht="15.95" customHeight="1" x14ac:dyDescent="0.25">
      <c r="A27" s="618"/>
      <c r="B27" s="620"/>
      <c r="C27" s="6" t="s">
        <v>21</v>
      </c>
      <c r="D27" s="6"/>
      <c r="E27" s="9"/>
      <c r="F27" s="134">
        <v>0.25</v>
      </c>
      <c r="G27" s="9"/>
      <c r="H27" s="9">
        <f t="shared" si="5"/>
        <v>20</v>
      </c>
      <c r="I27" s="9">
        <f>H27</f>
        <v>20</v>
      </c>
      <c r="J27" s="9"/>
      <c r="K27" s="134"/>
      <c r="L27" s="134"/>
      <c r="M27" s="134" t="s">
        <v>39</v>
      </c>
      <c r="N27" s="24">
        <v>80</v>
      </c>
    </row>
    <row r="28" spans="1:14" ht="15.95" customHeight="1" x14ac:dyDescent="0.25">
      <c r="A28" s="618"/>
      <c r="B28" s="620"/>
      <c r="C28" s="6" t="s">
        <v>38</v>
      </c>
      <c r="D28" s="6"/>
      <c r="E28" s="9"/>
      <c r="F28" s="134">
        <v>0.11</v>
      </c>
      <c r="G28" s="9"/>
      <c r="H28" s="9">
        <f t="shared" si="5"/>
        <v>4.4000000000000004</v>
      </c>
      <c r="I28" s="9">
        <f>H28</f>
        <v>4.4000000000000004</v>
      </c>
      <c r="J28" s="9"/>
      <c r="K28" s="134"/>
      <c r="L28" s="134"/>
      <c r="M28" s="134"/>
      <c r="N28" s="24">
        <v>40</v>
      </c>
    </row>
    <row r="29" spans="1:14" ht="15.95" customHeight="1" x14ac:dyDescent="0.25">
      <c r="A29" s="618"/>
      <c r="B29" s="620"/>
      <c r="C29" s="6" t="s">
        <v>19</v>
      </c>
      <c r="D29" s="6"/>
      <c r="E29" s="9"/>
      <c r="F29" s="134">
        <v>0.11</v>
      </c>
      <c r="G29" s="9"/>
      <c r="H29" s="9">
        <f t="shared" si="5"/>
        <v>17.05</v>
      </c>
      <c r="I29" s="9">
        <f>N29*F29</f>
        <v>17.05</v>
      </c>
      <c r="J29" s="9"/>
      <c r="K29" s="134"/>
      <c r="L29" s="134"/>
      <c r="M29" s="134"/>
      <c r="N29" s="24">
        <v>155</v>
      </c>
    </row>
    <row r="30" spans="1:14" ht="15.95" customHeight="1" thickBot="1" x14ac:dyDescent="0.3">
      <c r="A30" s="618"/>
      <c r="B30" s="620"/>
      <c r="C30" s="53" t="s">
        <v>22</v>
      </c>
      <c r="D30" s="53"/>
      <c r="E30" s="139"/>
      <c r="F30" s="135">
        <v>0.11</v>
      </c>
      <c r="G30" s="139"/>
      <c r="H30" s="139">
        <f>N30*F30</f>
        <v>0</v>
      </c>
      <c r="I30" s="139">
        <f>N30*F30</f>
        <v>0</v>
      </c>
      <c r="J30" s="139"/>
      <c r="K30" s="135"/>
      <c r="L30" s="135"/>
      <c r="M30" s="135"/>
      <c r="N30" s="63">
        <v>0</v>
      </c>
    </row>
    <row r="31" spans="1:14" ht="15.95" customHeight="1" thickBot="1" x14ac:dyDescent="0.3">
      <c r="A31" s="70"/>
      <c r="B31" s="71"/>
      <c r="C31" s="72" t="s">
        <v>193</v>
      </c>
      <c r="D31" s="80"/>
      <c r="E31" s="86">
        <f>E24</f>
        <v>133.06</v>
      </c>
      <c r="F31" s="93"/>
      <c r="G31" s="75">
        <f>G24</f>
        <v>490</v>
      </c>
      <c r="H31" s="75">
        <f>SUM(H24:H30)</f>
        <v>511.16399999999999</v>
      </c>
      <c r="I31" s="75">
        <f>SUM(I24:I30)</f>
        <v>511.16399999999999</v>
      </c>
      <c r="J31" s="75">
        <f>J24</f>
        <v>111.89599999999996</v>
      </c>
      <c r="K31" s="76">
        <f>K24</f>
        <v>28120</v>
      </c>
      <c r="L31" s="76">
        <f>L24</f>
        <v>28619</v>
      </c>
      <c r="M31" s="76">
        <f>M24</f>
        <v>499</v>
      </c>
      <c r="N31" s="94">
        <f>SUM(N25:N30)</f>
        <v>1195</v>
      </c>
    </row>
    <row r="32" spans="1:14" ht="15.95" customHeight="1" x14ac:dyDescent="0.25">
      <c r="A32" s="618">
        <v>2</v>
      </c>
      <c r="B32" s="620" t="s">
        <v>205</v>
      </c>
      <c r="C32" s="133" t="s">
        <v>165</v>
      </c>
      <c r="D32" s="531" t="s">
        <v>166</v>
      </c>
      <c r="E32" s="104">
        <v>147.32</v>
      </c>
      <c r="F32" s="87">
        <v>48.6</v>
      </c>
      <c r="G32" s="141">
        <v>100</v>
      </c>
      <c r="H32" s="141">
        <f t="shared" ref="H32" si="6">M32*F32/100</f>
        <v>25.272000000000002</v>
      </c>
      <c r="I32" s="102">
        <f>M32*F32/100</f>
        <v>25.272000000000002</v>
      </c>
      <c r="J32" s="141">
        <f>G32+E32-H39</f>
        <v>113.398</v>
      </c>
      <c r="K32" s="133">
        <v>23863</v>
      </c>
      <c r="L32" s="133">
        <v>23915</v>
      </c>
      <c r="M32" s="133">
        <f t="shared" ref="M32" si="7">L32-K32</f>
        <v>52</v>
      </c>
      <c r="N32" s="79"/>
    </row>
    <row r="33" spans="1:17" ht="15.95" customHeight="1" x14ac:dyDescent="0.25">
      <c r="A33" s="618"/>
      <c r="B33" s="620"/>
      <c r="C33" s="6" t="s">
        <v>20</v>
      </c>
      <c r="D33" s="6"/>
      <c r="E33" s="9"/>
      <c r="F33" s="134">
        <v>0.25</v>
      </c>
      <c r="G33" s="9"/>
      <c r="H33" s="9">
        <f t="shared" ref="H33:H38" si="8">N33*F33</f>
        <v>75</v>
      </c>
      <c r="I33" s="9">
        <f>H33</f>
        <v>75</v>
      </c>
      <c r="J33" s="9"/>
      <c r="K33" s="134"/>
      <c r="L33" s="134"/>
      <c r="M33" s="134"/>
      <c r="N33" s="24">
        <v>300</v>
      </c>
    </row>
    <row r="34" spans="1:17" ht="15.95" customHeight="1" x14ac:dyDescent="0.25">
      <c r="A34" s="618"/>
      <c r="B34" s="620"/>
      <c r="C34" s="6" t="s">
        <v>37</v>
      </c>
      <c r="D34" s="6"/>
      <c r="E34" s="9"/>
      <c r="F34" s="134">
        <v>0.11</v>
      </c>
      <c r="G34" s="9"/>
      <c r="H34" s="9">
        <f t="shared" si="8"/>
        <v>3.3</v>
      </c>
      <c r="I34" s="9">
        <f>H34</f>
        <v>3.3</v>
      </c>
      <c r="J34" s="9"/>
      <c r="K34" s="134"/>
      <c r="L34" s="134"/>
      <c r="M34" s="134"/>
      <c r="N34" s="24">
        <v>30</v>
      </c>
    </row>
    <row r="35" spans="1:17" ht="15.95" customHeight="1" x14ac:dyDescent="0.25">
      <c r="A35" s="618"/>
      <c r="B35" s="620"/>
      <c r="C35" s="6" t="s">
        <v>21</v>
      </c>
      <c r="D35" s="6"/>
      <c r="E35" s="9"/>
      <c r="F35" s="134">
        <v>0.25</v>
      </c>
      <c r="G35" s="9"/>
      <c r="H35" s="9">
        <f t="shared" si="8"/>
        <v>10</v>
      </c>
      <c r="I35" s="9">
        <f>H35</f>
        <v>10</v>
      </c>
      <c r="J35" s="9"/>
      <c r="K35" s="134"/>
      <c r="L35" s="134"/>
      <c r="M35" s="134"/>
      <c r="N35" s="24">
        <v>40</v>
      </c>
    </row>
    <row r="36" spans="1:17" ht="15.95" customHeight="1" x14ac:dyDescent="0.25">
      <c r="A36" s="618"/>
      <c r="B36" s="620"/>
      <c r="C36" s="6" t="s">
        <v>38</v>
      </c>
      <c r="D36" s="6"/>
      <c r="E36" s="9"/>
      <c r="F36" s="134">
        <v>0.11</v>
      </c>
      <c r="G36" s="9"/>
      <c r="H36" s="9">
        <f t="shared" si="8"/>
        <v>3.85</v>
      </c>
      <c r="I36" s="9">
        <f>H36</f>
        <v>3.85</v>
      </c>
      <c r="J36" s="9"/>
      <c r="K36" s="134"/>
      <c r="L36" s="134"/>
      <c r="M36" s="134"/>
      <c r="N36" s="24">
        <v>35</v>
      </c>
    </row>
    <row r="37" spans="1:17" ht="15.95" customHeight="1" x14ac:dyDescent="0.25">
      <c r="A37" s="618"/>
      <c r="B37" s="620"/>
      <c r="C37" s="6" t="s">
        <v>19</v>
      </c>
      <c r="D37" s="6"/>
      <c r="E37" s="9"/>
      <c r="F37" s="134">
        <v>0.11</v>
      </c>
      <c r="G37" s="9"/>
      <c r="H37" s="9">
        <f t="shared" si="8"/>
        <v>16.5</v>
      </c>
      <c r="I37" s="9">
        <f>N37*F37</f>
        <v>16.5</v>
      </c>
      <c r="J37" s="9"/>
      <c r="K37" s="134"/>
      <c r="L37" s="134"/>
      <c r="M37" s="134"/>
      <c r="N37" s="24">
        <v>150</v>
      </c>
    </row>
    <row r="38" spans="1:17" ht="15.95" customHeight="1" thickBot="1" x14ac:dyDescent="0.3">
      <c r="A38" s="618"/>
      <c r="B38" s="620"/>
      <c r="C38" s="53" t="s">
        <v>22</v>
      </c>
      <c r="D38" s="53"/>
      <c r="E38" s="139"/>
      <c r="F38" s="135">
        <v>0.11</v>
      </c>
      <c r="G38" s="139"/>
      <c r="H38" s="139">
        <f t="shared" si="8"/>
        <v>0</v>
      </c>
      <c r="I38" s="139">
        <f>H38</f>
        <v>0</v>
      </c>
      <c r="J38" s="139"/>
      <c r="K38" s="135"/>
      <c r="L38" s="135"/>
      <c r="M38" s="135"/>
      <c r="N38" s="63">
        <v>0</v>
      </c>
    </row>
    <row r="39" spans="1:17" ht="15.95" customHeight="1" thickBot="1" x14ac:dyDescent="0.3">
      <c r="A39" s="70"/>
      <c r="B39" s="71"/>
      <c r="C39" s="72" t="s">
        <v>193</v>
      </c>
      <c r="D39" s="73"/>
      <c r="E39" s="86">
        <f>E32</f>
        <v>147.32</v>
      </c>
      <c r="F39" s="76"/>
      <c r="G39" s="75">
        <f>SUM(G32:G38)</f>
        <v>100</v>
      </c>
      <c r="H39" s="75">
        <f>SUM(H32:H38)</f>
        <v>133.922</v>
      </c>
      <c r="I39" s="75">
        <f>SUM(I32:I38)</f>
        <v>133.922</v>
      </c>
      <c r="J39" s="75">
        <f>SUM(J32:J38)</f>
        <v>113.398</v>
      </c>
      <c r="K39" s="76">
        <f>K32</f>
        <v>23863</v>
      </c>
      <c r="L39" s="94">
        <f>L32</f>
        <v>23915</v>
      </c>
      <c r="M39" s="93">
        <v>52</v>
      </c>
      <c r="N39" s="94">
        <f>SUM(N33:N38)</f>
        <v>555</v>
      </c>
    </row>
    <row r="40" spans="1:17" ht="15.95" customHeight="1" x14ac:dyDescent="0.25">
      <c r="A40" s="629" t="s">
        <v>194</v>
      </c>
      <c r="B40" s="630"/>
      <c r="C40" s="631"/>
      <c r="D40" s="194"/>
      <c r="E40" s="31">
        <f>E24+E32</f>
        <v>280.38</v>
      </c>
      <c r="F40" s="65"/>
      <c r="G40" s="66">
        <f>G31+G39</f>
        <v>590</v>
      </c>
      <c r="H40" s="66">
        <v>645.08000000000004</v>
      </c>
      <c r="I40" s="66">
        <f>H40</f>
        <v>645.08000000000004</v>
      </c>
      <c r="J40" s="66">
        <f>E40+G40-H40</f>
        <v>225.29999999999995</v>
      </c>
      <c r="K40" s="67"/>
      <c r="L40" s="60"/>
      <c r="M40" s="60"/>
      <c r="N40" s="68"/>
    </row>
    <row r="41" spans="1:17" ht="15.95" customHeight="1" x14ac:dyDescent="0.25">
      <c r="A41" s="632" t="s">
        <v>65</v>
      </c>
      <c r="B41" s="633"/>
      <c r="C41" s="634"/>
      <c r="D41" s="195"/>
      <c r="E41" s="140"/>
      <c r="F41" s="135"/>
      <c r="G41" s="61"/>
      <c r="H41" s="139"/>
      <c r="I41" s="139"/>
      <c r="J41" s="33"/>
      <c r="K41" s="134"/>
      <c r="L41" s="134"/>
      <c r="M41" s="134"/>
      <c r="N41" s="38"/>
    </row>
    <row r="42" spans="1:17" ht="15.95" customHeight="1" thickBot="1" x14ac:dyDescent="0.3">
      <c r="A42" s="635" t="s">
        <v>66</v>
      </c>
      <c r="B42" s="636"/>
      <c r="C42" s="637"/>
      <c r="D42" s="523"/>
      <c r="E42" s="25"/>
      <c r="F42" s="26"/>
      <c r="G42" s="62"/>
      <c r="H42" s="27"/>
      <c r="I42" s="27"/>
      <c r="J42" s="27"/>
      <c r="K42" s="26"/>
      <c r="L42" s="26"/>
      <c r="M42" s="26"/>
      <c r="N42" s="39"/>
    </row>
    <row r="43" spans="1:17" ht="15.95" customHeight="1" thickBot="1" x14ac:dyDescent="0.3">
      <c r="A43" s="638" t="s">
        <v>68</v>
      </c>
      <c r="B43" s="639"/>
      <c r="C43" s="639"/>
      <c r="D43" s="639"/>
      <c r="E43" s="639"/>
      <c r="F43" s="639"/>
      <c r="G43" s="639"/>
      <c r="H43" s="639"/>
      <c r="I43" s="639"/>
      <c r="J43" s="639"/>
      <c r="K43" s="639"/>
      <c r="L43" s="639"/>
      <c r="M43" s="639"/>
      <c r="N43" s="640"/>
    </row>
    <row r="44" spans="1:17" ht="15.95" customHeight="1" x14ac:dyDescent="0.25">
      <c r="A44" s="654">
        <v>1</v>
      </c>
      <c r="B44" s="641" t="s">
        <v>202</v>
      </c>
      <c r="C44" s="177" t="s">
        <v>240</v>
      </c>
      <c r="D44" s="538" t="s">
        <v>239</v>
      </c>
      <c r="E44" s="56">
        <v>37.85</v>
      </c>
      <c r="F44" s="56">
        <v>18.3</v>
      </c>
      <c r="G44" s="56">
        <v>0</v>
      </c>
      <c r="H44" s="56">
        <f>M44*F44/100</f>
        <v>0</v>
      </c>
      <c r="I44" s="56">
        <f>H44</f>
        <v>0</v>
      </c>
      <c r="J44" s="56">
        <f>J46</f>
        <v>37.85</v>
      </c>
      <c r="K44" s="288">
        <v>16765</v>
      </c>
      <c r="L44" s="288">
        <v>16765</v>
      </c>
      <c r="M44" s="288">
        <f>L44-K44</f>
        <v>0</v>
      </c>
      <c r="N44" s="289"/>
    </row>
    <row r="45" spans="1:17" ht="15.95" customHeight="1" thickBot="1" x14ac:dyDescent="0.3">
      <c r="A45" s="655"/>
      <c r="B45" s="642"/>
      <c r="C45" s="182" t="s">
        <v>22</v>
      </c>
      <c r="D45" s="287"/>
      <c r="E45" s="287"/>
      <c r="F45" s="287">
        <v>0</v>
      </c>
      <c r="G45" s="287"/>
      <c r="H45" s="286">
        <v>0</v>
      </c>
      <c r="I45" s="286">
        <v>0</v>
      </c>
      <c r="J45" s="287"/>
      <c r="K45" s="287"/>
      <c r="L45" s="287"/>
      <c r="M45" s="287"/>
      <c r="N45" s="242">
        <v>0</v>
      </c>
    </row>
    <row r="46" spans="1:17" ht="15.95" customHeight="1" thickBot="1" x14ac:dyDescent="0.3">
      <c r="A46" s="656"/>
      <c r="B46" s="643"/>
      <c r="C46" s="265" t="s">
        <v>193</v>
      </c>
      <c r="D46" s="71"/>
      <c r="E46" s="75">
        <f>E44</f>
        <v>37.85</v>
      </c>
      <c r="F46" s="76"/>
      <c r="G46" s="75">
        <f>G44</f>
        <v>0</v>
      </c>
      <c r="H46" s="75">
        <f>SUM(H44:H45)</f>
        <v>0</v>
      </c>
      <c r="I46" s="75">
        <f>H46</f>
        <v>0</v>
      </c>
      <c r="J46" s="75">
        <f>E46+G46-H46</f>
        <v>37.85</v>
      </c>
      <c r="K46" s="71"/>
      <c r="L46" s="71"/>
      <c r="M46" s="71"/>
      <c r="N46" s="77"/>
    </row>
    <row r="47" spans="1:17" ht="15.95" customHeight="1" thickBot="1" x14ac:dyDescent="0.3">
      <c r="A47" s="674" t="s">
        <v>194</v>
      </c>
      <c r="B47" s="675"/>
      <c r="C47" s="676"/>
      <c r="D47" s="71"/>
      <c r="E47" s="75">
        <f>E46</f>
        <v>37.85</v>
      </c>
      <c r="F47" s="71"/>
      <c r="G47" s="75">
        <f>G46</f>
        <v>0</v>
      </c>
      <c r="H47" s="75">
        <f>H46</f>
        <v>0</v>
      </c>
      <c r="I47" s="75">
        <f>I46</f>
        <v>0</v>
      </c>
      <c r="J47" s="75">
        <f>J46</f>
        <v>37.85</v>
      </c>
      <c r="K47" s="76"/>
      <c r="L47" s="76"/>
      <c r="M47" s="76"/>
      <c r="N47" s="77"/>
    </row>
    <row r="48" spans="1:17" ht="15.95" customHeight="1" x14ac:dyDescent="0.25">
      <c r="A48" s="629" t="s">
        <v>65</v>
      </c>
      <c r="B48" s="630"/>
      <c r="C48" s="631"/>
      <c r="D48" s="144"/>
      <c r="E48" s="31"/>
      <c r="F48" s="144"/>
      <c r="G48" s="56"/>
      <c r="H48" s="31"/>
      <c r="I48" s="31"/>
      <c r="J48" s="31"/>
      <c r="K48" s="60"/>
      <c r="L48" s="60"/>
      <c r="M48" s="60"/>
      <c r="N48" s="58"/>
      <c r="Q48" t="s">
        <v>39</v>
      </c>
    </row>
    <row r="49" spans="1:19" ht="15.95" customHeight="1" thickBot="1" x14ac:dyDescent="0.3">
      <c r="A49" s="635" t="s">
        <v>66</v>
      </c>
      <c r="B49" s="636"/>
      <c r="C49" s="637"/>
      <c r="D49" s="26"/>
      <c r="E49" s="82"/>
      <c r="F49" s="26"/>
      <c r="G49" s="25"/>
      <c r="H49" s="82"/>
      <c r="I49" s="82"/>
      <c r="J49" s="82"/>
      <c r="K49" s="83"/>
      <c r="L49" s="83"/>
      <c r="M49" s="83"/>
      <c r="N49" s="30"/>
    </row>
    <row r="50" spans="1:19" ht="15.95" customHeight="1" thickBot="1" x14ac:dyDescent="0.3">
      <c r="A50" s="647" t="s">
        <v>69</v>
      </c>
      <c r="B50" s="648"/>
      <c r="C50" s="648"/>
      <c r="D50" s="648"/>
      <c r="E50" s="648"/>
      <c r="F50" s="648"/>
      <c r="G50" s="648"/>
      <c r="H50" s="648"/>
      <c r="I50" s="648"/>
      <c r="J50" s="648"/>
      <c r="K50" s="648"/>
      <c r="L50" s="648"/>
      <c r="M50" s="648"/>
      <c r="N50" s="649"/>
    </row>
    <row r="51" spans="1:19" ht="15.95" customHeight="1" x14ac:dyDescent="0.25">
      <c r="A51" s="617">
        <v>1</v>
      </c>
      <c r="B51" s="615" t="s">
        <v>143</v>
      </c>
      <c r="C51" s="491" t="s">
        <v>189</v>
      </c>
      <c r="D51" s="645" t="s">
        <v>190</v>
      </c>
      <c r="E51" s="622">
        <v>54.94</v>
      </c>
      <c r="F51" s="56">
        <v>15.2</v>
      </c>
      <c r="G51" s="622">
        <v>120</v>
      </c>
      <c r="H51" s="56">
        <v>132.54</v>
      </c>
      <c r="I51" s="56">
        <f>H51</f>
        <v>132.54</v>
      </c>
      <c r="J51" s="622">
        <f>E51+G51-H51</f>
        <v>42.400000000000006</v>
      </c>
      <c r="K51" s="615">
        <v>58390</v>
      </c>
      <c r="L51" s="615">
        <v>59262</v>
      </c>
      <c r="M51" s="615">
        <f>L51-K51</f>
        <v>872</v>
      </c>
      <c r="N51" s="58"/>
    </row>
    <row r="52" spans="1:19" ht="15.95" customHeight="1" x14ac:dyDescent="0.25">
      <c r="A52" s="644"/>
      <c r="B52" s="616"/>
      <c r="C52" s="490" t="s">
        <v>22</v>
      </c>
      <c r="D52" s="646"/>
      <c r="E52" s="623"/>
      <c r="F52" s="344">
        <v>0</v>
      </c>
      <c r="G52" s="623"/>
      <c r="H52" s="9">
        <f>N52*F52</f>
        <v>0</v>
      </c>
      <c r="I52" s="9">
        <f>H52</f>
        <v>0</v>
      </c>
      <c r="J52" s="623"/>
      <c r="K52" s="616"/>
      <c r="L52" s="616"/>
      <c r="M52" s="616"/>
      <c r="N52" s="132">
        <v>0</v>
      </c>
    </row>
    <row r="53" spans="1:19" ht="15.95" customHeight="1" x14ac:dyDescent="0.25">
      <c r="A53" s="318">
        <v>2</v>
      </c>
      <c r="B53" s="455" t="s">
        <v>404</v>
      </c>
      <c r="C53" s="492" t="s">
        <v>95</v>
      </c>
      <c r="D53" s="531" t="s">
        <v>405</v>
      </c>
      <c r="E53" s="301">
        <v>9.4499999999999993</v>
      </c>
      <c r="F53" s="301">
        <v>17.899999999999999</v>
      </c>
      <c r="G53" s="301">
        <v>116.75</v>
      </c>
      <c r="H53" s="301">
        <f>M53*F53/100</f>
        <v>96.12299999999999</v>
      </c>
      <c r="I53" s="301">
        <f>H53</f>
        <v>96.12299999999999</v>
      </c>
      <c r="J53" s="301">
        <f>E53+G53-H53</f>
        <v>30.077000000000012</v>
      </c>
      <c r="K53" s="297">
        <v>224178</v>
      </c>
      <c r="L53" s="297">
        <v>224715</v>
      </c>
      <c r="M53" s="297">
        <v>537</v>
      </c>
      <c r="N53" s="79"/>
    </row>
    <row r="54" spans="1:19" ht="15.95" customHeight="1" x14ac:dyDescent="0.25">
      <c r="A54" s="136">
        <v>3</v>
      </c>
      <c r="B54" s="454" t="s">
        <v>204</v>
      </c>
      <c r="C54" s="492" t="s">
        <v>95</v>
      </c>
      <c r="D54" s="532" t="s">
        <v>96</v>
      </c>
      <c r="E54" s="9">
        <v>19.649999999999999</v>
      </c>
      <c r="F54" s="9">
        <v>17.899999999999999</v>
      </c>
      <c r="G54" s="9">
        <v>400</v>
      </c>
      <c r="H54" s="9">
        <f>M54*F54/100</f>
        <v>403.10799999999995</v>
      </c>
      <c r="I54" s="9">
        <f>H54</f>
        <v>403.10799999999995</v>
      </c>
      <c r="J54" s="9">
        <f>G54+E54-H54</f>
        <v>16.54200000000003</v>
      </c>
      <c r="K54" s="134">
        <v>107410</v>
      </c>
      <c r="L54" s="134">
        <v>109662</v>
      </c>
      <c r="M54" s="134">
        <f>L54-K54</f>
        <v>2252</v>
      </c>
      <c r="N54" s="24"/>
      <c r="R54" s="11"/>
    </row>
    <row r="55" spans="1:19" ht="15.95" customHeight="1" x14ac:dyDescent="0.25">
      <c r="A55" s="293">
        <v>4</v>
      </c>
      <c r="B55" s="369" t="s">
        <v>402</v>
      </c>
      <c r="C55" s="492" t="s">
        <v>189</v>
      </c>
      <c r="D55" s="531" t="s">
        <v>403</v>
      </c>
      <c r="E55" s="301">
        <v>16.43</v>
      </c>
      <c r="F55" s="301">
        <v>15.2</v>
      </c>
      <c r="G55" s="301">
        <v>330</v>
      </c>
      <c r="H55" s="429">
        <f>M55*F55/100</f>
        <v>331.36</v>
      </c>
      <c r="I55" s="301">
        <f>H55</f>
        <v>331.36</v>
      </c>
      <c r="J55" s="301">
        <f>E55+G55-H55</f>
        <v>15.069999999999993</v>
      </c>
      <c r="K55" s="297">
        <v>67323</v>
      </c>
      <c r="L55" s="297">
        <v>69503</v>
      </c>
      <c r="M55" s="297">
        <f>L55-K55</f>
        <v>2180</v>
      </c>
      <c r="N55" s="63"/>
      <c r="R55" s="11"/>
    </row>
    <row r="56" spans="1:19" ht="15.95" customHeight="1" thickBot="1" x14ac:dyDescent="0.3">
      <c r="A56" s="196">
        <v>5</v>
      </c>
      <c r="B56" s="369" t="s">
        <v>206</v>
      </c>
      <c r="C56" s="198" t="s">
        <v>249</v>
      </c>
      <c r="D56" s="548" t="s">
        <v>155</v>
      </c>
      <c r="E56" s="197">
        <v>4.26</v>
      </c>
      <c r="F56" s="87">
        <v>18.399999999999999</v>
      </c>
      <c r="G56" s="197">
        <v>340</v>
      </c>
      <c r="H56" s="197">
        <f>M56*F56/100</f>
        <v>304.33600000000001</v>
      </c>
      <c r="I56" s="197">
        <f t="shared" ref="I56" si="9">H56</f>
        <v>304.33600000000001</v>
      </c>
      <c r="J56" s="197">
        <v>39.92</v>
      </c>
      <c r="K56" s="198">
        <v>78152</v>
      </c>
      <c r="L56" s="198">
        <v>79806</v>
      </c>
      <c r="M56" s="198">
        <f>L56-K56</f>
        <v>1654</v>
      </c>
      <c r="N56" s="63"/>
      <c r="R56" s="11"/>
    </row>
    <row r="57" spans="1:19" ht="15.95" customHeight="1" thickBot="1" x14ac:dyDescent="0.3">
      <c r="A57" s="84"/>
      <c r="B57" s="85"/>
      <c r="C57" s="72" t="s">
        <v>193</v>
      </c>
      <c r="D57" s="71"/>
      <c r="E57" s="75">
        <f>SUM(E51:E56)</f>
        <v>104.73</v>
      </c>
      <c r="F57" s="71"/>
      <c r="G57" s="75">
        <f>SUM(G51:G56)</f>
        <v>1306.75</v>
      </c>
      <c r="H57" s="75">
        <v>1267.47</v>
      </c>
      <c r="I57" s="75">
        <v>1267.47</v>
      </c>
      <c r="J57" s="75">
        <f>SUM(J51:J56)</f>
        <v>144.00900000000004</v>
      </c>
      <c r="K57" s="74"/>
      <c r="L57" s="74"/>
      <c r="M57" s="74"/>
      <c r="N57" s="77"/>
    </row>
    <row r="58" spans="1:19" ht="15" customHeight="1" thickBot="1" x14ac:dyDescent="0.3">
      <c r="A58" s="647" t="s">
        <v>63</v>
      </c>
      <c r="B58" s="648"/>
      <c r="C58" s="648"/>
      <c r="D58" s="648"/>
      <c r="E58" s="648"/>
      <c r="F58" s="648"/>
      <c r="G58" s="648"/>
      <c r="H58" s="648"/>
      <c r="I58" s="648"/>
      <c r="J58" s="648"/>
      <c r="K58" s="648"/>
      <c r="L58" s="648"/>
      <c r="M58" s="648"/>
      <c r="N58" s="649"/>
    </row>
    <row r="59" spans="1:19" ht="15" customHeight="1" x14ac:dyDescent="0.25">
      <c r="A59" s="325">
        <v>1</v>
      </c>
      <c r="B59" s="54" t="s">
        <v>18</v>
      </c>
      <c r="C59" s="333" t="s">
        <v>237</v>
      </c>
      <c r="D59" s="538" t="s">
        <v>238</v>
      </c>
      <c r="E59" s="78">
        <v>8.3559999999999999</v>
      </c>
      <c r="F59" s="55">
        <v>9.6</v>
      </c>
      <c r="G59" s="56">
        <v>337.74</v>
      </c>
      <c r="H59" s="78">
        <f>M59*F59/100</f>
        <v>311.42399999999998</v>
      </c>
      <c r="I59" s="78">
        <f>H59</f>
        <v>311.42399999999998</v>
      </c>
      <c r="J59" s="78">
        <f>E59+G59-H59</f>
        <v>34.672000000000025</v>
      </c>
      <c r="K59" s="333">
        <v>55612</v>
      </c>
      <c r="L59" s="333">
        <v>58856</v>
      </c>
      <c r="M59" s="333">
        <f>L59-K59</f>
        <v>3244</v>
      </c>
      <c r="N59" s="68"/>
    </row>
    <row r="60" spans="1:19" ht="15" customHeight="1" x14ac:dyDescent="0.25">
      <c r="A60" s="328">
        <v>2</v>
      </c>
      <c r="B60" s="455" t="s">
        <v>230</v>
      </c>
      <c r="C60" s="490" t="s">
        <v>100</v>
      </c>
      <c r="D60" s="563" t="s">
        <v>222</v>
      </c>
      <c r="E60" s="562">
        <v>10.92</v>
      </c>
      <c r="F60" s="337">
        <v>9.5</v>
      </c>
      <c r="G60" s="337">
        <v>70</v>
      </c>
      <c r="H60" s="569">
        <f>M60*F60/100</f>
        <v>43.034999999999997</v>
      </c>
      <c r="I60" s="569">
        <f t="shared" ref="I60" si="10">H60</f>
        <v>43.034999999999997</v>
      </c>
      <c r="J60" s="569">
        <v>37.884999999999998</v>
      </c>
      <c r="K60" s="332">
        <v>91024</v>
      </c>
      <c r="L60" s="332">
        <v>91477</v>
      </c>
      <c r="M60" s="332">
        <f t="shared" ref="M60" si="11">L60-K60</f>
        <v>453</v>
      </c>
      <c r="N60" s="79"/>
    </row>
    <row r="61" spans="1:19" ht="15.95" customHeight="1" x14ac:dyDescent="0.25">
      <c r="A61" s="329">
        <v>3</v>
      </c>
      <c r="B61" s="6" t="s">
        <v>18</v>
      </c>
      <c r="C61" s="492" t="s">
        <v>98</v>
      </c>
      <c r="D61" s="532" t="s">
        <v>97</v>
      </c>
      <c r="E61" s="14">
        <v>47.481999999999999</v>
      </c>
      <c r="F61" s="334">
        <v>12.8</v>
      </c>
      <c r="G61" s="9">
        <v>0</v>
      </c>
      <c r="H61" s="9">
        <f t="shared" ref="H61" si="12">M61*F61/100</f>
        <v>0</v>
      </c>
      <c r="I61" s="9">
        <f t="shared" ref="I61:I64" si="13">H61</f>
        <v>0</v>
      </c>
      <c r="J61" s="368">
        <v>47.481999999999999</v>
      </c>
      <c r="K61" s="334">
        <v>306296</v>
      </c>
      <c r="L61" s="334">
        <v>306296</v>
      </c>
      <c r="M61" s="334">
        <f t="shared" ref="M61:M66" si="14">L61-K61</f>
        <v>0</v>
      </c>
      <c r="N61" s="335"/>
      <c r="R61" s="11"/>
      <c r="S61" s="11"/>
    </row>
    <row r="62" spans="1:19" ht="15.95" customHeight="1" x14ac:dyDescent="0.25">
      <c r="A62" s="329">
        <v>4</v>
      </c>
      <c r="B62" s="6" t="s">
        <v>18</v>
      </c>
      <c r="C62" s="492" t="s">
        <v>98</v>
      </c>
      <c r="D62" s="532" t="s">
        <v>172</v>
      </c>
      <c r="E62" s="14">
        <v>9.4410000000000007</v>
      </c>
      <c r="F62" s="7">
        <v>11.9</v>
      </c>
      <c r="G62" s="14">
        <v>115</v>
      </c>
      <c r="H62" s="14">
        <f>M62*F62/100</f>
        <v>119.95200000000001</v>
      </c>
      <c r="I62" s="14">
        <f>H62</f>
        <v>119.95200000000001</v>
      </c>
      <c r="J62" s="14">
        <f>G62+E62-H62</f>
        <v>4.4889999999999901</v>
      </c>
      <c r="K62" s="334">
        <v>253759</v>
      </c>
      <c r="L62" s="334">
        <v>254767</v>
      </c>
      <c r="M62" s="334">
        <f>L62-K62</f>
        <v>1008</v>
      </c>
      <c r="N62" s="335"/>
    </row>
    <row r="63" spans="1:19" ht="15.95" customHeight="1" x14ac:dyDescent="0.25">
      <c r="A63" s="329">
        <v>5</v>
      </c>
      <c r="B63" s="6" t="s">
        <v>212</v>
      </c>
      <c r="C63" s="99" t="s">
        <v>100</v>
      </c>
      <c r="D63" s="532" t="s">
        <v>170</v>
      </c>
      <c r="E63" s="537">
        <v>45.77</v>
      </c>
      <c r="F63" s="105">
        <v>10</v>
      </c>
      <c r="G63" s="105">
        <v>113.32</v>
      </c>
      <c r="H63" s="537" t="s">
        <v>560</v>
      </c>
      <c r="I63" s="105" t="s">
        <v>560</v>
      </c>
      <c r="J63" s="105" t="s">
        <v>550</v>
      </c>
      <c r="K63" s="99">
        <v>144803</v>
      </c>
      <c r="L63" s="99">
        <v>145812</v>
      </c>
      <c r="M63" s="99">
        <f t="shared" si="14"/>
        <v>1009</v>
      </c>
      <c r="N63" s="335"/>
      <c r="Q63">
        <v>56.69</v>
      </c>
    </row>
    <row r="64" spans="1:19" ht="15.95" customHeight="1" x14ac:dyDescent="0.25">
      <c r="A64" s="329">
        <v>6</v>
      </c>
      <c r="B64" s="454" t="s">
        <v>215</v>
      </c>
      <c r="C64" s="334" t="s">
        <v>100</v>
      </c>
      <c r="D64" s="532" t="s">
        <v>169</v>
      </c>
      <c r="E64" s="368">
        <v>25.97</v>
      </c>
      <c r="F64" s="105">
        <v>10</v>
      </c>
      <c r="G64" s="105">
        <v>120</v>
      </c>
      <c r="H64" s="368">
        <f>M64*F64/100</f>
        <v>127.7</v>
      </c>
      <c r="I64" s="105">
        <f t="shared" si="13"/>
        <v>127.7</v>
      </c>
      <c r="J64" s="368">
        <v>18.27</v>
      </c>
      <c r="K64" s="99">
        <v>84293</v>
      </c>
      <c r="L64" s="99">
        <v>85570</v>
      </c>
      <c r="M64" s="99">
        <f>L64-K64</f>
        <v>1277</v>
      </c>
      <c r="N64" s="335"/>
      <c r="R64" s="11"/>
    </row>
    <row r="65" spans="1:18" ht="15.95" customHeight="1" x14ac:dyDescent="0.25">
      <c r="A65" s="330">
        <v>7</v>
      </c>
      <c r="B65" s="53" t="s">
        <v>18</v>
      </c>
      <c r="C65" s="331" t="s">
        <v>100</v>
      </c>
      <c r="D65" s="550" t="s">
        <v>99</v>
      </c>
      <c r="E65" s="431">
        <v>15.89</v>
      </c>
      <c r="F65" s="331">
        <v>10.5</v>
      </c>
      <c r="G65" s="317">
        <v>240</v>
      </c>
      <c r="H65" s="317">
        <v>250.59</v>
      </c>
      <c r="I65" s="317">
        <f>H65</f>
        <v>250.59</v>
      </c>
      <c r="J65" s="336">
        <f>G65+E65-H65</f>
        <v>5.2999999999999829</v>
      </c>
      <c r="K65" s="331">
        <v>199565</v>
      </c>
      <c r="L65" s="331">
        <v>201875</v>
      </c>
      <c r="M65" s="345">
        <f>L65-K65</f>
        <v>2310</v>
      </c>
      <c r="N65" s="63"/>
      <c r="Q65" s="46"/>
      <c r="R65" s="44"/>
    </row>
    <row r="66" spans="1:18" ht="15.95" customHeight="1" thickBot="1" x14ac:dyDescent="0.3">
      <c r="A66" s="326">
        <v>8</v>
      </c>
      <c r="B66" s="28" t="s">
        <v>18</v>
      </c>
      <c r="C66" s="338" t="s">
        <v>100</v>
      </c>
      <c r="D66" s="549" t="s">
        <v>191</v>
      </c>
      <c r="E66" s="486">
        <v>51.03</v>
      </c>
      <c r="F66" s="487">
        <v>9.5</v>
      </c>
      <c r="G66" s="486">
        <v>240</v>
      </c>
      <c r="H66" s="486">
        <f>M66*F66/100</f>
        <v>263.33999999999997</v>
      </c>
      <c r="I66" s="486">
        <f>H66</f>
        <v>263.33999999999997</v>
      </c>
      <c r="J66" s="486">
        <f>G66+E66-H66</f>
        <v>27.689999999999998</v>
      </c>
      <c r="K66" s="366">
        <v>103823</v>
      </c>
      <c r="L66" s="338">
        <v>106595</v>
      </c>
      <c r="M66" s="338">
        <f t="shared" si="14"/>
        <v>2772</v>
      </c>
      <c r="N66" s="30"/>
      <c r="Q66" s="46"/>
      <c r="R66" s="44"/>
    </row>
    <row r="67" spans="1:18" ht="15.95" customHeight="1" thickBot="1" x14ac:dyDescent="0.3">
      <c r="A67" s="70"/>
      <c r="B67" s="73"/>
      <c r="C67" s="72" t="s">
        <v>193</v>
      </c>
      <c r="D67" s="71"/>
      <c r="E67" s="75">
        <f>SUM(E59:E66)</f>
        <v>214.85900000000001</v>
      </c>
      <c r="F67" s="71"/>
      <c r="G67" s="75">
        <f>SUM(G59:G66)</f>
        <v>1236.06</v>
      </c>
      <c r="H67" s="75">
        <f>SUM(H59:H66)</f>
        <v>1116.0409999999999</v>
      </c>
      <c r="I67" s="75">
        <f>SUM(I59:I66)</f>
        <v>1116.0409999999999</v>
      </c>
      <c r="J67" s="75" t="s">
        <v>551</v>
      </c>
      <c r="K67" s="71"/>
      <c r="L67" s="71"/>
      <c r="M67" s="71"/>
      <c r="N67" s="77"/>
      <c r="Q67" s="46"/>
      <c r="R67" s="44"/>
    </row>
    <row r="68" spans="1:18" ht="15" customHeight="1" x14ac:dyDescent="0.25">
      <c r="A68" s="664" t="s">
        <v>64</v>
      </c>
      <c r="B68" s="665"/>
      <c r="C68" s="665"/>
      <c r="D68" s="665"/>
      <c r="E68" s="665"/>
      <c r="F68" s="665"/>
      <c r="G68" s="665"/>
      <c r="H68" s="665"/>
      <c r="I68" s="665"/>
      <c r="J68" s="665"/>
      <c r="K68" s="665"/>
      <c r="L68" s="665"/>
      <c r="M68" s="665"/>
      <c r="N68" s="666"/>
    </row>
    <row r="69" spans="1:18" ht="31.5" customHeight="1" x14ac:dyDescent="0.25">
      <c r="A69" s="136">
        <v>1</v>
      </c>
      <c r="B69" s="677" t="s">
        <v>214</v>
      </c>
      <c r="C69" s="527" t="s">
        <v>262</v>
      </c>
      <c r="D69" s="492" t="s">
        <v>261</v>
      </c>
      <c r="E69" s="9">
        <v>2.16</v>
      </c>
      <c r="F69" s="134">
        <v>2.2999999999999998</v>
      </c>
      <c r="G69" s="7">
        <v>1.5</v>
      </c>
      <c r="H69" s="9">
        <f t="shared" ref="H69:H75" si="15">N69*F69</f>
        <v>1.1891</v>
      </c>
      <c r="I69" s="9">
        <f>H69</f>
        <v>1.1891</v>
      </c>
      <c r="J69" s="9">
        <f>E69+G69-H69</f>
        <v>2.4709000000000003</v>
      </c>
      <c r="K69" s="22"/>
      <c r="L69" s="22"/>
      <c r="M69" s="22"/>
      <c r="N69" s="38">
        <v>0.51700000000000002</v>
      </c>
    </row>
    <row r="70" spans="1:18" ht="31.5" customHeight="1" x14ac:dyDescent="0.25">
      <c r="A70" s="136">
        <v>2</v>
      </c>
      <c r="B70" s="639"/>
      <c r="C70" s="527" t="s">
        <v>263</v>
      </c>
      <c r="D70" s="99" t="s">
        <v>264</v>
      </c>
      <c r="E70" s="9">
        <v>0.76619999999999999</v>
      </c>
      <c r="F70" s="134">
        <v>1.4</v>
      </c>
      <c r="G70" s="9">
        <v>0.7</v>
      </c>
      <c r="H70" s="9">
        <f t="shared" si="15"/>
        <v>0.7238</v>
      </c>
      <c r="I70" s="9">
        <f>H70</f>
        <v>0.7238</v>
      </c>
      <c r="J70" s="9">
        <v>0.75</v>
      </c>
      <c r="K70" s="134"/>
      <c r="L70" s="134"/>
      <c r="M70" s="134"/>
      <c r="N70" s="38">
        <v>0.51700000000000002</v>
      </c>
    </row>
    <row r="71" spans="1:18" ht="28.5" customHeight="1" x14ac:dyDescent="0.25">
      <c r="A71" s="136">
        <v>3</v>
      </c>
      <c r="B71" s="639"/>
      <c r="C71" s="527" t="s">
        <v>266</v>
      </c>
      <c r="D71" s="98" t="s">
        <v>265</v>
      </c>
      <c r="E71" s="9">
        <v>0.72619999999999996</v>
      </c>
      <c r="F71" s="134">
        <v>1.4</v>
      </c>
      <c r="G71" s="9">
        <v>0.7</v>
      </c>
      <c r="H71" s="9">
        <f t="shared" si="15"/>
        <v>0.7238</v>
      </c>
      <c r="I71" s="9">
        <f>H71</f>
        <v>0.7238</v>
      </c>
      <c r="J71" s="9">
        <v>0.71</v>
      </c>
      <c r="K71" s="134"/>
      <c r="L71" s="134"/>
      <c r="M71" s="134"/>
      <c r="N71" s="38">
        <v>0.51700000000000002</v>
      </c>
    </row>
    <row r="72" spans="1:18" ht="46.5" customHeight="1" x14ac:dyDescent="0.25">
      <c r="A72" s="136">
        <v>4</v>
      </c>
      <c r="B72" s="639"/>
      <c r="C72" s="527" t="s">
        <v>267</v>
      </c>
      <c r="D72" s="99" t="s">
        <v>268</v>
      </c>
      <c r="E72" s="9">
        <v>3</v>
      </c>
      <c r="F72" s="134">
        <v>1.2</v>
      </c>
      <c r="G72" s="9">
        <v>2</v>
      </c>
      <c r="H72" s="9">
        <f t="shared" si="15"/>
        <v>1.8599999999999999</v>
      </c>
      <c r="I72" s="9">
        <f>H72</f>
        <v>1.8599999999999999</v>
      </c>
      <c r="J72" s="9">
        <f>E72+G72-H72</f>
        <v>3.14</v>
      </c>
      <c r="K72" s="134"/>
      <c r="L72" s="134"/>
      <c r="M72" s="134"/>
      <c r="N72" s="38">
        <v>1.55</v>
      </c>
    </row>
    <row r="73" spans="1:18" ht="30.75" customHeight="1" x14ac:dyDescent="0.25">
      <c r="A73" s="250">
        <v>5</v>
      </c>
      <c r="B73" s="639"/>
      <c r="C73" s="529" t="s">
        <v>352</v>
      </c>
      <c r="D73" s="551" t="s">
        <v>533</v>
      </c>
      <c r="E73" s="9">
        <v>0.75919999999999999</v>
      </c>
      <c r="F73" s="251">
        <v>1.4</v>
      </c>
      <c r="G73" s="9">
        <v>0.7</v>
      </c>
      <c r="H73" s="9">
        <f t="shared" si="15"/>
        <v>0.7238</v>
      </c>
      <c r="I73" s="9">
        <f>H73</f>
        <v>0.7238</v>
      </c>
      <c r="J73" s="9">
        <f>G73+E73-H73</f>
        <v>0.73540000000000005</v>
      </c>
      <c r="K73" s="251"/>
      <c r="L73" s="251"/>
      <c r="M73" s="251"/>
      <c r="N73" s="38">
        <v>0.51700000000000002</v>
      </c>
    </row>
    <row r="74" spans="1:18" ht="28.5" customHeight="1" x14ac:dyDescent="0.25">
      <c r="A74" s="136">
        <v>6</v>
      </c>
      <c r="B74" s="639"/>
      <c r="C74" s="527" t="s">
        <v>132</v>
      </c>
      <c r="D74" s="98" t="s">
        <v>534</v>
      </c>
      <c r="E74" s="9">
        <v>13.71</v>
      </c>
      <c r="F74" s="134">
        <v>2.5</v>
      </c>
      <c r="G74" s="9">
        <v>0</v>
      </c>
      <c r="H74" s="14">
        <f t="shared" si="15"/>
        <v>0</v>
      </c>
      <c r="I74" s="9">
        <v>0</v>
      </c>
      <c r="J74" s="9">
        <f>E74+G74-H74</f>
        <v>13.71</v>
      </c>
      <c r="K74" s="134"/>
      <c r="L74" s="134"/>
      <c r="M74" s="134"/>
      <c r="N74" s="145">
        <v>0</v>
      </c>
    </row>
    <row r="75" spans="1:18" ht="30.75" customHeight="1" x14ac:dyDescent="0.25">
      <c r="A75" s="146">
        <v>7</v>
      </c>
      <c r="B75" s="627" t="s">
        <v>231</v>
      </c>
      <c r="C75" s="572" t="s">
        <v>270</v>
      </c>
      <c r="D75" s="106" t="s">
        <v>269</v>
      </c>
      <c r="E75" s="494">
        <v>0</v>
      </c>
      <c r="F75" s="32">
        <v>1.4</v>
      </c>
      <c r="G75" s="139">
        <v>0</v>
      </c>
      <c r="H75" s="33">
        <f t="shared" si="15"/>
        <v>0</v>
      </c>
      <c r="I75" s="249">
        <f t="shared" ref="I75:I80" si="16">H75</f>
        <v>0</v>
      </c>
      <c r="J75" s="263">
        <v>0</v>
      </c>
      <c r="K75" s="134"/>
      <c r="L75" s="134"/>
      <c r="M75" s="134"/>
      <c r="N75" s="147">
        <v>0</v>
      </c>
    </row>
    <row r="76" spans="1:18" ht="30.75" customHeight="1" x14ac:dyDescent="0.25">
      <c r="A76" s="146">
        <v>8</v>
      </c>
      <c r="B76" s="620"/>
      <c r="C76" s="529" t="s">
        <v>175</v>
      </c>
      <c r="D76" s="98" t="s">
        <v>535</v>
      </c>
      <c r="E76" s="14">
        <v>3.08</v>
      </c>
      <c r="F76" s="252">
        <v>1.3</v>
      </c>
      <c r="G76" s="14">
        <v>0</v>
      </c>
      <c r="H76" s="9">
        <f t="shared" ref="H76:H81" si="17">N76*F76</f>
        <v>0.67210000000000003</v>
      </c>
      <c r="I76" s="9">
        <f>H76</f>
        <v>0.67210000000000003</v>
      </c>
      <c r="J76" s="9">
        <f>E76+G76-H76</f>
        <v>2.4079000000000002</v>
      </c>
      <c r="K76" s="252"/>
      <c r="L76" s="252"/>
      <c r="M76" s="252"/>
      <c r="N76" s="38">
        <v>0.51700000000000002</v>
      </c>
    </row>
    <row r="77" spans="1:18" ht="21.75" customHeight="1" x14ac:dyDescent="0.25">
      <c r="A77" s="146">
        <v>9</v>
      </c>
      <c r="B77" s="620"/>
      <c r="C77" s="527" t="s">
        <v>245</v>
      </c>
      <c r="D77" s="552"/>
      <c r="E77" s="9">
        <v>3.52</v>
      </c>
      <c r="F77" s="252">
        <v>0.77</v>
      </c>
      <c r="G77" s="9">
        <v>0</v>
      </c>
      <c r="H77" s="9">
        <f t="shared" si="17"/>
        <v>0.39809</v>
      </c>
      <c r="I77" s="9">
        <f>H77</f>
        <v>0.39809</v>
      </c>
      <c r="J77" s="105">
        <v>3.12</v>
      </c>
      <c r="K77" s="252"/>
      <c r="L77" s="252"/>
      <c r="M77" s="252"/>
      <c r="N77" s="38">
        <v>0.51700000000000002</v>
      </c>
    </row>
    <row r="78" spans="1:18" ht="31.5" customHeight="1" x14ac:dyDescent="0.25">
      <c r="A78" s="146">
        <v>10</v>
      </c>
      <c r="B78" s="620"/>
      <c r="C78" s="528" t="s">
        <v>272</v>
      </c>
      <c r="D78" s="99" t="s">
        <v>271</v>
      </c>
      <c r="E78" s="9">
        <v>1.77</v>
      </c>
      <c r="F78" s="134">
        <v>1.8</v>
      </c>
      <c r="G78" s="9">
        <v>0</v>
      </c>
      <c r="H78" s="9">
        <f t="shared" si="17"/>
        <v>0.93060000000000009</v>
      </c>
      <c r="I78" s="9">
        <f t="shared" si="16"/>
        <v>0.93060000000000009</v>
      </c>
      <c r="J78" s="9">
        <f>G78+E78-H78</f>
        <v>0.83939999999999992</v>
      </c>
      <c r="K78" s="134"/>
      <c r="L78" s="134"/>
      <c r="M78" s="134"/>
      <c r="N78" s="38">
        <v>0.51700000000000002</v>
      </c>
    </row>
    <row r="79" spans="1:18" ht="31.5" customHeight="1" x14ac:dyDescent="0.25">
      <c r="A79" s="146">
        <v>11</v>
      </c>
      <c r="B79" s="620"/>
      <c r="C79" s="530" t="s">
        <v>198</v>
      </c>
      <c r="D79" s="552"/>
      <c r="E79" s="14">
        <v>3.48</v>
      </c>
      <c r="F79" s="9">
        <v>1.7</v>
      </c>
      <c r="G79" s="9">
        <v>0</v>
      </c>
      <c r="H79" s="9">
        <f t="shared" si="17"/>
        <v>0.87890000000000001</v>
      </c>
      <c r="I79" s="9">
        <f t="shared" si="16"/>
        <v>0.87890000000000001</v>
      </c>
      <c r="J79" s="9">
        <f>G79+E79-H79</f>
        <v>2.6010999999999997</v>
      </c>
      <c r="K79" s="252"/>
      <c r="L79" s="252" t="s">
        <v>224</v>
      </c>
      <c r="M79" s="252"/>
      <c r="N79" s="38">
        <v>0.51700000000000002</v>
      </c>
    </row>
    <row r="80" spans="1:18" ht="34.5" customHeight="1" x14ac:dyDescent="0.25">
      <c r="A80" s="146">
        <v>12</v>
      </c>
      <c r="B80" s="616"/>
      <c r="C80" s="528" t="s">
        <v>443</v>
      </c>
      <c r="D80" s="99" t="s">
        <v>284</v>
      </c>
      <c r="E80" s="9">
        <v>2.64</v>
      </c>
      <c r="F80" s="7">
        <v>2</v>
      </c>
      <c r="G80" s="9">
        <v>0</v>
      </c>
      <c r="H80" s="9">
        <f t="shared" si="17"/>
        <v>1.034</v>
      </c>
      <c r="I80" s="9">
        <f t="shared" si="16"/>
        <v>1.034</v>
      </c>
      <c r="J80" s="9">
        <f>G80+E80-H80</f>
        <v>1.6060000000000001</v>
      </c>
      <c r="K80" s="22"/>
      <c r="L80" s="22"/>
      <c r="M80" s="22"/>
      <c r="N80" s="38">
        <v>0.51700000000000002</v>
      </c>
    </row>
    <row r="81" spans="1:19" ht="34.5" customHeight="1" x14ac:dyDescent="0.25">
      <c r="A81" s="136">
        <v>13</v>
      </c>
      <c r="B81" s="627" t="s">
        <v>204</v>
      </c>
      <c r="C81" s="527" t="s">
        <v>303</v>
      </c>
      <c r="D81" s="98" t="s">
        <v>299</v>
      </c>
      <c r="E81" s="9">
        <v>7.22</v>
      </c>
      <c r="F81" s="134">
        <v>0.77</v>
      </c>
      <c r="G81" s="9">
        <v>0</v>
      </c>
      <c r="H81" s="9">
        <f t="shared" si="17"/>
        <v>0.39809</v>
      </c>
      <c r="I81" s="9">
        <f t="shared" ref="I81:I104" si="18">H81</f>
        <v>0.39809</v>
      </c>
      <c r="J81" s="105">
        <v>6.82</v>
      </c>
      <c r="K81" s="134"/>
      <c r="L81" s="134"/>
      <c r="M81" s="134"/>
      <c r="N81" s="38">
        <v>0.51700000000000002</v>
      </c>
    </row>
    <row r="82" spans="1:19" ht="36" customHeight="1" x14ac:dyDescent="0.25">
      <c r="A82" s="340">
        <v>14</v>
      </c>
      <c r="B82" s="620"/>
      <c r="C82" s="557" t="s">
        <v>521</v>
      </c>
      <c r="D82" s="552"/>
      <c r="E82" s="558">
        <v>6.45</v>
      </c>
      <c r="F82" s="341">
        <v>0.77</v>
      </c>
      <c r="G82" s="9">
        <v>5</v>
      </c>
      <c r="H82" s="9">
        <f t="shared" ref="H82" si="19">N82*F82</f>
        <v>0.21790999999999999</v>
      </c>
      <c r="I82" s="9">
        <f t="shared" ref="I82" si="20">H82</f>
        <v>0.21790999999999999</v>
      </c>
      <c r="J82" s="9">
        <f>E82+G82-H82</f>
        <v>11.232089999999999</v>
      </c>
      <c r="K82" s="341"/>
      <c r="L82" s="341"/>
      <c r="M82" s="341"/>
      <c r="N82" s="38">
        <v>0.28299999999999997</v>
      </c>
    </row>
    <row r="83" spans="1:19" ht="31.5" customHeight="1" x14ac:dyDescent="0.25">
      <c r="A83" s="136">
        <v>15</v>
      </c>
      <c r="B83" s="620"/>
      <c r="C83" s="527" t="s">
        <v>532</v>
      </c>
      <c r="D83" s="98" t="s">
        <v>300</v>
      </c>
      <c r="E83" s="9">
        <v>2.68</v>
      </c>
      <c r="F83" s="134">
        <v>1.8</v>
      </c>
      <c r="G83" s="9">
        <v>0</v>
      </c>
      <c r="H83" s="105">
        <f>N83*F83</f>
        <v>0.93060000000000009</v>
      </c>
      <c r="I83" s="9">
        <f>H83</f>
        <v>0.93060000000000009</v>
      </c>
      <c r="J83" s="9">
        <f t="shared" ref="J83" si="21">G83+E83-H83</f>
        <v>1.7494000000000001</v>
      </c>
      <c r="K83" s="13"/>
      <c r="L83" s="134"/>
      <c r="M83" s="134"/>
      <c r="N83" s="38">
        <v>0.51700000000000002</v>
      </c>
    </row>
    <row r="84" spans="1:19" ht="31.5" customHeight="1" x14ac:dyDescent="0.25">
      <c r="A84" s="340">
        <v>16</v>
      </c>
      <c r="B84" s="620"/>
      <c r="C84" s="567" t="s">
        <v>520</v>
      </c>
      <c r="D84" s="552"/>
      <c r="E84" s="14">
        <v>4.5999999999999996</v>
      </c>
      <c r="F84" s="9">
        <v>1.7</v>
      </c>
      <c r="G84" s="9">
        <v>5</v>
      </c>
      <c r="H84" s="9">
        <f>N84*F84</f>
        <v>0.48109999999999992</v>
      </c>
      <c r="I84" s="9">
        <f t="shared" si="18"/>
        <v>0.48109999999999992</v>
      </c>
      <c r="J84" s="9">
        <f>G84+E84-H84</f>
        <v>9.1189</v>
      </c>
      <c r="K84" s="341"/>
      <c r="L84" s="341" t="s">
        <v>224</v>
      </c>
      <c r="M84" s="341"/>
      <c r="N84" s="38">
        <v>0.28299999999999997</v>
      </c>
    </row>
    <row r="85" spans="1:19" ht="31.5" customHeight="1" x14ac:dyDescent="0.25">
      <c r="A85" s="136">
        <v>17</v>
      </c>
      <c r="B85" s="620"/>
      <c r="C85" s="527" t="s">
        <v>546</v>
      </c>
      <c r="D85" s="566" t="s">
        <v>301</v>
      </c>
      <c r="E85" s="9">
        <v>4.12</v>
      </c>
      <c r="F85" s="7">
        <v>2</v>
      </c>
      <c r="G85" s="9">
        <v>5</v>
      </c>
      <c r="H85" s="9">
        <f>N85*F85</f>
        <v>8.6999999999999993</v>
      </c>
      <c r="I85" s="9">
        <f>H85</f>
        <v>8.6999999999999993</v>
      </c>
      <c r="J85" s="9">
        <f>G85+E85-H85</f>
        <v>0.42000000000000171</v>
      </c>
      <c r="K85" s="22"/>
      <c r="L85" s="22"/>
      <c r="M85" s="22"/>
      <c r="N85" s="38">
        <v>4.3499999999999996</v>
      </c>
    </row>
    <row r="86" spans="1:19" ht="31.5" customHeight="1" x14ac:dyDescent="0.25">
      <c r="A86" s="257">
        <v>18</v>
      </c>
      <c r="B86" s="620"/>
      <c r="C86" s="527" t="s">
        <v>141</v>
      </c>
      <c r="D86" s="98">
        <v>110134000001750</v>
      </c>
      <c r="E86" s="9">
        <v>0.97</v>
      </c>
      <c r="F86" s="9">
        <v>0.7</v>
      </c>
      <c r="G86" s="9">
        <v>10</v>
      </c>
      <c r="H86" s="9">
        <f t="shared" ref="H86" si="22">N86*F86</f>
        <v>4.1999999999999993</v>
      </c>
      <c r="I86" s="9">
        <f>H86</f>
        <v>4.1999999999999993</v>
      </c>
      <c r="J86" s="9">
        <f t="shared" ref="J86" si="23">G86+E86-H86</f>
        <v>6.7700000000000014</v>
      </c>
      <c r="K86" s="258"/>
      <c r="L86" s="258"/>
      <c r="M86" s="258"/>
      <c r="N86" s="132">
        <v>6</v>
      </c>
    </row>
    <row r="87" spans="1:19" ht="31.5" customHeight="1" x14ac:dyDescent="0.25">
      <c r="A87" s="340">
        <v>19</v>
      </c>
      <c r="B87" s="620"/>
      <c r="C87" s="527" t="s">
        <v>304</v>
      </c>
      <c r="D87" s="101" t="s">
        <v>302</v>
      </c>
      <c r="E87" s="494">
        <v>7.26</v>
      </c>
      <c r="F87" s="342">
        <v>1.4</v>
      </c>
      <c r="G87" s="339">
        <v>0</v>
      </c>
      <c r="H87" s="428">
        <f t="shared" ref="H87:H91" si="24">N87*F87</f>
        <v>0.7238</v>
      </c>
      <c r="I87" s="339">
        <f t="shared" ref="I87" si="25">H87</f>
        <v>0.7238</v>
      </c>
      <c r="J87" s="339">
        <f>G87+E87-H87</f>
        <v>6.5362</v>
      </c>
      <c r="K87" s="341"/>
      <c r="L87" s="341"/>
      <c r="M87" s="341"/>
      <c r="N87" s="38">
        <v>0.51700000000000002</v>
      </c>
    </row>
    <row r="88" spans="1:19" ht="32.25" customHeight="1" x14ac:dyDescent="0.25">
      <c r="A88" s="136">
        <v>20</v>
      </c>
      <c r="B88" s="616"/>
      <c r="C88" s="557" t="s">
        <v>547</v>
      </c>
      <c r="D88" s="553"/>
      <c r="E88" s="559">
        <v>4.21</v>
      </c>
      <c r="F88" s="135">
        <v>1.4</v>
      </c>
      <c r="G88" s="139">
        <v>5</v>
      </c>
      <c r="H88" s="428">
        <f t="shared" si="24"/>
        <v>0.39619999999999994</v>
      </c>
      <c r="I88" s="249">
        <f t="shared" ref="I88:I89" si="26">H88</f>
        <v>0.39619999999999994</v>
      </c>
      <c r="J88" s="249">
        <f>G88+E88-H88</f>
        <v>8.8138000000000005</v>
      </c>
      <c r="K88" s="134"/>
      <c r="L88" s="134"/>
      <c r="M88" s="134"/>
      <c r="N88" s="38">
        <v>0.28299999999999997</v>
      </c>
    </row>
    <row r="89" spans="1:19" ht="32.25" customHeight="1" x14ac:dyDescent="0.25">
      <c r="A89" s="261">
        <v>21</v>
      </c>
      <c r="B89" s="627" t="s">
        <v>232</v>
      </c>
      <c r="C89" s="527" t="s">
        <v>357</v>
      </c>
      <c r="D89" s="553"/>
      <c r="E89" s="494">
        <v>1.48</v>
      </c>
      <c r="F89" s="32">
        <v>1.4</v>
      </c>
      <c r="G89" s="262">
        <v>1</v>
      </c>
      <c r="H89" s="428">
        <f t="shared" si="24"/>
        <v>0.7238</v>
      </c>
      <c r="I89" s="262">
        <f t="shared" si="26"/>
        <v>0.7238</v>
      </c>
      <c r="J89" s="262">
        <f>G89+E89-H89</f>
        <v>1.7562</v>
      </c>
      <c r="K89" s="22"/>
      <c r="L89" s="22"/>
      <c r="M89" s="22"/>
      <c r="N89" s="38">
        <v>0.51700000000000002</v>
      </c>
    </row>
    <row r="90" spans="1:19" ht="30.75" customHeight="1" x14ac:dyDescent="0.25">
      <c r="A90" s="136">
        <v>22</v>
      </c>
      <c r="B90" s="620"/>
      <c r="C90" s="527" t="s">
        <v>225</v>
      </c>
      <c r="D90" s="106">
        <v>20082405825</v>
      </c>
      <c r="E90" s="494">
        <v>0</v>
      </c>
      <c r="F90" s="32">
        <v>1.3</v>
      </c>
      <c r="G90" s="139">
        <v>0</v>
      </c>
      <c r="H90" s="249">
        <f t="shared" si="24"/>
        <v>0</v>
      </c>
      <c r="I90" s="249">
        <f t="shared" si="18"/>
        <v>0</v>
      </c>
      <c r="J90" s="268">
        <v>0</v>
      </c>
      <c r="K90" s="22"/>
      <c r="L90" s="22"/>
      <c r="M90" s="22"/>
      <c r="N90" s="38">
        <v>0</v>
      </c>
    </row>
    <row r="91" spans="1:19" ht="15" customHeight="1" x14ac:dyDescent="0.25">
      <c r="A91" s="136">
        <v>23</v>
      </c>
      <c r="B91" s="620"/>
      <c r="C91" s="527" t="s">
        <v>226</v>
      </c>
      <c r="D91" s="106">
        <v>853245</v>
      </c>
      <c r="E91" s="494">
        <v>1.23</v>
      </c>
      <c r="F91" s="32">
        <v>1.4</v>
      </c>
      <c r="G91" s="139">
        <v>1</v>
      </c>
      <c r="H91" s="428">
        <f t="shared" si="24"/>
        <v>0.7238</v>
      </c>
      <c r="I91" s="249">
        <f t="shared" si="18"/>
        <v>0.7238</v>
      </c>
      <c r="J91" s="253">
        <f>G91+E91-H91</f>
        <v>1.5062</v>
      </c>
      <c r="K91" s="22"/>
      <c r="L91" s="22"/>
      <c r="M91" s="22"/>
      <c r="N91" s="38">
        <v>0.51700000000000002</v>
      </c>
    </row>
    <row r="92" spans="1:19" ht="15.95" customHeight="1" x14ac:dyDescent="0.25">
      <c r="A92" s="136">
        <v>24</v>
      </c>
      <c r="B92" s="620"/>
      <c r="C92" s="527" t="s">
        <v>227</v>
      </c>
      <c r="D92" s="99">
        <v>184269</v>
      </c>
      <c r="E92" s="9">
        <v>6.1</v>
      </c>
      <c r="F92" s="7">
        <v>2</v>
      </c>
      <c r="G92" s="9">
        <v>5</v>
      </c>
      <c r="H92" s="9">
        <v>5.03</v>
      </c>
      <c r="I92" s="9">
        <f t="shared" ref="I92" si="27">H92</f>
        <v>5.03</v>
      </c>
      <c r="J92" s="9">
        <f>G92+E92-H92</f>
        <v>6.0699999999999994</v>
      </c>
      <c r="K92" s="22"/>
      <c r="L92" s="22"/>
      <c r="M92" s="22"/>
      <c r="N92" s="38">
        <v>2.5169999999999999</v>
      </c>
    </row>
    <row r="93" spans="1:19" ht="15.95" customHeight="1" x14ac:dyDescent="0.25">
      <c r="A93" s="136">
        <v>25</v>
      </c>
      <c r="B93" s="616"/>
      <c r="C93" s="527" t="s">
        <v>46</v>
      </c>
      <c r="D93" s="99" t="s">
        <v>285</v>
      </c>
      <c r="E93" s="9">
        <v>5.32</v>
      </c>
      <c r="F93" s="134">
        <v>1.5</v>
      </c>
      <c r="G93" s="9">
        <v>0</v>
      </c>
      <c r="H93" s="9">
        <f t="shared" ref="H93" si="28">N93*F93</f>
        <v>0</v>
      </c>
      <c r="I93" s="9">
        <f t="shared" si="18"/>
        <v>0</v>
      </c>
      <c r="J93" s="9">
        <f t="shared" ref="J93" si="29">G93+E93-H93</f>
        <v>5.32</v>
      </c>
      <c r="K93" s="134"/>
      <c r="L93" s="134"/>
      <c r="M93" s="134"/>
      <c r="N93" s="147">
        <v>0</v>
      </c>
    </row>
    <row r="94" spans="1:19" ht="15.95" customHeight="1" x14ac:dyDescent="0.25">
      <c r="A94" s="136">
        <v>26</v>
      </c>
      <c r="B94" s="627" t="s">
        <v>215</v>
      </c>
      <c r="C94" s="527" t="s">
        <v>139</v>
      </c>
      <c r="D94" s="99">
        <v>1029392</v>
      </c>
      <c r="E94" s="9">
        <v>1.18</v>
      </c>
      <c r="F94" s="134">
        <v>1.2</v>
      </c>
      <c r="G94" s="9">
        <v>2</v>
      </c>
      <c r="H94" s="9">
        <f>N94*F94</f>
        <v>1.8599999999999999</v>
      </c>
      <c r="I94" s="9">
        <f t="shared" si="18"/>
        <v>1.8599999999999999</v>
      </c>
      <c r="J94" s="9">
        <f t="shared" ref="J94" si="30">G94+E94-H94</f>
        <v>1.3199999999999998</v>
      </c>
      <c r="K94" s="134"/>
      <c r="L94" s="134"/>
      <c r="M94" s="134"/>
      <c r="N94" s="38">
        <v>1.55</v>
      </c>
    </row>
    <row r="95" spans="1:19" ht="15.95" customHeight="1" x14ac:dyDescent="0.25">
      <c r="A95" s="136">
        <v>27</v>
      </c>
      <c r="B95" s="620"/>
      <c r="C95" s="527" t="s">
        <v>140</v>
      </c>
      <c r="D95" s="99">
        <v>40259900</v>
      </c>
      <c r="E95" s="9">
        <v>2.94</v>
      </c>
      <c r="F95" s="9">
        <v>1.2</v>
      </c>
      <c r="G95" s="9">
        <v>2</v>
      </c>
      <c r="H95" s="9">
        <v>1.86</v>
      </c>
      <c r="I95" s="9">
        <f t="shared" si="18"/>
        <v>1.86</v>
      </c>
      <c r="J95" s="9">
        <f>G95+E95-H95</f>
        <v>3.0799999999999992</v>
      </c>
      <c r="K95" s="134"/>
      <c r="L95" s="134"/>
      <c r="M95" s="134"/>
      <c r="N95" s="38">
        <v>1.55</v>
      </c>
      <c r="S95" s="127"/>
    </row>
    <row r="96" spans="1:19" ht="15.95" customHeight="1" x14ac:dyDescent="0.25">
      <c r="A96" s="136">
        <v>28</v>
      </c>
      <c r="B96" s="620"/>
      <c r="C96" s="527" t="s">
        <v>34</v>
      </c>
      <c r="D96" s="99">
        <v>2328573</v>
      </c>
      <c r="E96" s="9">
        <v>6.7</v>
      </c>
      <c r="F96" s="7">
        <v>2</v>
      </c>
      <c r="G96" s="9">
        <v>0</v>
      </c>
      <c r="H96" s="9">
        <f t="shared" ref="H96:H100" si="31">N96*F96</f>
        <v>1.034</v>
      </c>
      <c r="I96" s="9">
        <f t="shared" si="18"/>
        <v>1.034</v>
      </c>
      <c r="J96" s="9">
        <f>G96+E96-H96</f>
        <v>5.6660000000000004</v>
      </c>
      <c r="K96" s="134"/>
      <c r="L96" s="134"/>
      <c r="M96" s="134"/>
      <c r="N96" s="38">
        <v>0.51700000000000002</v>
      </c>
    </row>
    <row r="97" spans="1:19" ht="15.95" customHeight="1" x14ac:dyDescent="0.25">
      <c r="A97" s="136">
        <v>29</v>
      </c>
      <c r="B97" s="620"/>
      <c r="C97" s="527" t="s">
        <v>138</v>
      </c>
      <c r="D97" s="98" t="s">
        <v>273</v>
      </c>
      <c r="E97" s="9">
        <v>0.43959999999999999</v>
      </c>
      <c r="F97" s="134">
        <v>1.2</v>
      </c>
      <c r="G97" s="9">
        <v>0.6</v>
      </c>
      <c r="H97" s="9">
        <f t="shared" si="31"/>
        <v>0.62039999999999995</v>
      </c>
      <c r="I97" s="9">
        <f t="shared" si="18"/>
        <v>0.62039999999999995</v>
      </c>
      <c r="J97" s="9">
        <f>G97+E97-H97</f>
        <v>0.41920000000000013</v>
      </c>
      <c r="K97" s="134"/>
      <c r="L97" s="134"/>
      <c r="M97" s="134"/>
      <c r="N97" s="38">
        <v>0.51700000000000002</v>
      </c>
    </row>
    <row r="98" spans="1:19" ht="15.95" customHeight="1" x14ac:dyDescent="0.25">
      <c r="A98" s="136">
        <v>30</v>
      </c>
      <c r="B98" s="620"/>
      <c r="C98" s="527" t="s">
        <v>173</v>
      </c>
      <c r="D98" s="99">
        <v>15300028825</v>
      </c>
      <c r="E98" s="9">
        <v>3.72</v>
      </c>
      <c r="F98" s="134">
        <v>2.7</v>
      </c>
      <c r="G98" s="9">
        <v>1</v>
      </c>
      <c r="H98" s="9">
        <f>N98*F98</f>
        <v>1.3959000000000001</v>
      </c>
      <c r="I98" s="9">
        <f t="shared" si="18"/>
        <v>1.3959000000000001</v>
      </c>
      <c r="J98" s="9">
        <f>E98+G98-H98</f>
        <v>3.3241000000000005</v>
      </c>
      <c r="K98" s="134"/>
      <c r="L98" s="134"/>
      <c r="M98" s="134"/>
      <c r="N98" s="38">
        <v>0.51700000000000002</v>
      </c>
    </row>
    <row r="99" spans="1:19" ht="15.95" customHeight="1" x14ac:dyDescent="0.25">
      <c r="A99" s="136">
        <v>31</v>
      </c>
      <c r="B99" s="616"/>
      <c r="C99" s="527" t="s">
        <v>36</v>
      </c>
      <c r="D99" s="99" t="s">
        <v>274</v>
      </c>
      <c r="E99" s="14">
        <v>0.70499999999999996</v>
      </c>
      <c r="F99" s="134">
        <v>0.77</v>
      </c>
      <c r="G99" s="9">
        <v>0.4</v>
      </c>
      <c r="H99" s="9">
        <v>0.4</v>
      </c>
      <c r="I99" s="9">
        <f t="shared" si="18"/>
        <v>0.4</v>
      </c>
      <c r="J99" s="368">
        <v>0.70499999999999996</v>
      </c>
      <c r="K99" s="134"/>
      <c r="L99" s="134"/>
      <c r="M99" s="134"/>
      <c r="N99" s="38">
        <v>0.51700000000000002</v>
      </c>
    </row>
    <row r="100" spans="1:19" ht="31.5" customHeight="1" x14ac:dyDescent="0.25">
      <c r="A100" s="136">
        <v>32</v>
      </c>
      <c r="B100" s="627" t="s">
        <v>206</v>
      </c>
      <c r="C100" s="527" t="s">
        <v>330</v>
      </c>
      <c r="D100" s="244" t="s">
        <v>329</v>
      </c>
      <c r="E100" s="9">
        <v>2.16</v>
      </c>
      <c r="F100" s="134">
        <v>1.2</v>
      </c>
      <c r="G100" s="9">
        <v>0.5</v>
      </c>
      <c r="H100" s="9">
        <f t="shared" si="31"/>
        <v>0.62039999999999995</v>
      </c>
      <c r="I100" s="9">
        <f t="shared" si="18"/>
        <v>0.62039999999999995</v>
      </c>
      <c r="J100" s="9">
        <f t="shared" ref="J100" si="32">G100+E100-H100</f>
        <v>2.0396000000000001</v>
      </c>
      <c r="K100" s="134"/>
      <c r="L100" s="134"/>
      <c r="M100" s="134"/>
      <c r="N100" s="38">
        <v>0.51700000000000002</v>
      </c>
    </row>
    <row r="101" spans="1:19" ht="15.95" customHeight="1" x14ac:dyDescent="0.25">
      <c r="A101" s="136">
        <v>33</v>
      </c>
      <c r="B101" s="620"/>
      <c r="C101" s="527" t="s">
        <v>176</v>
      </c>
      <c r="D101" s="98"/>
      <c r="E101" s="14">
        <v>0.621</v>
      </c>
      <c r="F101" s="134">
        <v>0.77</v>
      </c>
      <c r="G101" s="9">
        <v>0.3</v>
      </c>
      <c r="H101" s="14">
        <v>0.39800000000000002</v>
      </c>
      <c r="I101" s="14">
        <f t="shared" si="18"/>
        <v>0.39800000000000002</v>
      </c>
      <c r="J101" s="14">
        <v>0.52300000000000002</v>
      </c>
      <c r="K101" s="134"/>
      <c r="L101" s="134"/>
      <c r="M101" s="134"/>
      <c r="N101" s="38">
        <v>0.51700000000000002</v>
      </c>
    </row>
    <row r="102" spans="1:19" ht="15.95" customHeight="1" x14ac:dyDescent="0.25">
      <c r="A102" s="136">
        <v>34</v>
      </c>
      <c r="B102" s="620"/>
      <c r="C102" s="527" t="s">
        <v>177</v>
      </c>
      <c r="D102" s="98"/>
      <c r="E102" s="14">
        <v>6.5000000000000002E-2</v>
      </c>
      <c r="F102" s="9">
        <v>0.77</v>
      </c>
      <c r="G102" s="9">
        <v>0</v>
      </c>
      <c r="H102" s="9">
        <f t="shared" ref="H102:H107" si="33">N102*F102</f>
        <v>0</v>
      </c>
      <c r="I102" s="9">
        <f t="shared" si="18"/>
        <v>0</v>
      </c>
      <c r="J102" s="14">
        <f>G102+E102-H102</f>
        <v>6.5000000000000002E-2</v>
      </c>
      <c r="K102" s="14"/>
      <c r="L102" s="9"/>
      <c r="M102" s="9"/>
      <c r="N102" s="38">
        <v>0</v>
      </c>
    </row>
    <row r="103" spans="1:19" ht="15.95" customHeight="1" x14ac:dyDescent="0.25">
      <c r="A103" s="136">
        <v>35</v>
      </c>
      <c r="B103" s="620"/>
      <c r="C103" s="529" t="s">
        <v>175</v>
      </c>
      <c r="D103" s="98" t="s">
        <v>552</v>
      </c>
      <c r="E103" s="14">
        <v>0.45200000000000001</v>
      </c>
      <c r="F103" s="134">
        <v>1.4</v>
      </c>
      <c r="G103" s="14">
        <v>0.7</v>
      </c>
      <c r="H103" s="14">
        <v>0.72299999999999998</v>
      </c>
      <c r="I103" s="14">
        <f>H103</f>
        <v>0.72299999999999998</v>
      </c>
      <c r="J103" s="14">
        <f t="shared" ref="J103" si="34">G103+E103-H103</f>
        <v>0.42899999999999994</v>
      </c>
      <c r="K103" s="134"/>
      <c r="L103" s="134"/>
      <c r="M103" s="134"/>
      <c r="N103" s="38">
        <v>0.51700000000000002</v>
      </c>
    </row>
    <row r="104" spans="1:19" ht="35.25" customHeight="1" x14ac:dyDescent="0.25">
      <c r="A104" s="136">
        <v>36</v>
      </c>
      <c r="B104" s="620"/>
      <c r="C104" s="530" t="s">
        <v>332</v>
      </c>
      <c r="D104" s="244" t="s">
        <v>331</v>
      </c>
      <c r="E104" s="9">
        <v>0</v>
      </c>
      <c r="F104" s="226">
        <v>2.7</v>
      </c>
      <c r="G104" s="14">
        <v>0</v>
      </c>
      <c r="H104" s="9">
        <f t="shared" si="33"/>
        <v>0</v>
      </c>
      <c r="I104" s="9">
        <f t="shared" si="18"/>
        <v>0</v>
      </c>
      <c r="J104" s="9">
        <v>0</v>
      </c>
      <c r="K104" s="226"/>
      <c r="L104" s="226"/>
      <c r="M104" s="226"/>
      <c r="N104" s="145">
        <v>0</v>
      </c>
    </row>
    <row r="105" spans="1:19" ht="32.25" customHeight="1" x14ac:dyDescent="0.25">
      <c r="A105" s="220">
        <v>37</v>
      </c>
      <c r="B105" s="620"/>
      <c r="C105" s="530" t="s">
        <v>198</v>
      </c>
      <c r="D105" s="98"/>
      <c r="E105" s="14">
        <v>2.82</v>
      </c>
      <c r="F105" s="9">
        <v>1.7</v>
      </c>
      <c r="G105" s="9">
        <v>0.5</v>
      </c>
      <c r="H105" s="14">
        <v>0.878</v>
      </c>
      <c r="I105" s="14">
        <f>H105</f>
        <v>0.878</v>
      </c>
      <c r="J105" s="14">
        <v>2.4420000000000002</v>
      </c>
      <c r="K105" s="226"/>
      <c r="L105" s="226" t="s">
        <v>224</v>
      </c>
      <c r="M105" s="226"/>
      <c r="N105" s="38">
        <v>0.51700000000000002</v>
      </c>
    </row>
    <row r="106" spans="1:19" ht="31.5" customHeight="1" x14ac:dyDescent="0.25">
      <c r="A106" s="203">
        <v>38</v>
      </c>
      <c r="B106" s="620"/>
      <c r="C106" s="527" t="s">
        <v>334</v>
      </c>
      <c r="D106" s="244" t="s">
        <v>333</v>
      </c>
      <c r="E106" s="14">
        <v>0.13300000000000001</v>
      </c>
      <c r="F106" s="204">
        <v>3.5</v>
      </c>
      <c r="G106" s="14">
        <v>0</v>
      </c>
      <c r="H106" s="14">
        <v>0</v>
      </c>
      <c r="I106" s="14">
        <f>H106</f>
        <v>0</v>
      </c>
      <c r="J106" s="14">
        <f>G106+E106-H106</f>
        <v>0.13300000000000001</v>
      </c>
      <c r="K106" s="204"/>
      <c r="L106" s="22"/>
      <c r="M106" s="22"/>
      <c r="N106" s="38">
        <v>0</v>
      </c>
    </row>
    <row r="107" spans="1:19" ht="15.95" customHeight="1" x14ac:dyDescent="0.25">
      <c r="A107" s="161">
        <v>39</v>
      </c>
      <c r="B107" s="616"/>
      <c r="C107" s="527" t="s">
        <v>120</v>
      </c>
      <c r="D107" s="6"/>
      <c r="E107" s="14">
        <v>2.5000000000000001E-2</v>
      </c>
      <c r="F107" s="162">
        <v>1.5</v>
      </c>
      <c r="G107" s="9">
        <v>24</v>
      </c>
      <c r="H107" s="9">
        <f t="shared" si="33"/>
        <v>24</v>
      </c>
      <c r="I107" s="9">
        <f>H107</f>
        <v>24</v>
      </c>
      <c r="J107" s="14">
        <f>E107+G107-H107</f>
        <v>2.4999999999998579E-2</v>
      </c>
      <c r="K107" s="162"/>
      <c r="L107" s="162"/>
      <c r="M107" s="162"/>
      <c r="N107" s="38">
        <v>16</v>
      </c>
    </row>
    <row r="108" spans="1:19" ht="31.5" customHeight="1" x14ac:dyDescent="0.25">
      <c r="A108" s="136">
        <v>40</v>
      </c>
      <c r="B108" s="627" t="s">
        <v>216</v>
      </c>
      <c r="C108" s="527" t="s">
        <v>337</v>
      </c>
      <c r="D108" s="244" t="s">
        <v>335</v>
      </c>
      <c r="E108" s="9">
        <v>0</v>
      </c>
      <c r="F108" s="134">
        <v>2.5</v>
      </c>
      <c r="G108" s="9">
        <v>0</v>
      </c>
      <c r="H108" s="9">
        <f>N108*F108</f>
        <v>0</v>
      </c>
      <c r="I108" s="9">
        <f>H108</f>
        <v>0</v>
      </c>
      <c r="J108" s="9">
        <f>E108+G108-H108</f>
        <v>0</v>
      </c>
      <c r="K108" s="134"/>
      <c r="L108" s="134"/>
      <c r="M108" s="134"/>
      <c r="N108" s="132">
        <v>0</v>
      </c>
    </row>
    <row r="109" spans="1:19" ht="33" customHeight="1" x14ac:dyDescent="0.25">
      <c r="A109" s="136">
        <v>41</v>
      </c>
      <c r="B109" s="620"/>
      <c r="C109" s="527" t="s">
        <v>336</v>
      </c>
      <c r="D109" s="244" t="s">
        <v>338</v>
      </c>
      <c r="E109" s="14">
        <v>0.19600000000000001</v>
      </c>
      <c r="F109" s="134">
        <v>1.4</v>
      </c>
      <c r="G109" s="9">
        <v>0.8</v>
      </c>
      <c r="H109" s="14">
        <f>N109*F109</f>
        <v>0.7238</v>
      </c>
      <c r="I109" s="14">
        <f>H109</f>
        <v>0.7238</v>
      </c>
      <c r="J109" s="14">
        <f>G109+E109-H109</f>
        <v>0.2722</v>
      </c>
      <c r="K109" s="22"/>
      <c r="L109" s="22"/>
      <c r="M109" s="22"/>
      <c r="N109" s="38">
        <v>0.51700000000000002</v>
      </c>
      <c r="S109" s="44"/>
    </row>
    <row r="110" spans="1:19" ht="30.75" customHeight="1" x14ac:dyDescent="0.25">
      <c r="A110" s="136">
        <v>42</v>
      </c>
      <c r="B110" s="620"/>
      <c r="C110" s="528" t="s">
        <v>341</v>
      </c>
      <c r="D110" s="243" t="s">
        <v>339</v>
      </c>
      <c r="E110" s="494">
        <v>0</v>
      </c>
      <c r="F110" s="135">
        <v>1.2</v>
      </c>
      <c r="G110" s="139">
        <v>0</v>
      </c>
      <c r="H110" s="249">
        <f t="shared" ref="H110:H115" si="35">N110*F110/60</f>
        <v>0</v>
      </c>
      <c r="I110" s="249">
        <v>0</v>
      </c>
      <c r="J110" s="249">
        <v>0</v>
      </c>
      <c r="K110" s="134"/>
      <c r="L110" s="134"/>
      <c r="M110" s="134"/>
      <c r="N110" s="132">
        <v>0</v>
      </c>
      <c r="S110" s="44"/>
    </row>
    <row r="111" spans="1:19" ht="31.5" customHeight="1" x14ac:dyDescent="0.25">
      <c r="A111" s="136">
        <v>43</v>
      </c>
      <c r="B111" s="620"/>
      <c r="C111" s="527" t="s">
        <v>342</v>
      </c>
      <c r="D111" s="244" t="s">
        <v>340</v>
      </c>
      <c r="E111" s="14">
        <v>1.9970000000000001</v>
      </c>
      <c r="F111" s="134">
        <v>1.7</v>
      </c>
      <c r="G111" s="9">
        <v>1</v>
      </c>
      <c r="H111" s="14">
        <v>0.879</v>
      </c>
      <c r="I111" s="14">
        <f>H111</f>
        <v>0.879</v>
      </c>
      <c r="J111" s="14">
        <v>2.1179999999999999</v>
      </c>
      <c r="K111" s="134"/>
      <c r="L111" s="134"/>
      <c r="M111" s="134"/>
      <c r="N111" s="38">
        <v>0.51700000000000002</v>
      </c>
      <c r="R111" s="44"/>
    </row>
    <row r="112" spans="1:19" ht="28.5" customHeight="1" x14ac:dyDescent="0.25">
      <c r="A112" s="136">
        <v>44</v>
      </c>
      <c r="B112" s="620"/>
      <c r="C112" s="527" t="s">
        <v>48</v>
      </c>
      <c r="D112" s="98">
        <v>110134000001231</v>
      </c>
      <c r="E112" s="14">
        <v>0.249</v>
      </c>
      <c r="F112" s="134">
        <v>0.77</v>
      </c>
      <c r="G112" s="9">
        <v>0.4</v>
      </c>
      <c r="H112" s="14">
        <v>0.39800000000000002</v>
      </c>
      <c r="I112" s="14">
        <f>H112</f>
        <v>0.39800000000000002</v>
      </c>
      <c r="J112" s="14">
        <f>E112+G112-H112</f>
        <v>0.251</v>
      </c>
      <c r="K112" s="134"/>
      <c r="L112" s="134"/>
      <c r="M112" s="134"/>
      <c r="N112" s="38">
        <v>0.51700000000000002</v>
      </c>
      <c r="R112" s="44"/>
    </row>
    <row r="113" spans="1:19" ht="15.95" customHeight="1" x14ac:dyDescent="0.25">
      <c r="A113" s="136">
        <v>45</v>
      </c>
      <c r="B113" s="620"/>
      <c r="C113" s="527" t="s">
        <v>186</v>
      </c>
      <c r="D113" s="98" t="s">
        <v>553</v>
      </c>
      <c r="E113" s="14">
        <v>2.0419999999999998</v>
      </c>
      <c r="F113" s="134">
        <v>1.7</v>
      </c>
      <c r="G113" s="9">
        <v>1</v>
      </c>
      <c r="H113" s="14">
        <v>0.879</v>
      </c>
      <c r="I113" s="14">
        <f>H113</f>
        <v>0.879</v>
      </c>
      <c r="J113" s="14">
        <v>2.1629999999999998</v>
      </c>
      <c r="K113" s="134"/>
      <c r="L113" s="134"/>
      <c r="M113" s="134"/>
      <c r="N113" s="38">
        <v>0.51700000000000002</v>
      </c>
      <c r="R113" s="44"/>
    </row>
    <row r="114" spans="1:19" ht="15.95" customHeight="1" x14ac:dyDescent="0.25">
      <c r="A114" s="136">
        <v>46</v>
      </c>
      <c r="B114" s="620"/>
      <c r="C114" s="529" t="s">
        <v>175</v>
      </c>
      <c r="D114" s="98" t="s">
        <v>553</v>
      </c>
      <c r="E114" s="14">
        <v>0.46500000000000002</v>
      </c>
      <c r="F114" s="134">
        <v>1.4</v>
      </c>
      <c r="G114" s="14">
        <v>0.6</v>
      </c>
      <c r="H114" s="14">
        <f>N114*F114</f>
        <v>0.7238</v>
      </c>
      <c r="I114" s="14">
        <f>H114</f>
        <v>0.7238</v>
      </c>
      <c r="J114" s="14">
        <f t="shared" ref="J114:J124" si="36">G114+E114-H114</f>
        <v>0.34119999999999995</v>
      </c>
      <c r="K114" s="134" t="s">
        <v>442</v>
      </c>
      <c r="L114" s="134"/>
      <c r="M114" s="134"/>
      <c r="N114" s="38">
        <v>0.51700000000000002</v>
      </c>
      <c r="R114" s="44"/>
    </row>
    <row r="115" spans="1:19" ht="37.5" customHeight="1" x14ac:dyDescent="0.25">
      <c r="A115" s="136">
        <v>47</v>
      </c>
      <c r="B115" s="620"/>
      <c r="C115" s="527" t="s">
        <v>120</v>
      </c>
      <c r="D115" s="98">
        <v>110134000000851</v>
      </c>
      <c r="E115" s="9">
        <v>0</v>
      </c>
      <c r="F115" s="134">
        <v>0.62</v>
      </c>
      <c r="G115" s="9">
        <v>0</v>
      </c>
      <c r="H115" s="9">
        <f t="shared" si="35"/>
        <v>0</v>
      </c>
      <c r="I115" s="9">
        <v>0</v>
      </c>
      <c r="J115" s="9">
        <f t="shared" si="36"/>
        <v>0</v>
      </c>
      <c r="K115" s="134"/>
      <c r="L115" s="134"/>
      <c r="M115" s="134"/>
      <c r="N115" s="132">
        <v>0</v>
      </c>
      <c r="R115" s="44"/>
    </row>
    <row r="116" spans="1:19" ht="30" customHeight="1" x14ac:dyDescent="0.25">
      <c r="A116" s="146">
        <v>48</v>
      </c>
      <c r="B116" s="627" t="s">
        <v>217</v>
      </c>
      <c r="C116" s="528" t="s">
        <v>187</v>
      </c>
      <c r="D116" s="542" t="s">
        <v>359</v>
      </c>
      <c r="E116" s="9">
        <v>0</v>
      </c>
      <c r="F116" s="134">
        <v>2.9</v>
      </c>
      <c r="G116" s="9">
        <v>0</v>
      </c>
      <c r="H116" s="9">
        <f t="shared" ref="H116" si="37">N116*F116</f>
        <v>0</v>
      </c>
      <c r="I116" s="9">
        <f t="shared" ref="I116:I125" si="38">H116</f>
        <v>0</v>
      </c>
      <c r="J116" s="9">
        <v>0</v>
      </c>
      <c r="K116" s="134"/>
      <c r="L116" s="134"/>
      <c r="M116" s="134"/>
      <c r="N116" s="38">
        <v>0</v>
      </c>
      <c r="R116" s="44"/>
    </row>
    <row r="117" spans="1:19" ht="15.95" customHeight="1" x14ac:dyDescent="0.25">
      <c r="A117" s="146">
        <v>49</v>
      </c>
      <c r="B117" s="620"/>
      <c r="C117" s="529" t="s">
        <v>175</v>
      </c>
      <c r="D117" s="98" t="s">
        <v>554</v>
      </c>
      <c r="E117" s="14">
        <v>0.41399999999999998</v>
      </c>
      <c r="F117" s="186">
        <v>1.4</v>
      </c>
      <c r="G117" s="9">
        <v>0.8</v>
      </c>
      <c r="H117" s="14">
        <v>0.72399999999999998</v>
      </c>
      <c r="I117" s="14">
        <f>H117</f>
        <v>0.72399999999999998</v>
      </c>
      <c r="J117" s="14">
        <f t="shared" si="36"/>
        <v>0.49</v>
      </c>
      <c r="K117" s="499"/>
      <c r="L117" s="186"/>
      <c r="M117" s="186"/>
      <c r="N117" s="38">
        <v>0.51700000000000002</v>
      </c>
      <c r="R117" s="44"/>
    </row>
    <row r="118" spans="1:19" ht="30.75" customHeight="1" x14ac:dyDescent="0.25">
      <c r="A118" s="146">
        <v>50</v>
      </c>
      <c r="B118" s="620"/>
      <c r="C118" s="527" t="s">
        <v>244</v>
      </c>
      <c r="D118" s="244" t="s">
        <v>360</v>
      </c>
      <c r="E118" s="14">
        <v>0.23599999999999999</v>
      </c>
      <c r="F118" s="134">
        <v>1.4</v>
      </c>
      <c r="G118" s="9">
        <v>0.8</v>
      </c>
      <c r="H118" s="14">
        <v>0.72399999999999998</v>
      </c>
      <c r="I118" s="14">
        <f t="shared" ref="I118" si="39">H118</f>
        <v>0.72399999999999998</v>
      </c>
      <c r="J118" s="14">
        <f t="shared" si="36"/>
        <v>0.31200000000000006</v>
      </c>
      <c r="K118" s="134"/>
      <c r="L118" s="134"/>
      <c r="M118" s="134"/>
      <c r="N118" s="38">
        <v>0.51700000000000002</v>
      </c>
      <c r="R118" s="44"/>
    </row>
    <row r="119" spans="1:19" ht="29.25" customHeight="1" x14ac:dyDescent="0.25">
      <c r="A119" s="146">
        <v>51</v>
      </c>
      <c r="B119" s="620"/>
      <c r="C119" s="527" t="s">
        <v>220</v>
      </c>
      <c r="D119" s="98" t="s">
        <v>554</v>
      </c>
      <c r="E119" s="368">
        <v>0.46</v>
      </c>
      <c r="F119" s="134">
        <v>2.8</v>
      </c>
      <c r="G119" s="9">
        <v>1.4</v>
      </c>
      <c r="H119" s="14">
        <v>1.4470000000000001</v>
      </c>
      <c r="I119" s="14">
        <f>H119</f>
        <v>1.4470000000000001</v>
      </c>
      <c r="J119" s="14">
        <v>0.41299999999999998</v>
      </c>
      <c r="K119" s="134"/>
      <c r="L119" s="134"/>
      <c r="M119" s="134"/>
      <c r="N119" s="38">
        <v>0.51700000000000002</v>
      </c>
      <c r="R119" s="44"/>
    </row>
    <row r="120" spans="1:19" ht="15.75" customHeight="1" x14ac:dyDescent="0.25">
      <c r="A120" s="146">
        <v>52</v>
      </c>
      <c r="B120" s="620"/>
      <c r="C120" s="527" t="s">
        <v>245</v>
      </c>
      <c r="D120" s="98" t="s">
        <v>554</v>
      </c>
      <c r="E120" s="14">
        <v>0.48499999999999999</v>
      </c>
      <c r="F120" s="186">
        <v>0.77</v>
      </c>
      <c r="G120" s="9">
        <v>0.4</v>
      </c>
      <c r="H120" s="14">
        <v>0.39800000000000002</v>
      </c>
      <c r="I120" s="14">
        <f>H120</f>
        <v>0.39800000000000002</v>
      </c>
      <c r="J120" s="14">
        <v>0.48699999999999999</v>
      </c>
      <c r="K120" s="186"/>
      <c r="L120" s="186"/>
      <c r="M120" s="186"/>
      <c r="N120" s="38">
        <v>0.51700000000000002</v>
      </c>
      <c r="R120" s="44"/>
    </row>
    <row r="121" spans="1:19" ht="30.75" customHeight="1" x14ac:dyDescent="0.25">
      <c r="A121" s="146">
        <v>53</v>
      </c>
      <c r="B121" s="620"/>
      <c r="C121" s="530" t="s">
        <v>156</v>
      </c>
      <c r="D121" s="244" t="s">
        <v>358</v>
      </c>
      <c r="E121" s="14">
        <v>1.8</v>
      </c>
      <c r="F121" s="134">
        <v>2.7</v>
      </c>
      <c r="G121" s="9">
        <v>2</v>
      </c>
      <c r="H121" s="14">
        <v>1.395</v>
      </c>
      <c r="I121" s="14">
        <f>H121</f>
        <v>1.395</v>
      </c>
      <c r="J121" s="14">
        <v>2.4049999999999998</v>
      </c>
      <c r="K121" s="134"/>
      <c r="L121" s="134"/>
      <c r="M121" s="134"/>
      <c r="N121" s="38">
        <v>0.51700000000000002</v>
      </c>
      <c r="R121" s="44"/>
    </row>
    <row r="122" spans="1:19" ht="15.95" customHeight="1" x14ac:dyDescent="0.25">
      <c r="A122" s="146">
        <v>54</v>
      </c>
      <c r="B122" s="620"/>
      <c r="C122" s="527" t="s">
        <v>186</v>
      </c>
      <c r="D122" s="98" t="s">
        <v>554</v>
      </c>
      <c r="E122" s="368">
        <v>3.4670000000000001</v>
      </c>
      <c r="F122" s="186">
        <v>1.7</v>
      </c>
      <c r="G122" s="9">
        <v>0</v>
      </c>
      <c r="H122" s="368">
        <v>0.88700000000000001</v>
      </c>
      <c r="I122" s="14">
        <f>H122</f>
        <v>0.88700000000000001</v>
      </c>
      <c r="J122" s="14">
        <v>2.58</v>
      </c>
      <c r="K122" s="186"/>
      <c r="L122" s="186"/>
      <c r="M122" s="186"/>
      <c r="N122" s="38">
        <v>0.51700000000000002</v>
      </c>
      <c r="R122" s="44"/>
      <c r="S122">
        <v>0.879</v>
      </c>
    </row>
    <row r="123" spans="1:19" ht="27.75" customHeight="1" x14ac:dyDescent="0.25">
      <c r="A123" s="146">
        <v>55</v>
      </c>
      <c r="B123" s="620"/>
      <c r="C123" s="527" t="s">
        <v>188</v>
      </c>
      <c r="D123" s="98">
        <v>110134000000851</v>
      </c>
      <c r="E123" s="9">
        <v>0</v>
      </c>
      <c r="F123" s="134">
        <v>2</v>
      </c>
      <c r="G123" s="9">
        <v>12.5</v>
      </c>
      <c r="H123" s="9">
        <v>12</v>
      </c>
      <c r="I123" s="9">
        <f>H123</f>
        <v>12</v>
      </c>
      <c r="J123" s="9">
        <f t="shared" si="36"/>
        <v>0.5</v>
      </c>
      <c r="K123" s="134"/>
      <c r="L123" s="134"/>
      <c r="M123" s="134"/>
      <c r="N123" s="132">
        <v>6</v>
      </c>
      <c r="R123" s="44"/>
    </row>
    <row r="124" spans="1:19" ht="33" customHeight="1" x14ac:dyDescent="0.25">
      <c r="A124" s="146">
        <v>56</v>
      </c>
      <c r="B124" s="616"/>
      <c r="C124" s="527" t="s">
        <v>46</v>
      </c>
      <c r="D124" s="543">
        <v>110134000000836</v>
      </c>
      <c r="E124" s="9">
        <v>0</v>
      </c>
      <c r="F124" s="134">
        <v>1.5</v>
      </c>
      <c r="G124" s="9">
        <v>0</v>
      </c>
      <c r="H124" s="9">
        <f t="shared" ref="H124" si="40">ROUND(N124*F124/60,2)</f>
        <v>0</v>
      </c>
      <c r="I124" s="9">
        <f t="shared" si="38"/>
        <v>0</v>
      </c>
      <c r="J124" s="9">
        <f t="shared" si="36"/>
        <v>0</v>
      </c>
      <c r="K124" s="134"/>
      <c r="L124" s="134"/>
      <c r="M124" s="134"/>
      <c r="N124" s="132">
        <v>0</v>
      </c>
      <c r="R124" s="44"/>
    </row>
    <row r="125" spans="1:19" ht="31.5" customHeight="1" x14ac:dyDescent="0.25">
      <c r="A125" s="136">
        <v>57</v>
      </c>
      <c r="B125" s="682" t="s">
        <v>209</v>
      </c>
      <c r="C125" s="557" t="s">
        <v>346</v>
      </c>
      <c r="D125" s="244" t="s">
        <v>345</v>
      </c>
      <c r="E125" s="368">
        <v>0.39100000000000001</v>
      </c>
      <c r="F125" s="134">
        <v>0.77</v>
      </c>
      <c r="G125" s="9">
        <v>0.5</v>
      </c>
      <c r="H125" s="9">
        <v>0.39100000000000001</v>
      </c>
      <c r="I125" s="9">
        <f t="shared" si="38"/>
        <v>0.39100000000000001</v>
      </c>
      <c r="J125" s="105">
        <v>0.502</v>
      </c>
      <c r="K125" s="134"/>
      <c r="L125" s="134"/>
      <c r="M125" s="134"/>
      <c r="N125" s="38">
        <v>0.51700000000000002</v>
      </c>
      <c r="Q125" s="11"/>
      <c r="S125" s="11">
        <v>0.5</v>
      </c>
    </row>
    <row r="126" spans="1:19" ht="34.5" customHeight="1" x14ac:dyDescent="0.25">
      <c r="A126" s="163">
        <v>58</v>
      </c>
      <c r="B126" s="682"/>
      <c r="C126" s="527" t="s">
        <v>234</v>
      </c>
      <c r="D126" s="554" t="s">
        <v>536</v>
      </c>
      <c r="E126" s="9">
        <v>0.33</v>
      </c>
      <c r="F126" s="164">
        <v>0.7</v>
      </c>
      <c r="G126" s="9">
        <v>0.7</v>
      </c>
      <c r="H126" s="14">
        <f>N126*F126</f>
        <v>0.875</v>
      </c>
      <c r="I126" s="14">
        <f t="shared" ref="I126" si="41">H126</f>
        <v>0.875</v>
      </c>
      <c r="J126" s="14">
        <f>G126+E126-H126</f>
        <v>0.15500000000000003</v>
      </c>
      <c r="K126" s="164"/>
      <c r="L126" s="164"/>
      <c r="M126" s="164"/>
      <c r="N126" s="38">
        <v>1.25</v>
      </c>
    </row>
    <row r="127" spans="1:19" ht="15.95" customHeight="1" x14ac:dyDescent="0.25">
      <c r="A127" s="185">
        <v>59</v>
      </c>
      <c r="B127" s="682"/>
      <c r="C127" s="529" t="s">
        <v>175</v>
      </c>
      <c r="D127" s="556" t="s">
        <v>541</v>
      </c>
      <c r="E127" s="9">
        <v>0.25619999999999998</v>
      </c>
      <c r="F127" s="186">
        <v>1.4</v>
      </c>
      <c r="G127" s="9">
        <v>0.7</v>
      </c>
      <c r="H127" s="14">
        <v>0.72299999999999998</v>
      </c>
      <c r="I127" s="14">
        <f>H127</f>
        <v>0.72299999999999998</v>
      </c>
      <c r="J127" s="14">
        <v>0.23699999999999999</v>
      </c>
      <c r="K127" s="186"/>
      <c r="L127" s="186"/>
      <c r="M127" s="186"/>
      <c r="N127" s="38">
        <v>0.51700000000000002</v>
      </c>
    </row>
    <row r="128" spans="1:19" ht="31.5" customHeight="1" x14ac:dyDescent="0.25">
      <c r="A128" s="136">
        <v>60</v>
      </c>
      <c r="B128" s="682"/>
      <c r="C128" s="527" t="s">
        <v>334</v>
      </c>
      <c r="D128" s="244" t="s">
        <v>344</v>
      </c>
      <c r="E128" s="9">
        <v>0.75</v>
      </c>
      <c r="F128" s="164">
        <v>1.5</v>
      </c>
      <c r="G128" s="9">
        <v>0</v>
      </c>
      <c r="H128" s="9">
        <v>0</v>
      </c>
      <c r="I128" s="9">
        <f>H128</f>
        <v>0</v>
      </c>
      <c r="J128" s="9">
        <f>E128+G128-H128</f>
        <v>0.75</v>
      </c>
      <c r="K128" s="134"/>
      <c r="L128" s="134"/>
      <c r="M128" s="134"/>
      <c r="N128" s="38">
        <v>0</v>
      </c>
    </row>
    <row r="129" spans="1:14" ht="15.95" customHeight="1" x14ac:dyDescent="0.25">
      <c r="A129" s="185">
        <v>61</v>
      </c>
      <c r="B129" s="682"/>
      <c r="C129" s="527" t="s">
        <v>243</v>
      </c>
      <c r="D129" s="556" t="s">
        <v>541</v>
      </c>
      <c r="E129" s="9">
        <v>0.38</v>
      </c>
      <c r="F129" s="7">
        <v>1</v>
      </c>
      <c r="G129" s="9">
        <v>0</v>
      </c>
      <c r="H129" s="9">
        <f>N129*F129</f>
        <v>0</v>
      </c>
      <c r="I129" s="9">
        <f>H129</f>
        <v>0</v>
      </c>
      <c r="J129" s="9">
        <f>G129+E129-H129</f>
        <v>0.38</v>
      </c>
      <c r="K129" s="186"/>
      <c r="L129" s="186"/>
      <c r="M129" s="186"/>
      <c r="N129" s="38">
        <v>0</v>
      </c>
    </row>
    <row r="130" spans="1:14" ht="33.75" customHeight="1" x14ac:dyDescent="0.25">
      <c r="A130" s="136">
        <v>62</v>
      </c>
      <c r="B130" s="683"/>
      <c r="C130" s="527" t="s">
        <v>127</v>
      </c>
      <c r="D130" s="244" t="s">
        <v>343</v>
      </c>
      <c r="E130" s="9">
        <v>0</v>
      </c>
      <c r="F130" s="164">
        <v>2.6</v>
      </c>
      <c r="G130" s="9">
        <v>0</v>
      </c>
      <c r="H130" s="9">
        <v>0</v>
      </c>
      <c r="I130" s="9">
        <v>0</v>
      </c>
      <c r="J130" s="9">
        <v>0</v>
      </c>
      <c r="K130" s="134"/>
      <c r="L130" s="134"/>
      <c r="M130" s="134"/>
      <c r="N130" s="132">
        <v>0</v>
      </c>
    </row>
    <row r="131" spans="1:14" ht="30.75" customHeight="1" x14ac:dyDescent="0.25">
      <c r="A131" s="136">
        <v>63</v>
      </c>
      <c r="B131" s="627" t="s">
        <v>211</v>
      </c>
      <c r="C131" s="527" t="s">
        <v>47</v>
      </c>
      <c r="D131" s="108" t="s">
        <v>366</v>
      </c>
      <c r="E131" s="9">
        <v>3.556</v>
      </c>
      <c r="F131" s="9">
        <v>2</v>
      </c>
      <c r="G131" s="9">
        <v>1</v>
      </c>
      <c r="H131" s="9">
        <f t="shared" ref="H131:H136" si="42">N131*F131</f>
        <v>1.034</v>
      </c>
      <c r="I131" s="9">
        <f>H131</f>
        <v>1.034</v>
      </c>
      <c r="J131" s="9">
        <v>3.53</v>
      </c>
      <c r="K131" s="134"/>
      <c r="L131" s="134"/>
      <c r="M131" s="134"/>
      <c r="N131" s="38">
        <v>0.51700000000000002</v>
      </c>
    </row>
    <row r="132" spans="1:14" ht="15.95" customHeight="1" x14ac:dyDescent="0.25">
      <c r="A132" s="136">
        <v>64</v>
      </c>
      <c r="B132" s="662"/>
      <c r="C132" s="527" t="s">
        <v>35</v>
      </c>
      <c r="D132" s="554" t="s">
        <v>537</v>
      </c>
      <c r="E132" s="9">
        <v>0.6613</v>
      </c>
      <c r="F132" s="134">
        <v>1.1000000000000001</v>
      </c>
      <c r="G132" s="9">
        <v>0.6</v>
      </c>
      <c r="H132" s="9">
        <f t="shared" si="42"/>
        <v>0.56870000000000009</v>
      </c>
      <c r="I132" s="9">
        <f>H132</f>
        <v>0.56870000000000009</v>
      </c>
      <c r="J132" s="9">
        <f>G132+E132-I132</f>
        <v>0.69259999999999977</v>
      </c>
      <c r="K132" s="134"/>
      <c r="L132" s="134"/>
      <c r="M132" s="134"/>
      <c r="N132" s="38">
        <v>0.51700000000000002</v>
      </c>
    </row>
    <row r="133" spans="1:14" ht="31.5" customHeight="1" x14ac:dyDescent="0.25">
      <c r="A133" s="136">
        <v>65</v>
      </c>
      <c r="B133" s="662"/>
      <c r="C133" s="527" t="s">
        <v>251</v>
      </c>
      <c r="D133" s="554" t="s">
        <v>538</v>
      </c>
      <c r="E133" s="9">
        <v>0.89</v>
      </c>
      <c r="F133" s="134">
        <v>0.77</v>
      </c>
      <c r="G133" s="9">
        <v>0.4</v>
      </c>
      <c r="H133" s="9">
        <f t="shared" si="42"/>
        <v>0.39809</v>
      </c>
      <c r="I133" s="9">
        <f t="shared" ref="I133" si="43">H133</f>
        <v>0.39809</v>
      </c>
      <c r="J133" s="9">
        <v>0.89</v>
      </c>
      <c r="K133" s="134"/>
      <c r="L133" s="134"/>
      <c r="M133" s="134"/>
      <c r="N133" s="38">
        <v>0.51700000000000002</v>
      </c>
    </row>
    <row r="134" spans="1:14" ht="15.95" customHeight="1" x14ac:dyDescent="0.25">
      <c r="A134" s="136">
        <v>67</v>
      </c>
      <c r="B134" s="662"/>
      <c r="C134" s="527" t="s">
        <v>137</v>
      </c>
      <c r="D134" s="552"/>
      <c r="E134" s="9">
        <v>0.68620000000000003</v>
      </c>
      <c r="F134" s="134">
        <v>1.4</v>
      </c>
      <c r="G134" s="9">
        <v>0.7</v>
      </c>
      <c r="H134" s="9">
        <f t="shared" si="42"/>
        <v>0.7238</v>
      </c>
      <c r="I134" s="9">
        <f t="shared" ref="I134:I137" si="44">H134</f>
        <v>0.7238</v>
      </c>
      <c r="J134" s="9">
        <v>0.67</v>
      </c>
      <c r="K134" s="134"/>
      <c r="L134" s="134"/>
      <c r="M134" s="134"/>
      <c r="N134" s="38">
        <v>0.51700000000000002</v>
      </c>
    </row>
    <row r="135" spans="1:14" ht="15.95" customHeight="1" x14ac:dyDescent="0.25">
      <c r="A135" s="136">
        <v>68</v>
      </c>
      <c r="B135" s="662"/>
      <c r="C135" s="527" t="s">
        <v>258</v>
      </c>
      <c r="D135" s="554" t="s">
        <v>539</v>
      </c>
      <c r="E135" s="9">
        <v>0.40960000000000002</v>
      </c>
      <c r="F135" s="134">
        <v>1.2</v>
      </c>
      <c r="G135" s="9">
        <v>0.6</v>
      </c>
      <c r="H135" s="9">
        <f t="shared" si="42"/>
        <v>0.62039999999999995</v>
      </c>
      <c r="I135" s="9">
        <f t="shared" si="44"/>
        <v>0.62039999999999995</v>
      </c>
      <c r="J135" s="9">
        <f t="shared" ref="J135:J138" si="45">G135+E135-H135</f>
        <v>0.3892000000000001</v>
      </c>
      <c r="K135" s="134"/>
      <c r="L135" s="134"/>
      <c r="M135" s="134"/>
      <c r="N135" s="38">
        <v>0.51700000000000002</v>
      </c>
    </row>
    <row r="136" spans="1:14" ht="31.5" customHeight="1" x14ac:dyDescent="0.25">
      <c r="A136" s="136">
        <v>69</v>
      </c>
      <c r="B136" s="662"/>
      <c r="C136" s="527" t="s">
        <v>250</v>
      </c>
      <c r="D136" s="554" t="s">
        <v>540</v>
      </c>
      <c r="E136" s="9">
        <v>0.99239999999999995</v>
      </c>
      <c r="F136" s="134">
        <v>2.8</v>
      </c>
      <c r="G136" s="9">
        <v>1.45</v>
      </c>
      <c r="H136" s="9">
        <f t="shared" si="42"/>
        <v>1.4476</v>
      </c>
      <c r="I136" s="9">
        <f t="shared" si="44"/>
        <v>1.4476</v>
      </c>
      <c r="J136" s="9">
        <f>E136+G136-H136</f>
        <v>0.99480000000000013</v>
      </c>
      <c r="K136" s="134"/>
      <c r="L136" s="134"/>
      <c r="M136" s="134"/>
      <c r="N136" s="38">
        <v>0.51700000000000002</v>
      </c>
    </row>
    <row r="137" spans="1:14" ht="33" customHeight="1" x14ac:dyDescent="0.25">
      <c r="A137" s="136">
        <v>70</v>
      </c>
      <c r="B137" s="662"/>
      <c r="C137" s="527" t="s">
        <v>175</v>
      </c>
      <c r="D137" s="98" t="s">
        <v>552</v>
      </c>
      <c r="E137" s="9">
        <v>0.5262</v>
      </c>
      <c r="F137" s="134">
        <v>1.4</v>
      </c>
      <c r="G137" s="9">
        <v>0.7</v>
      </c>
      <c r="H137" s="9">
        <f t="shared" ref="H137" si="46">N137*F137</f>
        <v>0.7238</v>
      </c>
      <c r="I137" s="9">
        <f t="shared" si="44"/>
        <v>0.7238</v>
      </c>
      <c r="J137" s="9">
        <v>0.51</v>
      </c>
      <c r="K137" s="134"/>
      <c r="L137" s="134"/>
      <c r="M137" s="134"/>
      <c r="N137" s="38">
        <v>0.51700000000000002</v>
      </c>
    </row>
    <row r="138" spans="1:14" ht="30" customHeight="1" x14ac:dyDescent="0.25">
      <c r="A138" s="136">
        <v>73</v>
      </c>
      <c r="B138" s="662"/>
      <c r="C138" s="527" t="s">
        <v>141</v>
      </c>
      <c r="D138" s="108" t="s">
        <v>362</v>
      </c>
      <c r="E138" s="9">
        <v>0</v>
      </c>
      <c r="F138" s="9">
        <v>0.62</v>
      </c>
      <c r="G138" s="9">
        <v>1.85</v>
      </c>
      <c r="H138" s="9">
        <f t="shared" ref="H138:H147" si="47">N138*F138</f>
        <v>1.40554</v>
      </c>
      <c r="I138" s="9">
        <f>H138</f>
        <v>1.40554</v>
      </c>
      <c r="J138" s="9">
        <f t="shared" si="45"/>
        <v>0.44446000000000008</v>
      </c>
      <c r="K138" s="134"/>
      <c r="L138" s="134"/>
      <c r="M138" s="134"/>
      <c r="N138" s="132">
        <v>2.2669999999999999</v>
      </c>
    </row>
    <row r="139" spans="1:14" ht="32.25" customHeight="1" x14ac:dyDescent="0.25">
      <c r="A139" s="136">
        <v>74</v>
      </c>
      <c r="B139" s="662"/>
      <c r="C139" s="530" t="s">
        <v>252</v>
      </c>
      <c r="D139" s="244" t="s">
        <v>364</v>
      </c>
      <c r="E139" s="9">
        <v>3.59</v>
      </c>
      <c r="F139" s="9">
        <v>2.7</v>
      </c>
      <c r="G139" s="9">
        <v>5.2</v>
      </c>
      <c r="H139" s="9">
        <f t="shared" si="47"/>
        <v>5.2191000000000001</v>
      </c>
      <c r="I139" s="9">
        <f t="shared" ref="I139:I150" si="48">H139</f>
        <v>5.2191000000000001</v>
      </c>
      <c r="J139" s="9">
        <v>3.57</v>
      </c>
      <c r="K139" s="134"/>
      <c r="L139" s="134"/>
      <c r="M139" s="134"/>
      <c r="N139" s="38">
        <v>1.9330000000000001</v>
      </c>
    </row>
    <row r="140" spans="1:14" ht="33" customHeight="1" x14ac:dyDescent="0.25">
      <c r="A140" s="136">
        <v>75</v>
      </c>
      <c r="B140" s="662"/>
      <c r="C140" s="530" t="s">
        <v>252</v>
      </c>
      <c r="D140" s="244" t="s">
        <v>365</v>
      </c>
      <c r="E140" s="9">
        <v>3.59</v>
      </c>
      <c r="F140" s="9">
        <v>2.7</v>
      </c>
      <c r="G140" s="9">
        <v>1.4</v>
      </c>
      <c r="H140" s="9">
        <f t="shared" si="47"/>
        <v>1.3959000000000001</v>
      </c>
      <c r="I140" s="9">
        <f t="shared" si="48"/>
        <v>1.3959000000000001</v>
      </c>
      <c r="J140" s="9">
        <v>3.59</v>
      </c>
      <c r="K140" s="134"/>
      <c r="L140" s="134"/>
      <c r="M140" s="134"/>
      <c r="N140" s="38">
        <v>0.51700000000000002</v>
      </c>
    </row>
    <row r="141" spans="1:14" ht="32.25" customHeight="1" x14ac:dyDescent="0.25">
      <c r="A141" s="136">
        <v>76</v>
      </c>
      <c r="B141" s="662"/>
      <c r="C141" s="530" t="s">
        <v>198</v>
      </c>
      <c r="D141" s="98"/>
      <c r="E141" s="9">
        <v>2.7810999999999999</v>
      </c>
      <c r="F141" s="9">
        <v>1.7</v>
      </c>
      <c r="G141" s="9">
        <v>0.9</v>
      </c>
      <c r="H141" s="9">
        <f>N141*F141</f>
        <v>0.87890000000000001</v>
      </c>
      <c r="I141" s="9">
        <f t="shared" si="48"/>
        <v>0.87890000000000001</v>
      </c>
      <c r="J141" s="9">
        <f>G141+E141-H141</f>
        <v>2.8022</v>
      </c>
      <c r="K141" s="134"/>
      <c r="L141" s="134" t="s">
        <v>224</v>
      </c>
      <c r="M141" s="134"/>
      <c r="N141" s="38">
        <v>0.51700000000000002</v>
      </c>
    </row>
    <row r="142" spans="1:14" ht="33.75" customHeight="1" x14ac:dyDescent="0.25">
      <c r="A142" s="136">
        <v>77</v>
      </c>
      <c r="B142" s="662"/>
      <c r="C142" s="528" t="s">
        <v>197</v>
      </c>
      <c r="D142" s="244" t="s">
        <v>363</v>
      </c>
      <c r="E142" s="9">
        <v>10.63</v>
      </c>
      <c r="F142" s="105">
        <v>0.7</v>
      </c>
      <c r="G142" s="9">
        <v>0</v>
      </c>
      <c r="H142" s="9">
        <v>0.01</v>
      </c>
      <c r="I142" s="9">
        <f>H142</f>
        <v>0.01</v>
      </c>
      <c r="J142" s="9">
        <f>G142+E142-H142</f>
        <v>10.620000000000001</v>
      </c>
      <c r="K142" s="134"/>
      <c r="L142" s="134"/>
      <c r="M142" s="134"/>
      <c r="N142" s="38">
        <v>1.7000000000000001E-2</v>
      </c>
    </row>
    <row r="143" spans="1:14" ht="33.75" customHeight="1" x14ac:dyDescent="0.25">
      <c r="A143" s="250">
        <v>78</v>
      </c>
      <c r="B143" s="662"/>
      <c r="C143" s="528" t="s">
        <v>353</v>
      </c>
      <c r="D143" s="98"/>
      <c r="E143" s="9">
        <v>0</v>
      </c>
      <c r="F143" s="9">
        <v>0.7</v>
      </c>
      <c r="G143" s="9">
        <v>2.2000000000000002</v>
      </c>
      <c r="H143" s="9">
        <f t="shared" si="47"/>
        <v>1.645</v>
      </c>
      <c r="I143" s="9">
        <f t="shared" si="48"/>
        <v>1.645</v>
      </c>
      <c r="J143" s="9">
        <v>0.55000000000000004</v>
      </c>
      <c r="K143" s="251"/>
      <c r="L143" s="251"/>
      <c r="M143" s="251"/>
      <c r="N143" s="38">
        <v>2.35</v>
      </c>
    </row>
    <row r="144" spans="1:14" ht="32.25" customHeight="1" x14ac:dyDescent="0.25">
      <c r="A144" s="136">
        <v>79</v>
      </c>
      <c r="B144" s="663"/>
      <c r="C144" s="527" t="s">
        <v>142</v>
      </c>
      <c r="D144" s="108" t="s">
        <v>361</v>
      </c>
      <c r="E144" s="9">
        <v>0</v>
      </c>
      <c r="F144" s="9">
        <v>1.6</v>
      </c>
      <c r="G144" s="9">
        <v>0</v>
      </c>
      <c r="H144" s="9">
        <f t="shared" si="47"/>
        <v>0</v>
      </c>
      <c r="I144" s="9">
        <f t="shared" si="48"/>
        <v>0</v>
      </c>
      <c r="J144" s="9">
        <f t="shared" ref="J144:J196" si="49">G144+E144-H144</f>
        <v>0</v>
      </c>
      <c r="K144" s="134"/>
      <c r="L144" s="134"/>
      <c r="M144" s="134"/>
      <c r="N144" s="132">
        <v>0</v>
      </c>
    </row>
    <row r="145" spans="1:14" ht="32.25" customHeight="1" x14ac:dyDescent="0.25">
      <c r="A145" s="23">
        <v>80</v>
      </c>
      <c r="B145" s="667" t="s">
        <v>404</v>
      </c>
      <c r="C145" s="527" t="s">
        <v>406</v>
      </c>
      <c r="D145" s="107" t="s">
        <v>407</v>
      </c>
      <c r="E145" s="485">
        <v>0.5</v>
      </c>
      <c r="F145" s="303">
        <v>1.4</v>
      </c>
      <c r="G145" s="303">
        <v>0</v>
      </c>
      <c r="H145" s="303">
        <f t="shared" si="47"/>
        <v>0</v>
      </c>
      <c r="I145" s="303">
        <f t="shared" si="48"/>
        <v>0</v>
      </c>
      <c r="J145" s="303">
        <f t="shared" si="49"/>
        <v>0.5</v>
      </c>
      <c r="K145" s="304"/>
      <c r="L145" s="304"/>
      <c r="M145" s="304"/>
      <c r="N145" s="148">
        <v>0</v>
      </c>
    </row>
    <row r="146" spans="1:14" ht="32.25" customHeight="1" x14ac:dyDescent="0.25">
      <c r="A146" s="23">
        <v>81</v>
      </c>
      <c r="B146" s="668"/>
      <c r="C146" s="527" t="s">
        <v>408</v>
      </c>
      <c r="D146" s="107" t="s">
        <v>409</v>
      </c>
      <c r="E146" s="485">
        <v>0</v>
      </c>
      <c r="F146" s="303">
        <v>1.4</v>
      </c>
      <c r="G146" s="303">
        <v>0</v>
      </c>
      <c r="H146" s="303">
        <f t="shared" si="47"/>
        <v>0</v>
      </c>
      <c r="I146" s="303">
        <f t="shared" si="48"/>
        <v>0</v>
      </c>
      <c r="J146" s="303">
        <f t="shared" si="49"/>
        <v>0</v>
      </c>
      <c r="K146" s="304"/>
      <c r="L146" s="304"/>
      <c r="M146" s="304"/>
      <c r="N146" s="148">
        <v>0</v>
      </c>
    </row>
    <row r="147" spans="1:14" ht="32.25" customHeight="1" x14ac:dyDescent="0.25">
      <c r="A147" s="23">
        <v>82</v>
      </c>
      <c r="B147" s="668"/>
      <c r="C147" s="540" t="s">
        <v>410</v>
      </c>
      <c r="D147" s="107" t="s">
        <v>411</v>
      </c>
      <c r="E147" s="485">
        <v>0</v>
      </c>
      <c r="F147" s="303">
        <v>0.8</v>
      </c>
      <c r="G147" s="303">
        <v>0</v>
      </c>
      <c r="H147" s="303">
        <f t="shared" si="47"/>
        <v>0</v>
      </c>
      <c r="I147" s="303">
        <f t="shared" si="48"/>
        <v>0</v>
      </c>
      <c r="J147" s="303">
        <f t="shared" si="49"/>
        <v>0</v>
      </c>
      <c r="K147" s="304"/>
      <c r="L147" s="304"/>
      <c r="M147" s="304"/>
      <c r="N147" s="148">
        <v>0</v>
      </c>
    </row>
    <row r="148" spans="1:14" ht="32.25" customHeight="1" x14ac:dyDescent="0.25">
      <c r="A148" s="23">
        <v>83</v>
      </c>
      <c r="B148" s="668"/>
      <c r="C148" s="527" t="s">
        <v>412</v>
      </c>
      <c r="D148" s="107" t="s">
        <v>413</v>
      </c>
      <c r="E148" s="485">
        <v>0.75</v>
      </c>
      <c r="F148" s="303">
        <v>2.2999999999999998</v>
      </c>
      <c r="G148" s="303">
        <v>3</v>
      </c>
      <c r="H148" s="303">
        <f>N148*F148</f>
        <v>1.1891</v>
      </c>
      <c r="I148" s="303">
        <f>H148</f>
        <v>1.1891</v>
      </c>
      <c r="J148" s="303">
        <f>E148+G148-H148</f>
        <v>2.5609000000000002</v>
      </c>
      <c r="K148" s="304"/>
      <c r="L148" s="304"/>
      <c r="M148" s="304"/>
      <c r="N148" s="242">
        <v>0.51700000000000002</v>
      </c>
    </row>
    <row r="149" spans="1:14" ht="32.25" customHeight="1" x14ac:dyDescent="0.25">
      <c r="A149" s="23">
        <v>84</v>
      </c>
      <c r="B149" s="669"/>
      <c r="C149" s="530" t="s">
        <v>252</v>
      </c>
      <c r="D149" s="109">
        <v>101061750</v>
      </c>
      <c r="E149" s="485">
        <v>3.6</v>
      </c>
      <c r="F149" s="303">
        <v>2.7</v>
      </c>
      <c r="G149" s="303">
        <v>0</v>
      </c>
      <c r="H149" s="303">
        <f>N149*F149</f>
        <v>0</v>
      </c>
      <c r="I149" s="303">
        <f>H149</f>
        <v>0</v>
      </c>
      <c r="J149" s="303">
        <f>E149+G149-H149</f>
        <v>3.6</v>
      </c>
      <c r="K149" s="304"/>
      <c r="L149" s="304"/>
      <c r="M149" s="304"/>
      <c r="N149" s="95">
        <v>0</v>
      </c>
    </row>
    <row r="150" spans="1:14" ht="15.95" customHeight="1" x14ac:dyDescent="0.25">
      <c r="A150" s="136">
        <v>85</v>
      </c>
      <c r="B150" s="627" t="s">
        <v>192</v>
      </c>
      <c r="C150" s="564" t="s">
        <v>229</v>
      </c>
      <c r="D150" s="109" t="s">
        <v>542</v>
      </c>
      <c r="E150" s="485">
        <v>15.82</v>
      </c>
      <c r="F150" s="32">
        <v>18</v>
      </c>
      <c r="G150" s="205">
        <v>0</v>
      </c>
      <c r="H150" s="249">
        <v>0</v>
      </c>
      <c r="I150" s="249">
        <f t="shared" si="48"/>
        <v>0</v>
      </c>
      <c r="J150" s="249">
        <f>G150+E150-H150</f>
        <v>15.82</v>
      </c>
      <c r="K150" s="135">
        <v>370</v>
      </c>
      <c r="L150" s="135">
        <v>370</v>
      </c>
      <c r="M150" s="135">
        <f>L150-K150</f>
        <v>0</v>
      </c>
      <c r="N150" s="148">
        <v>0</v>
      </c>
    </row>
    <row r="151" spans="1:14" ht="15.95" customHeight="1" x14ac:dyDescent="0.25">
      <c r="A151" s="136">
        <v>88</v>
      </c>
      <c r="B151" s="620"/>
      <c r="C151" s="527" t="s">
        <v>92</v>
      </c>
      <c r="D151" s="101"/>
      <c r="E151" s="485">
        <v>6.7</v>
      </c>
      <c r="F151" s="135">
        <v>1.4</v>
      </c>
      <c r="G151" s="205">
        <v>0</v>
      </c>
      <c r="H151" s="249">
        <f>N151*F151</f>
        <v>0.7238</v>
      </c>
      <c r="I151" s="249">
        <f t="shared" ref="I151:I163" si="50">H151</f>
        <v>0.7238</v>
      </c>
      <c r="J151" s="249">
        <f t="shared" si="49"/>
        <v>5.9762000000000004</v>
      </c>
      <c r="K151" s="42"/>
      <c r="L151" s="134"/>
      <c r="M151" s="134"/>
      <c r="N151" s="38">
        <v>0.51700000000000002</v>
      </c>
    </row>
    <row r="152" spans="1:14" ht="34.5" customHeight="1" x14ac:dyDescent="0.25">
      <c r="A152" s="270">
        <v>90</v>
      </c>
      <c r="B152" s="620"/>
      <c r="C152" s="527" t="s">
        <v>370</v>
      </c>
      <c r="D152" s="106">
        <v>138432</v>
      </c>
      <c r="E152" s="485">
        <v>9.43</v>
      </c>
      <c r="F152" s="275">
        <v>1.9</v>
      </c>
      <c r="G152" s="272">
        <v>0</v>
      </c>
      <c r="H152" s="272">
        <f>N152*F152</f>
        <v>0.98229999999999995</v>
      </c>
      <c r="I152" s="272">
        <f t="shared" ref="I152" si="51">H152</f>
        <v>0.98229999999999995</v>
      </c>
      <c r="J152" s="272">
        <f>E152+G152-H152</f>
        <v>8.4476999999999993</v>
      </c>
      <c r="K152" s="42"/>
      <c r="L152" s="278"/>
      <c r="M152" s="278"/>
      <c r="N152" s="38">
        <v>0.51700000000000002</v>
      </c>
    </row>
    <row r="153" spans="1:14" ht="15.95" customHeight="1" x14ac:dyDescent="0.25">
      <c r="A153" s="136">
        <v>91</v>
      </c>
      <c r="B153" s="620"/>
      <c r="C153" s="528" t="s">
        <v>544</v>
      </c>
      <c r="D153" s="109" t="s">
        <v>543</v>
      </c>
      <c r="E153" s="485">
        <v>0.92</v>
      </c>
      <c r="F153" s="135">
        <v>1.2</v>
      </c>
      <c r="G153" s="205">
        <v>4</v>
      </c>
      <c r="H153" s="249">
        <f t="shared" ref="H153:H157" si="52">N153*F153</f>
        <v>1.8599999999999999</v>
      </c>
      <c r="I153" s="249">
        <f t="shared" si="50"/>
        <v>1.8599999999999999</v>
      </c>
      <c r="J153" s="249">
        <f t="shared" si="49"/>
        <v>3.06</v>
      </c>
      <c r="K153" s="42"/>
      <c r="L153" s="134"/>
      <c r="M153" s="134"/>
      <c r="N153" s="38">
        <v>1.55</v>
      </c>
    </row>
    <row r="154" spans="1:14" ht="15.95" customHeight="1" x14ac:dyDescent="0.25">
      <c r="A154" s="136">
        <v>92</v>
      </c>
      <c r="B154" s="620"/>
      <c r="C154" s="528" t="s">
        <v>545</v>
      </c>
      <c r="D154" s="109" t="s">
        <v>543</v>
      </c>
      <c r="E154" s="485">
        <v>3.8</v>
      </c>
      <c r="F154" s="135">
        <v>1.2</v>
      </c>
      <c r="G154" s="139">
        <v>0</v>
      </c>
      <c r="H154" s="249">
        <f t="shared" si="52"/>
        <v>1.8599999999999999</v>
      </c>
      <c r="I154" s="249">
        <f t="shared" si="50"/>
        <v>1.8599999999999999</v>
      </c>
      <c r="J154" s="249">
        <f t="shared" ref="J154:J157" si="53">G154+E154-H154</f>
        <v>1.94</v>
      </c>
      <c r="K154" s="42"/>
      <c r="L154" s="134"/>
      <c r="M154" s="134"/>
      <c r="N154" s="38">
        <v>1.55</v>
      </c>
    </row>
    <row r="155" spans="1:14" ht="20.25" customHeight="1" x14ac:dyDescent="0.25">
      <c r="A155" s="136">
        <v>93</v>
      </c>
      <c r="B155" s="620"/>
      <c r="C155" s="528" t="s">
        <v>298</v>
      </c>
      <c r="D155" s="239">
        <v>170732</v>
      </c>
      <c r="E155" s="485">
        <v>2.73</v>
      </c>
      <c r="F155" s="135">
        <v>1.2</v>
      </c>
      <c r="G155" s="205">
        <v>0</v>
      </c>
      <c r="H155" s="249">
        <f t="shared" si="52"/>
        <v>1.8599999999999999</v>
      </c>
      <c r="I155" s="249">
        <f t="shared" si="50"/>
        <v>1.8599999999999999</v>
      </c>
      <c r="J155" s="249">
        <f t="shared" si="53"/>
        <v>0.87000000000000011</v>
      </c>
      <c r="K155" s="134"/>
      <c r="L155" s="134"/>
      <c r="M155" s="134"/>
      <c r="N155" s="38">
        <v>1.55</v>
      </c>
    </row>
    <row r="156" spans="1:14" ht="20.25" customHeight="1" x14ac:dyDescent="0.25">
      <c r="A156" s="136">
        <v>94</v>
      </c>
      <c r="B156" s="620"/>
      <c r="C156" s="528" t="s">
        <v>297</v>
      </c>
      <c r="D156" s="239">
        <v>140344</v>
      </c>
      <c r="E156" s="485">
        <v>3.26</v>
      </c>
      <c r="F156" s="135">
        <v>1.2</v>
      </c>
      <c r="G156" s="139">
        <v>0</v>
      </c>
      <c r="H156" s="249">
        <f t="shared" si="52"/>
        <v>1.8599999999999999</v>
      </c>
      <c r="I156" s="249">
        <f t="shared" si="50"/>
        <v>1.8599999999999999</v>
      </c>
      <c r="J156" s="249">
        <f t="shared" si="53"/>
        <v>1.4</v>
      </c>
      <c r="K156" s="134"/>
      <c r="L156" s="134"/>
      <c r="M156" s="134"/>
      <c r="N156" s="38">
        <v>1.55</v>
      </c>
    </row>
    <row r="157" spans="1:14" ht="20.25" customHeight="1" x14ac:dyDescent="0.25">
      <c r="A157" s="136">
        <v>95</v>
      </c>
      <c r="B157" s="620"/>
      <c r="C157" s="528" t="s">
        <v>291</v>
      </c>
      <c r="D157" s="239">
        <v>61065</v>
      </c>
      <c r="E157" s="485">
        <v>0.24</v>
      </c>
      <c r="F157" s="135">
        <v>1.2</v>
      </c>
      <c r="G157" s="139">
        <v>4</v>
      </c>
      <c r="H157" s="249">
        <f t="shared" si="52"/>
        <v>1.8599999999999999</v>
      </c>
      <c r="I157" s="249">
        <v>1.8</v>
      </c>
      <c r="J157" s="249">
        <f t="shared" si="53"/>
        <v>2.3800000000000003</v>
      </c>
      <c r="K157" s="134"/>
      <c r="L157" s="134"/>
      <c r="M157" s="134"/>
      <c r="N157" s="38">
        <v>1.55</v>
      </c>
    </row>
    <row r="158" spans="1:14" ht="21" customHeight="1" x14ac:dyDescent="0.25">
      <c r="A158" s="136">
        <v>96</v>
      </c>
      <c r="B158" s="620"/>
      <c r="C158" s="527" t="s">
        <v>48</v>
      </c>
      <c r="D158" s="106">
        <v>2402130</v>
      </c>
      <c r="E158" s="485">
        <v>2.85</v>
      </c>
      <c r="F158" s="135">
        <v>1.4</v>
      </c>
      <c r="G158" s="205">
        <v>0</v>
      </c>
      <c r="H158" s="249">
        <f>N158*F158</f>
        <v>0.7238</v>
      </c>
      <c r="I158" s="249">
        <f t="shared" si="50"/>
        <v>0.7238</v>
      </c>
      <c r="J158" s="249">
        <f>G158+E158-H158</f>
        <v>2.1261999999999999</v>
      </c>
      <c r="K158" s="22"/>
      <c r="L158" s="134"/>
      <c r="M158" s="134"/>
      <c r="N158" s="38">
        <v>0.51700000000000002</v>
      </c>
    </row>
    <row r="159" spans="1:14" ht="17.25" customHeight="1" x14ac:dyDescent="0.25">
      <c r="A159" s="136">
        <v>97</v>
      </c>
      <c r="B159" s="620"/>
      <c r="C159" s="527" t="s">
        <v>296</v>
      </c>
      <c r="D159" s="106">
        <v>2700553</v>
      </c>
      <c r="E159" s="485">
        <v>1.97</v>
      </c>
      <c r="F159" s="135">
        <v>0.77</v>
      </c>
      <c r="G159" s="139">
        <v>0</v>
      </c>
      <c r="H159" s="249">
        <f>N159*F159</f>
        <v>0.39809</v>
      </c>
      <c r="I159" s="249">
        <f t="shared" si="50"/>
        <v>0.39809</v>
      </c>
      <c r="J159" s="249">
        <f>E159+G159-H159</f>
        <v>1.5719099999999999</v>
      </c>
      <c r="K159" s="22"/>
      <c r="L159" s="134"/>
      <c r="M159" s="134"/>
      <c r="N159" s="38">
        <v>0.51700000000000002</v>
      </c>
    </row>
    <row r="160" spans="1:14" ht="32.25" customHeight="1" x14ac:dyDescent="0.25">
      <c r="A160" s="136">
        <v>98</v>
      </c>
      <c r="B160" s="620"/>
      <c r="C160" s="527" t="s">
        <v>469</v>
      </c>
      <c r="D160" s="240" t="s">
        <v>295</v>
      </c>
      <c r="E160" s="9">
        <v>0.31</v>
      </c>
      <c r="F160" s="134">
        <v>0.77</v>
      </c>
      <c r="G160" s="9">
        <v>3</v>
      </c>
      <c r="H160" s="368">
        <v>0.4</v>
      </c>
      <c r="I160" s="368">
        <f>H160</f>
        <v>0.4</v>
      </c>
      <c r="J160" s="368">
        <f>E160+G160-H160</f>
        <v>2.91</v>
      </c>
      <c r="K160" s="134"/>
      <c r="L160" s="134"/>
      <c r="M160" s="134"/>
      <c r="N160" s="38">
        <v>0.51700000000000002</v>
      </c>
    </row>
    <row r="161" spans="1:14" ht="17.25" customHeight="1" x14ac:dyDescent="0.25">
      <c r="A161" s="136">
        <v>99</v>
      </c>
      <c r="B161" s="620"/>
      <c r="C161" s="529" t="s">
        <v>294</v>
      </c>
      <c r="D161" s="109">
        <v>1425100230</v>
      </c>
      <c r="E161" s="9">
        <v>3.02</v>
      </c>
      <c r="F161" s="134">
        <v>1.1000000000000001</v>
      </c>
      <c r="G161" s="9">
        <v>0</v>
      </c>
      <c r="H161" s="9">
        <f>N161*F161</f>
        <v>0.56870000000000009</v>
      </c>
      <c r="I161" s="9">
        <f>H161</f>
        <v>0.56870000000000009</v>
      </c>
      <c r="J161" s="105">
        <v>2.4500000000000002</v>
      </c>
      <c r="K161" s="134"/>
      <c r="L161" s="134"/>
      <c r="M161" s="134"/>
      <c r="N161" s="38">
        <v>0.51700000000000002</v>
      </c>
    </row>
    <row r="162" spans="1:14" ht="18" customHeight="1" x14ac:dyDescent="0.25">
      <c r="A162" s="136">
        <v>100</v>
      </c>
      <c r="B162" s="620"/>
      <c r="C162" s="527" t="s">
        <v>293</v>
      </c>
      <c r="D162" s="106">
        <v>20171800271</v>
      </c>
      <c r="E162" s="485">
        <v>2.41</v>
      </c>
      <c r="F162" s="32">
        <v>1.8</v>
      </c>
      <c r="G162" s="139">
        <v>0</v>
      </c>
      <c r="H162" s="249">
        <f t="shared" ref="H162:H163" si="54">N162*F162</f>
        <v>0.93060000000000009</v>
      </c>
      <c r="I162" s="249">
        <f t="shared" si="50"/>
        <v>0.93060000000000009</v>
      </c>
      <c r="J162" s="249">
        <f t="shared" ref="J162:J163" si="55">G162+E162-H162</f>
        <v>1.4794</v>
      </c>
      <c r="K162" s="134"/>
      <c r="L162" s="134"/>
      <c r="M162" s="134"/>
      <c r="N162" s="38">
        <v>0.51700000000000002</v>
      </c>
    </row>
    <row r="163" spans="1:14" ht="19.5" customHeight="1" x14ac:dyDescent="0.25">
      <c r="A163" s="136">
        <v>101</v>
      </c>
      <c r="B163" s="620"/>
      <c r="C163" s="527" t="s">
        <v>292</v>
      </c>
      <c r="D163" s="106">
        <v>20171800273</v>
      </c>
      <c r="E163" s="485">
        <v>2.31</v>
      </c>
      <c r="F163" s="32">
        <v>1.8</v>
      </c>
      <c r="G163" s="139">
        <v>0</v>
      </c>
      <c r="H163" s="249">
        <f t="shared" si="54"/>
        <v>0.93060000000000009</v>
      </c>
      <c r="I163" s="249">
        <f t="shared" si="50"/>
        <v>0.93060000000000009</v>
      </c>
      <c r="J163" s="249">
        <f t="shared" si="55"/>
        <v>1.3794</v>
      </c>
      <c r="K163" s="134"/>
      <c r="L163" s="134"/>
      <c r="M163" s="134"/>
      <c r="N163" s="38">
        <v>0.51700000000000002</v>
      </c>
    </row>
    <row r="164" spans="1:14" ht="21.75" customHeight="1" x14ac:dyDescent="0.25">
      <c r="A164" s="136">
        <v>103</v>
      </c>
      <c r="B164" s="620"/>
      <c r="C164" s="530" t="s">
        <v>289</v>
      </c>
      <c r="D164" s="239">
        <v>15300028842</v>
      </c>
      <c r="E164" s="485">
        <v>4.78</v>
      </c>
      <c r="F164" s="135">
        <v>2.7</v>
      </c>
      <c r="G164" s="139">
        <v>0</v>
      </c>
      <c r="H164" s="249">
        <f t="shared" ref="H164:H169" si="56">N164*F164</f>
        <v>1.3959000000000001</v>
      </c>
      <c r="I164" s="249">
        <f>H164</f>
        <v>1.3959000000000001</v>
      </c>
      <c r="J164" s="249">
        <f>E164+G164-H164</f>
        <v>3.3841000000000001</v>
      </c>
      <c r="K164" s="134"/>
      <c r="L164" s="134"/>
      <c r="M164" s="134"/>
      <c r="N164" s="38">
        <v>0.51700000000000002</v>
      </c>
    </row>
    <row r="165" spans="1:14" ht="18" customHeight="1" x14ac:dyDescent="0.25">
      <c r="A165" s="136">
        <v>104</v>
      </c>
      <c r="B165" s="620"/>
      <c r="C165" s="530" t="s">
        <v>289</v>
      </c>
      <c r="D165" s="239">
        <v>20040216225</v>
      </c>
      <c r="E165" s="485">
        <v>3.68</v>
      </c>
      <c r="F165" s="225">
        <v>2.7</v>
      </c>
      <c r="G165" s="227">
        <v>0</v>
      </c>
      <c r="H165" s="249">
        <f t="shared" si="56"/>
        <v>1.3959000000000001</v>
      </c>
      <c r="I165" s="249">
        <f>H165</f>
        <v>1.3959000000000001</v>
      </c>
      <c r="J165" s="249">
        <f>G165+E165-H165</f>
        <v>2.2841</v>
      </c>
      <c r="K165" s="226"/>
      <c r="L165" s="226"/>
      <c r="M165" s="226"/>
      <c r="N165" s="38">
        <v>0.51700000000000002</v>
      </c>
    </row>
    <row r="166" spans="1:14" ht="21.75" customHeight="1" x14ac:dyDescent="0.25">
      <c r="A166" s="153">
        <v>105</v>
      </c>
      <c r="B166" s="620"/>
      <c r="C166" s="530" t="s">
        <v>288</v>
      </c>
      <c r="D166" s="109" t="s">
        <v>287</v>
      </c>
      <c r="E166" s="485">
        <v>1.24</v>
      </c>
      <c r="F166" s="152">
        <v>1.7</v>
      </c>
      <c r="G166" s="155">
        <v>4</v>
      </c>
      <c r="H166" s="249">
        <f t="shared" si="56"/>
        <v>0.87890000000000001</v>
      </c>
      <c r="I166" s="249">
        <f>H166</f>
        <v>0.87890000000000001</v>
      </c>
      <c r="J166" s="249">
        <f t="shared" ref="J166" si="57">G166+E166-H166</f>
        <v>4.3611000000000004</v>
      </c>
      <c r="K166" s="154"/>
      <c r="L166" s="154"/>
      <c r="M166" s="154"/>
      <c r="N166" s="38">
        <v>0.51700000000000002</v>
      </c>
    </row>
    <row r="167" spans="1:14" ht="23.25" customHeight="1" x14ac:dyDescent="0.25">
      <c r="A167" s="220">
        <v>106</v>
      </c>
      <c r="B167" s="620"/>
      <c r="C167" s="530" t="s">
        <v>328</v>
      </c>
      <c r="D167" s="243" t="s">
        <v>327</v>
      </c>
      <c r="E167" s="485">
        <v>0</v>
      </c>
      <c r="F167" s="32">
        <v>1</v>
      </c>
      <c r="G167" s="227">
        <v>0</v>
      </c>
      <c r="H167" s="249">
        <f t="shared" si="56"/>
        <v>0</v>
      </c>
      <c r="I167" s="249">
        <v>0</v>
      </c>
      <c r="J167" s="249">
        <f t="shared" ref="J167" si="58">G167+E167-H167</f>
        <v>0</v>
      </c>
      <c r="K167" s="226"/>
      <c r="L167" s="226"/>
      <c r="M167" s="226"/>
      <c r="N167" s="38">
        <v>0</v>
      </c>
    </row>
    <row r="168" spans="1:14" ht="19.5" customHeight="1" x14ac:dyDescent="0.25">
      <c r="A168" s="157">
        <v>107</v>
      </c>
      <c r="B168" s="620"/>
      <c r="C168" s="527" t="s">
        <v>286</v>
      </c>
      <c r="D168" s="106">
        <v>220105570</v>
      </c>
      <c r="E168" s="485">
        <v>2.8</v>
      </c>
      <c r="F168" s="32">
        <v>1.4</v>
      </c>
      <c r="G168" s="205">
        <v>0</v>
      </c>
      <c r="H168" s="249">
        <f t="shared" si="56"/>
        <v>0.7238</v>
      </c>
      <c r="I168" s="249">
        <f>H168</f>
        <v>0.7238</v>
      </c>
      <c r="J168" s="249">
        <f>G168+E168-H168</f>
        <v>2.0762</v>
      </c>
      <c r="K168" s="22"/>
      <c r="L168" s="158"/>
      <c r="M168" s="158"/>
      <c r="N168" s="38">
        <v>0.51700000000000002</v>
      </c>
    </row>
    <row r="169" spans="1:14" ht="18" customHeight="1" x14ac:dyDescent="0.25">
      <c r="A169" s="136">
        <v>108</v>
      </c>
      <c r="B169" s="620"/>
      <c r="C169" s="527" t="s">
        <v>290</v>
      </c>
      <c r="D169" s="106">
        <v>98533009095</v>
      </c>
      <c r="E169" s="485">
        <v>2.95</v>
      </c>
      <c r="F169" s="32">
        <v>3</v>
      </c>
      <c r="G169" s="205">
        <v>0</v>
      </c>
      <c r="H169" s="249">
        <f t="shared" si="56"/>
        <v>1.5510000000000002</v>
      </c>
      <c r="I169" s="249">
        <f>H169</f>
        <v>1.5510000000000002</v>
      </c>
      <c r="J169" s="249">
        <f>G169+E169-H169</f>
        <v>1.399</v>
      </c>
      <c r="K169" s="22"/>
      <c r="L169" s="134"/>
      <c r="M169" s="134"/>
      <c r="N169" s="38">
        <v>0.51700000000000002</v>
      </c>
    </row>
    <row r="170" spans="1:14" ht="15.95" customHeight="1" x14ac:dyDescent="0.25">
      <c r="A170" s="136">
        <v>109</v>
      </c>
      <c r="B170" s="620"/>
      <c r="C170" s="527" t="s">
        <v>493</v>
      </c>
      <c r="D170" s="101" t="s">
        <v>494</v>
      </c>
      <c r="E170" s="485">
        <v>5.81</v>
      </c>
      <c r="F170" s="135">
        <v>1.4</v>
      </c>
      <c r="G170" s="139">
        <v>0</v>
      </c>
      <c r="H170" s="249">
        <v>0.72</v>
      </c>
      <c r="I170" s="249">
        <v>0.72</v>
      </c>
      <c r="J170" s="249">
        <v>5.09</v>
      </c>
      <c r="K170" s="134"/>
      <c r="L170" s="134"/>
      <c r="M170" s="134"/>
      <c r="N170" s="38">
        <v>0.51700000000000002</v>
      </c>
    </row>
    <row r="171" spans="1:14" ht="15.95" customHeight="1" x14ac:dyDescent="0.25">
      <c r="A171" s="167">
        <v>111</v>
      </c>
      <c r="B171" s="616"/>
      <c r="C171" s="527" t="s">
        <v>235</v>
      </c>
      <c r="D171" s="109">
        <v>110134000000845</v>
      </c>
      <c r="E171" s="485">
        <v>0</v>
      </c>
      <c r="F171" s="168">
        <v>0.7</v>
      </c>
      <c r="G171" s="169">
        <v>10</v>
      </c>
      <c r="H171" s="32">
        <f>N171*F171</f>
        <v>8.3999999999999986</v>
      </c>
      <c r="I171" s="32">
        <f>H171</f>
        <v>8.3999999999999986</v>
      </c>
      <c r="J171" s="32">
        <f>E171+G171-H171</f>
        <v>1.6000000000000014</v>
      </c>
      <c r="K171" s="170"/>
      <c r="L171" s="170"/>
      <c r="M171" s="170"/>
      <c r="N171" s="132">
        <v>12</v>
      </c>
    </row>
    <row r="172" spans="1:14" ht="31.5" customHeight="1" x14ac:dyDescent="0.25">
      <c r="A172" s="302">
        <v>112</v>
      </c>
      <c r="B172" s="627" t="s">
        <v>402</v>
      </c>
      <c r="C172" s="527" t="s">
        <v>414</v>
      </c>
      <c r="D172" s="109">
        <v>101040839</v>
      </c>
      <c r="E172" s="485">
        <v>1.31</v>
      </c>
      <c r="F172" s="304">
        <v>2</v>
      </c>
      <c r="G172" s="33">
        <v>14</v>
      </c>
      <c r="H172" s="536">
        <v>13.034000000000001</v>
      </c>
      <c r="I172" s="536">
        <v>13.034000000000001</v>
      </c>
      <c r="J172" s="33">
        <v>2.2799999999999998</v>
      </c>
      <c r="K172" s="305"/>
      <c r="L172" s="305"/>
      <c r="M172" s="305"/>
      <c r="N172" s="38">
        <v>6.5170000000000003</v>
      </c>
    </row>
    <row r="173" spans="1:14" ht="30.75" customHeight="1" x14ac:dyDescent="0.25">
      <c r="A173" s="302">
        <v>113</v>
      </c>
      <c r="B173" s="620"/>
      <c r="C173" s="528" t="s">
        <v>415</v>
      </c>
      <c r="D173" s="109">
        <v>101061728</v>
      </c>
      <c r="E173" s="485">
        <v>2.11</v>
      </c>
      <c r="F173" s="304">
        <v>1.2</v>
      </c>
      <c r="G173" s="9">
        <v>3</v>
      </c>
      <c r="H173" s="14">
        <f>N173*F173</f>
        <v>2.4599999999999995</v>
      </c>
      <c r="I173" s="14">
        <f t="shared" ref="I173:I178" si="59">H173</f>
        <v>2.4599999999999995</v>
      </c>
      <c r="J173" s="14">
        <f>G173+E173-H173</f>
        <v>2.65</v>
      </c>
      <c r="K173" s="334"/>
      <c r="L173" s="334"/>
      <c r="M173" s="334"/>
      <c r="N173" s="38">
        <v>2.0499999999999998</v>
      </c>
    </row>
    <row r="174" spans="1:14" ht="32.25" customHeight="1" x14ac:dyDescent="0.25">
      <c r="A174" s="302">
        <v>114</v>
      </c>
      <c r="B174" s="620"/>
      <c r="C174" s="529" t="s">
        <v>416</v>
      </c>
      <c r="D174" s="109" t="s">
        <v>417</v>
      </c>
      <c r="E174" s="485">
        <v>0.31</v>
      </c>
      <c r="F174" s="304">
        <v>1.8</v>
      </c>
      <c r="G174" s="9">
        <v>22.5</v>
      </c>
      <c r="H174" s="14">
        <v>22.53</v>
      </c>
      <c r="I174" s="14">
        <f>H174</f>
        <v>22.53</v>
      </c>
      <c r="J174" s="14">
        <v>0.28000000000000003</v>
      </c>
      <c r="K174" s="334"/>
      <c r="L174" s="334"/>
      <c r="M174" s="334"/>
      <c r="N174" s="38">
        <v>12.516999999999999</v>
      </c>
    </row>
    <row r="175" spans="1:14" ht="32.25" customHeight="1" x14ac:dyDescent="0.25">
      <c r="A175" s="302">
        <v>115</v>
      </c>
      <c r="B175" s="620"/>
      <c r="C175" s="529" t="s">
        <v>418</v>
      </c>
      <c r="D175" s="109" t="s">
        <v>419</v>
      </c>
      <c r="E175" s="485">
        <v>0.18</v>
      </c>
      <c r="F175" s="304">
        <v>1.2</v>
      </c>
      <c r="G175" s="9">
        <v>1.4</v>
      </c>
      <c r="H175" s="14">
        <v>1.22</v>
      </c>
      <c r="I175" s="14">
        <v>1.22</v>
      </c>
      <c r="J175" s="14">
        <f t="shared" ref="J175:J178" si="60">G175+E175-H175</f>
        <v>0.35999999999999988</v>
      </c>
      <c r="K175" s="334"/>
      <c r="L175" s="334"/>
      <c r="M175" s="334"/>
      <c r="N175" s="38">
        <v>1.0169999999999999</v>
      </c>
    </row>
    <row r="176" spans="1:14" ht="32.25" customHeight="1" x14ac:dyDescent="0.25">
      <c r="A176" s="302">
        <v>116</v>
      </c>
      <c r="B176" s="620"/>
      <c r="C176" s="533" t="s">
        <v>420</v>
      </c>
      <c r="D176" s="109">
        <v>101342084</v>
      </c>
      <c r="E176" s="485">
        <v>0.37</v>
      </c>
      <c r="F176" s="304">
        <v>0.77</v>
      </c>
      <c r="G176" s="9">
        <v>0.5</v>
      </c>
      <c r="H176" s="105">
        <v>0.4</v>
      </c>
      <c r="I176" s="105">
        <f>H176</f>
        <v>0.4</v>
      </c>
      <c r="J176" s="368">
        <f>G176+E176-H176</f>
        <v>0.47</v>
      </c>
      <c r="K176" s="334"/>
      <c r="L176" s="334"/>
      <c r="M176" s="334"/>
      <c r="N176" s="38">
        <v>0.51700000000000002</v>
      </c>
    </row>
    <row r="177" spans="1:14" ht="32.25" customHeight="1" x14ac:dyDescent="0.25">
      <c r="A177" s="302">
        <v>117</v>
      </c>
      <c r="B177" s="620"/>
      <c r="C177" s="527" t="s">
        <v>421</v>
      </c>
      <c r="D177" s="109" t="s">
        <v>422</v>
      </c>
      <c r="E177" s="485">
        <v>0.54</v>
      </c>
      <c r="F177" s="304">
        <v>1.1000000000000001</v>
      </c>
      <c r="G177" s="9">
        <v>0.5</v>
      </c>
      <c r="H177" s="14">
        <v>0.56999999999999995</v>
      </c>
      <c r="I177" s="14">
        <f t="shared" si="59"/>
        <v>0.56999999999999995</v>
      </c>
      <c r="J177" s="14">
        <f>G177+E177-H177</f>
        <v>0.47000000000000008</v>
      </c>
      <c r="K177" s="334"/>
      <c r="L177" s="334"/>
      <c r="M177" s="334"/>
      <c r="N177" s="38">
        <v>0.51700000000000002</v>
      </c>
    </row>
    <row r="178" spans="1:14" ht="33" customHeight="1" x14ac:dyDescent="0.25">
      <c r="A178" s="302">
        <v>118</v>
      </c>
      <c r="B178" s="616"/>
      <c r="C178" s="528" t="s">
        <v>423</v>
      </c>
      <c r="D178" s="109" t="s">
        <v>424</v>
      </c>
      <c r="E178" s="485">
        <v>0</v>
      </c>
      <c r="F178" s="32">
        <v>1</v>
      </c>
      <c r="G178" s="9">
        <v>0</v>
      </c>
      <c r="H178" s="9">
        <f t="shared" ref="H178" si="61">N178*F178</f>
        <v>0</v>
      </c>
      <c r="I178" s="9">
        <f t="shared" si="59"/>
        <v>0</v>
      </c>
      <c r="J178" s="9">
        <f t="shared" si="60"/>
        <v>0</v>
      </c>
      <c r="K178" s="334"/>
      <c r="L178" s="334"/>
      <c r="M178" s="334"/>
      <c r="N178" s="38">
        <v>0</v>
      </c>
    </row>
    <row r="179" spans="1:14" ht="33" customHeight="1" x14ac:dyDescent="0.25">
      <c r="A179" s="319">
        <v>119</v>
      </c>
      <c r="B179" s="627" t="s">
        <v>425</v>
      </c>
      <c r="C179" s="530" t="s">
        <v>426</v>
      </c>
      <c r="D179" s="109" t="s">
        <v>427</v>
      </c>
      <c r="E179" s="317">
        <v>1.5660000000000001</v>
      </c>
      <c r="F179" s="32">
        <v>1.7</v>
      </c>
      <c r="G179" s="321">
        <v>11</v>
      </c>
      <c r="H179" s="33">
        <v>11.077999999999999</v>
      </c>
      <c r="I179" s="33">
        <v>11.077999999999999</v>
      </c>
      <c r="J179" s="33">
        <v>1.492</v>
      </c>
      <c r="K179" s="320"/>
      <c r="L179" s="320"/>
      <c r="M179" s="320"/>
      <c r="N179" s="38">
        <v>6.5170000000000003</v>
      </c>
    </row>
    <row r="180" spans="1:14" ht="33" customHeight="1" x14ac:dyDescent="0.25">
      <c r="A180" s="319">
        <v>120</v>
      </c>
      <c r="B180" s="620"/>
      <c r="C180" s="527" t="s">
        <v>428</v>
      </c>
      <c r="D180" s="109" t="s">
        <v>427</v>
      </c>
      <c r="E180" s="571">
        <v>0.15</v>
      </c>
      <c r="F180" s="373">
        <v>1.4</v>
      </c>
      <c r="G180" s="374">
        <v>1</v>
      </c>
      <c r="H180" s="33">
        <v>0.72299999999999998</v>
      </c>
      <c r="I180" s="33">
        <f>H180</f>
        <v>0.72299999999999998</v>
      </c>
      <c r="J180" s="33">
        <f>E180+G180-H180</f>
        <v>0.42699999999999994</v>
      </c>
      <c r="K180" s="320"/>
      <c r="L180" s="320"/>
      <c r="M180" s="320"/>
      <c r="N180" s="38">
        <v>0.51700000000000002</v>
      </c>
    </row>
    <row r="181" spans="1:14" ht="33" customHeight="1" x14ac:dyDescent="0.25">
      <c r="A181" s="319">
        <v>121</v>
      </c>
      <c r="B181" s="620"/>
      <c r="C181" s="533" t="s">
        <v>429</v>
      </c>
      <c r="D181" s="109" t="s">
        <v>427</v>
      </c>
      <c r="E181" s="505">
        <v>0.497</v>
      </c>
      <c r="F181" s="323">
        <v>0.77</v>
      </c>
      <c r="G181" s="321">
        <v>0.5</v>
      </c>
      <c r="H181" s="248">
        <v>0.4</v>
      </c>
      <c r="I181" s="248">
        <v>0.4</v>
      </c>
      <c r="J181" s="498">
        <v>0.59699999999999998</v>
      </c>
      <c r="K181" s="320"/>
      <c r="L181" s="320"/>
      <c r="M181" s="320"/>
      <c r="N181" s="38">
        <v>0.51700000000000002</v>
      </c>
    </row>
    <row r="182" spans="1:14" ht="33" customHeight="1" x14ac:dyDescent="0.25">
      <c r="A182" s="319">
        <v>122</v>
      </c>
      <c r="B182" s="620"/>
      <c r="C182" s="527" t="s">
        <v>406</v>
      </c>
      <c r="D182" s="109" t="s">
        <v>407</v>
      </c>
      <c r="E182" s="485">
        <v>0</v>
      </c>
      <c r="F182" s="32">
        <v>0</v>
      </c>
      <c r="G182" s="321">
        <v>0</v>
      </c>
      <c r="H182" s="32">
        <f>N182*F182</f>
        <v>0</v>
      </c>
      <c r="I182" s="32">
        <f>H182</f>
        <v>0</v>
      </c>
      <c r="J182" s="32">
        <f t="shared" ref="J182:J184" si="62">E182+G182-H182</f>
        <v>0</v>
      </c>
      <c r="K182" s="320"/>
      <c r="L182" s="320"/>
      <c r="M182" s="320"/>
      <c r="N182" s="132">
        <v>0</v>
      </c>
    </row>
    <row r="183" spans="1:14" ht="33" customHeight="1" x14ac:dyDescent="0.25">
      <c r="A183" s="319">
        <v>123</v>
      </c>
      <c r="B183" s="616"/>
      <c r="C183" s="529" t="s">
        <v>430</v>
      </c>
      <c r="D183" s="109" t="s">
        <v>431</v>
      </c>
      <c r="E183" s="485">
        <v>0</v>
      </c>
      <c r="F183" s="32">
        <v>0</v>
      </c>
      <c r="G183" s="321">
        <v>0</v>
      </c>
      <c r="H183" s="32">
        <f>N183*F183</f>
        <v>0</v>
      </c>
      <c r="I183" s="32">
        <f>N183*F183</f>
        <v>0</v>
      </c>
      <c r="J183" s="32">
        <f t="shared" si="62"/>
        <v>0</v>
      </c>
      <c r="K183" s="320"/>
      <c r="L183" s="320"/>
      <c r="M183" s="320"/>
      <c r="N183" s="132">
        <v>0</v>
      </c>
    </row>
    <row r="184" spans="1:14" ht="33" customHeight="1" x14ac:dyDescent="0.25">
      <c r="A184" s="190">
        <v>124</v>
      </c>
      <c r="B184" s="627" t="s">
        <v>203</v>
      </c>
      <c r="C184" s="530" t="s">
        <v>326</v>
      </c>
      <c r="D184" s="457" t="s">
        <v>305</v>
      </c>
      <c r="E184" s="494">
        <v>1.08</v>
      </c>
      <c r="F184" s="187">
        <v>2.7</v>
      </c>
      <c r="G184" s="189">
        <v>1</v>
      </c>
      <c r="H184" s="249">
        <f>N184*F184</f>
        <v>1.3959000000000001</v>
      </c>
      <c r="I184" s="249">
        <f>H184</f>
        <v>1.3959000000000001</v>
      </c>
      <c r="J184" s="249">
        <f t="shared" si="62"/>
        <v>0.68409999999999993</v>
      </c>
      <c r="K184" s="188"/>
      <c r="L184" s="188"/>
      <c r="M184" s="188"/>
      <c r="N184" s="38">
        <v>0.51700000000000002</v>
      </c>
    </row>
    <row r="185" spans="1:14" ht="15.95" customHeight="1" x14ac:dyDescent="0.25">
      <c r="A185" s="190">
        <v>126</v>
      </c>
      <c r="B185" s="620"/>
      <c r="C185" s="529" t="s">
        <v>256</v>
      </c>
      <c r="D185" s="555"/>
      <c r="E185" s="494">
        <v>0.15959999999999999</v>
      </c>
      <c r="F185" s="187">
        <v>1.2</v>
      </c>
      <c r="G185" s="189">
        <v>0.6</v>
      </c>
      <c r="H185" s="249">
        <f t="shared" ref="H185" si="63">N185*F185</f>
        <v>0.62039999999999995</v>
      </c>
      <c r="I185" s="249">
        <f t="shared" ref="I185:I186" si="64">H185</f>
        <v>0.62039999999999995</v>
      </c>
      <c r="J185" s="249">
        <f>G185+E185-H185</f>
        <v>0.13919999999999999</v>
      </c>
      <c r="K185" s="188"/>
      <c r="L185" s="188"/>
      <c r="M185" s="188"/>
      <c r="N185" s="38">
        <v>0.51700000000000002</v>
      </c>
    </row>
    <row r="186" spans="1:14" ht="15.95" customHeight="1" x14ac:dyDescent="0.25">
      <c r="A186" s="190">
        <v>127</v>
      </c>
      <c r="B186" s="620"/>
      <c r="C186" s="529" t="s">
        <v>158</v>
      </c>
      <c r="D186" s="555"/>
      <c r="E186" s="494">
        <v>0.1062</v>
      </c>
      <c r="F186" s="32">
        <v>1.4</v>
      </c>
      <c r="G186" s="189">
        <v>0.7</v>
      </c>
      <c r="H186" s="249">
        <f>N186*F186</f>
        <v>0.7238</v>
      </c>
      <c r="I186" s="249">
        <f t="shared" si="64"/>
        <v>0.7238</v>
      </c>
      <c r="J186" s="249">
        <v>0.09</v>
      </c>
      <c r="K186" s="188"/>
      <c r="L186" s="188"/>
      <c r="M186" s="188"/>
      <c r="N186" s="38">
        <v>0.51700000000000002</v>
      </c>
    </row>
    <row r="187" spans="1:14" ht="32.25" customHeight="1" x14ac:dyDescent="0.25">
      <c r="A187" s="190">
        <v>129</v>
      </c>
      <c r="B187" s="616"/>
      <c r="C187" s="527" t="s">
        <v>307</v>
      </c>
      <c r="D187" s="108" t="s">
        <v>306</v>
      </c>
      <c r="E187" s="494">
        <v>16.059999999999999</v>
      </c>
      <c r="F187" s="9">
        <v>2.1</v>
      </c>
      <c r="G187" s="9">
        <v>1.7</v>
      </c>
      <c r="H187" s="9">
        <v>1.0900000000000001</v>
      </c>
      <c r="I187" s="9">
        <f>H187</f>
        <v>1.0900000000000001</v>
      </c>
      <c r="J187" s="9">
        <f>G187+E187-H187</f>
        <v>16.669999999999998</v>
      </c>
      <c r="K187" s="188"/>
      <c r="L187" s="188"/>
      <c r="M187" s="188"/>
      <c r="N187" s="38">
        <v>0.51700000000000002</v>
      </c>
    </row>
    <row r="188" spans="1:14" ht="33" customHeight="1" x14ac:dyDescent="0.25">
      <c r="A188" s="137">
        <v>130</v>
      </c>
      <c r="B188" s="627" t="s">
        <v>248</v>
      </c>
      <c r="C188" s="530" t="s">
        <v>283</v>
      </c>
      <c r="D188" s="239" t="s">
        <v>282</v>
      </c>
      <c r="E188" s="494">
        <v>3.21</v>
      </c>
      <c r="F188" s="32">
        <v>1</v>
      </c>
      <c r="G188" s="184">
        <v>6.5</v>
      </c>
      <c r="H188" s="33">
        <v>6.52</v>
      </c>
      <c r="I188" s="33">
        <f>H188</f>
        <v>6.52</v>
      </c>
      <c r="J188" s="249">
        <f>G188+E188-H188</f>
        <v>3.1900000000000013</v>
      </c>
      <c r="K188" s="134"/>
      <c r="L188" s="134"/>
      <c r="M188" s="134"/>
      <c r="N188" s="38">
        <v>6.5170000000000003</v>
      </c>
    </row>
    <row r="189" spans="1:14" ht="33.75" customHeight="1" x14ac:dyDescent="0.25">
      <c r="A189" s="137">
        <v>131</v>
      </c>
      <c r="B189" s="620"/>
      <c r="C189" s="529" t="s">
        <v>320</v>
      </c>
      <c r="D189" s="108" t="s">
        <v>319</v>
      </c>
      <c r="E189" s="494">
        <v>1.73</v>
      </c>
      <c r="F189" s="32">
        <v>1</v>
      </c>
      <c r="G189" s="184">
        <v>0</v>
      </c>
      <c r="H189" s="249">
        <f t="shared" ref="H189" si="65">ROUND(N189*F189/60,2)</f>
        <v>0</v>
      </c>
      <c r="I189" s="249">
        <f t="shared" ref="I189:I199" si="66">H189</f>
        <v>0</v>
      </c>
      <c r="J189" s="249">
        <f t="shared" si="49"/>
        <v>1.73</v>
      </c>
      <c r="K189" s="134"/>
      <c r="L189" s="134"/>
      <c r="M189" s="134"/>
      <c r="N189" s="132">
        <v>0</v>
      </c>
    </row>
    <row r="190" spans="1:14" ht="15.75" customHeight="1" x14ac:dyDescent="0.25">
      <c r="A190" s="137">
        <v>132</v>
      </c>
      <c r="B190" s="620"/>
      <c r="C190" s="529" t="s">
        <v>157</v>
      </c>
      <c r="D190" s="106">
        <v>168143711</v>
      </c>
      <c r="E190" s="494">
        <v>0.26</v>
      </c>
      <c r="F190" s="135">
        <v>1.4</v>
      </c>
      <c r="G190" s="184">
        <v>0.7</v>
      </c>
      <c r="H190" s="33">
        <v>0.72</v>
      </c>
      <c r="I190" s="33">
        <f t="shared" si="66"/>
        <v>0.72</v>
      </c>
      <c r="J190" s="249">
        <f t="shared" si="49"/>
        <v>0.24</v>
      </c>
      <c r="K190" s="134"/>
      <c r="L190" s="134"/>
      <c r="M190" s="134"/>
      <c r="N190" s="147">
        <v>0.51700000000000002</v>
      </c>
    </row>
    <row r="191" spans="1:14" ht="34.5" customHeight="1" x14ac:dyDescent="0.25">
      <c r="A191" s="137">
        <v>130</v>
      </c>
      <c r="B191" s="620"/>
      <c r="C191" s="529" t="s">
        <v>253</v>
      </c>
      <c r="D191" s="106" t="s">
        <v>279</v>
      </c>
      <c r="E191" s="494">
        <v>0.26</v>
      </c>
      <c r="F191" s="135">
        <v>2.4</v>
      </c>
      <c r="G191" s="184">
        <v>1.5</v>
      </c>
      <c r="H191" s="33">
        <v>1.24</v>
      </c>
      <c r="I191" s="33">
        <f>H191</f>
        <v>1.24</v>
      </c>
      <c r="J191" s="249">
        <v>0.52</v>
      </c>
      <c r="K191" s="134"/>
      <c r="L191" s="134"/>
      <c r="M191" s="134"/>
      <c r="N191" s="147">
        <v>0.51700000000000002</v>
      </c>
    </row>
    <row r="192" spans="1:14" ht="32.25" customHeight="1" x14ac:dyDescent="0.25">
      <c r="A192" s="137">
        <v>131</v>
      </c>
      <c r="B192" s="620"/>
      <c r="C192" s="533" t="s">
        <v>255</v>
      </c>
      <c r="D192" s="106">
        <v>20121700081</v>
      </c>
      <c r="E192" s="494">
        <v>0.31</v>
      </c>
      <c r="F192" s="135">
        <v>0.77</v>
      </c>
      <c r="G192" s="184">
        <v>0.4</v>
      </c>
      <c r="H192" s="33">
        <v>0.4</v>
      </c>
      <c r="I192" s="33">
        <f t="shared" si="66"/>
        <v>0.4</v>
      </c>
      <c r="J192" s="33">
        <v>0.31</v>
      </c>
      <c r="K192" s="134"/>
      <c r="L192" s="134"/>
      <c r="M192" s="134"/>
      <c r="N192" s="147">
        <v>0.51700000000000002</v>
      </c>
    </row>
    <row r="193" spans="1:14" ht="33.75" customHeight="1" x14ac:dyDescent="0.25">
      <c r="A193" s="137">
        <v>132</v>
      </c>
      <c r="B193" s="620"/>
      <c r="C193" s="529" t="s">
        <v>275</v>
      </c>
      <c r="D193" s="106">
        <v>180027596</v>
      </c>
      <c r="E193" s="494">
        <v>0.41</v>
      </c>
      <c r="F193" s="135">
        <v>1.8</v>
      </c>
      <c r="G193" s="184">
        <v>1</v>
      </c>
      <c r="H193" s="33">
        <v>0.93</v>
      </c>
      <c r="I193" s="33">
        <f t="shared" si="66"/>
        <v>0.93</v>
      </c>
      <c r="J193" s="249">
        <f>G193+E193-H193</f>
        <v>0.47999999999999987</v>
      </c>
      <c r="K193" s="134"/>
      <c r="L193" s="134"/>
      <c r="M193" s="134"/>
      <c r="N193" s="147">
        <v>0.51700000000000002</v>
      </c>
    </row>
    <row r="194" spans="1:14" ht="33" customHeight="1" x14ac:dyDescent="0.25">
      <c r="A194" s="137">
        <v>133</v>
      </c>
      <c r="B194" s="620"/>
      <c r="C194" s="533" t="s">
        <v>278</v>
      </c>
      <c r="D194" s="106" t="s">
        <v>277</v>
      </c>
      <c r="E194" s="494">
        <v>0.35</v>
      </c>
      <c r="F194" s="135">
        <v>0.77</v>
      </c>
      <c r="G194" s="184">
        <v>0.4</v>
      </c>
      <c r="H194" s="33">
        <v>0.4</v>
      </c>
      <c r="I194" s="33">
        <f t="shared" si="66"/>
        <v>0.4</v>
      </c>
      <c r="J194" s="33">
        <v>0.35</v>
      </c>
      <c r="K194" s="134"/>
      <c r="L194" s="134"/>
      <c r="M194" s="134"/>
      <c r="N194" s="147">
        <v>0.51700000000000002</v>
      </c>
    </row>
    <row r="195" spans="1:14" ht="36" customHeight="1" x14ac:dyDescent="0.25">
      <c r="A195" s="137">
        <v>134</v>
      </c>
      <c r="B195" s="620"/>
      <c r="C195" s="529" t="s">
        <v>280</v>
      </c>
      <c r="D195" s="106" t="s">
        <v>277</v>
      </c>
      <c r="E195" s="494">
        <v>0.26</v>
      </c>
      <c r="F195" s="135">
        <v>1.4</v>
      </c>
      <c r="G195" s="184">
        <v>0.7</v>
      </c>
      <c r="H195" s="33">
        <v>0.72</v>
      </c>
      <c r="I195" s="33">
        <f>H195</f>
        <v>0.72</v>
      </c>
      <c r="J195" s="494">
        <f t="shared" ref="J195" si="67">G195+E195-H195</f>
        <v>0.24</v>
      </c>
      <c r="K195" s="134"/>
      <c r="L195" s="134"/>
      <c r="M195" s="134"/>
      <c r="N195" s="38">
        <v>0.51700000000000002</v>
      </c>
    </row>
    <row r="196" spans="1:14" ht="15.95" customHeight="1" x14ac:dyDescent="0.25">
      <c r="A196" s="137">
        <v>135</v>
      </c>
      <c r="B196" s="620"/>
      <c r="C196" s="527" t="s">
        <v>140</v>
      </c>
      <c r="D196" s="555"/>
      <c r="E196" s="494">
        <v>2.36</v>
      </c>
      <c r="F196" s="32">
        <v>1.2</v>
      </c>
      <c r="G196" s="184">
        <v>2</v>
      </c>
      <c r="H196" s="494">
        <f t="shared" ref="H196" si="68">N196*F196</f>
        <v>1.8599999999999999</v>
      </c>
      <c r="I196" s="249">
        <f t="shared" si="66"/>
        <v>1.8599999999999999</v>
      </c>
      <c r="J196" s="249">
        <f t="shared" si="49"/>
        <v>2.4999999999999996</v>
      </c>
      <c r="K196" s="134"/>
      <c r="L196" s="134"/>
      <c r="M196" s="134"/>
      <c r="N196" s="147">
        <v>1.55</v>
      </c>
    </row>
    <row r="197" spans="1:14" ht="15.95" customHeight="1" x14ac:dyDescent="0.25">
      <c r="A197" s="137">
        <v>136</v>
      </c>
      <c r="B197" s="620"/>
      <c r="C197" s="527" t="s">
        <v>183</v>
      </c>
      <c r="D197" s="106" t="s">
        <v>281</v>
      </c>
      <c r="E197" s="494">
        <v>2.16</v>
      </c>
      <c r="F197" s="135">
        <v>1.37</v>
      </c>
      <c r="G197" s="184">
        <v>1</v>
      </c>
      <c r="H197" s="505">
        <v>0.71</v>
      </c>
      <c r="I197" s="505">
        <f t="shared" si="66"/>
        <v>0.71</v>
      </c>
      <c r="J197" s="505">
        <f>E197+G197-H197</f>
        <v>2.4500000000000002</v>
      </c>
      <c r="K197" s="134"/>
      <c r="L197" s="134"/>
      <c r="M197" s="134"/>
      <c r="N197" s="147">
        <v>0.51700000000000002</v>
      </c>
    </row>
    <row r="198" spans="1:14" ht="15.95" customHeight="1" x14ac:dyDescent="0.25">
      <c r="A198" s="137">
        <v>137</v>
      </c>
      <c r="B198" s="620"/>
      <c r="C198" s="527" t="s">
        <v>159</v>
      </c>
      <c r="D198" s="106">
        <v>17010610004</v>
      </c>
      <c r="E198" s="502">
        <v>2.77</v>
      </c>
      <c r="F198" s="135">
        <v>1.9</v>
      </c>
      <c r="G198" s="184">
        <v>1</v>
      </c>
      <c r="H198" s="494">
        <v>0.98</v>
      </c>
      <c r="I198" s="249">
        <f>H198</f>
        <v>0.98</v>
      </c>
      <c r="J198" s="494">
        <v>2.79</v>
      </c>
      <c r="K198" s="134"/>
      <c r="L198" s="134"/>
      <c r="M198" s="134"/>
      <c r="N198" s="147">
        <v>0.51700000000000002</v>
      </c>
    </row>
    <row r="199" spans="1:14" ht="15.95" customHeight="1" x14ac:dyDescent="0.25">
      <c r="A199" s="137">
        <v>138</v>
      </c>
      <c r="B199" s="620"/>
      <c r="C199" s="529" t="s">
        <v>160</v>
      </c>
      <c r="D199" s="99" t="s">
        <v>276</v>
      </c>
      <c r="E199" s="9">
        <v>5.1100000000000003</v>
      </c>
      <c r="F199" s="7">
        <v>6</v>
      </c>
      <c r="G199" s="9">
        <v>10.5</v>
      </c>
      <c r="H199" s="9">
        <v>9.3000000000000007</v>
      </c>
      <c r="I199" s="9">
        <f t="shared" si="66"/>
        <v>9.3000000000000007</v>
      </c>
      <c r="J199" s="9">
        <f>G199+E199-H199</f>
        <v>6.3099999999999987</v>
      </c>
      <c r="K199" s="224"/>
      <c r="L199" s="224"/>
      <c r="M199" s="224"/>
      <c r="N199" s="147">
        <v>1.55</v>
      </c>
    </row>
    <row r="200" spans="1:14" ht="15.95" customHeight="1" thickBot="1" x14ac:dyDescent="0.3">
      <c r="A200" s="222">
        <v>139</v>
      </c>
      <c r="B200" s="621"/>
      <c r="C200" s="219" t="s">
        <v>193</v>
      </c>
      <c r="D200" s="199"/>
      <c r="E200" s="64">
        <v>276.94</v>
      </c>
      <c r="F200" s="221"/>
      <c r="G200" s="64">
        <f>SUM(G69:G199)</f>
        <v>227.29999999999998</v>
      </c>
      <c r="H200" s="64">
        <f>I200</f>
        <v>215.86521000000008</v>
      </c>
      <c r="I200" s="64">
        <f>SUM(I69:I199)</f>
        <v>215.86521000000008</v>
      </c>
      <c r="J200" s="64">
        <f>SUM(J69:J199)</f>
        <v>288.36955999999998</v>
      </c>
      <c r="K200" s="358"/>
      <c r="L200" s="221"/>
      <c r="M200" s="221"/>
      <c r="N200" s="223"/>
    </row>
    <row r="201" spans="1:14" ht="15.95" customHeight="1" x14ac:dyDescent="0.25">
      <c r="A201" s="687" t="s">
        <v>70</v>
      </c>
      <c r="B201" s="688"/>
      <c r="C201" s="688"/>
      <c r="D201" s="282"/>
      <c r="E201" s="31" t="s">
        <v>557</v>
      </c>
      <c r="F201" s="60"/>
      <c r="G201" s="31">
        <f>G200+G67+G57+G47+G40</f>
        <v>3360.1099999999997</v>
      </c>
      <c r="H201" s="31">
        <f>H200+H67+H57+H47+H40</f>
        <v>3244.4562100000003</v>
      </c>
      <c r="I201" s="31">
        <f>H201</f>
        <v>3244.4562100000003</v>
      </c>
      <c r="J201" s="122">
        <v>928</v>
      </c>
      <c r="K201" s="128"/>
      <c r="L201" s="60"/>
      <c r="M201" s="60"/>
      <c r="N201" s="68"/>
    </row>
    <row r="202" spans="1:14" ht="15.95" customHeight="1" x14ac:dyDescent="0.25">
      <c r="A202" s="680" t="s">
        <v>65</v>
      </c>
      <c r="B202" s="681"/>
      <c r="C202" s="681"/>
      <c r="D202" s="281"/>
      <c r="E202" s="9"/>
      <c r="F202" s="278"/>
      <c r="G202" s="105">
        <v>1892.49</v>
      </c>
      <c r="H202" s="9"/>
      <c r="I202" s="9"/>
      <c r="J202" s="14"/>
      <c r="K202" s="278"/>
      <c r="L202" s="278"/>
      <c r="M202" s="278"/>
      <c r="N202" s="38"/>
    </row>
    <row r="203" spans="1:14" ht="15.95" customHeight="1" thickBot="1" x14ac:dyDescent="0.3">
      <c r="A203" s="635" t="s">
        <v>66</v>
      </c>
      <c r="B203" s="636"/>
      <c r="C203" s="637"/>
      <c r="D203" s="274"/>
      <c r="E203" s="25"/>
      <c r="F203" s="279"/>
      <c r="G203" s="497">
        <v>1467.62</v>
      </c>
      <c r="H203" s="18"/>
      <c r="I203" s="25"/>
      <c r="J203" s="255"/>
      <c r="K203" s="279"/>
      <c r="L203" s="279"/>
      <c r="M203" s="279"/>
      <c r="N203" s="39"/>
    </row>
    <row r="204" spans="1:14" ht="15.95" customHeight="1" x14ac:dyDescent="0.25">
      <c r="A204" s="651"/>
      <c r="B204" s="652"/>
      <c r="C204" s="652"/>
      <c r="D204" s="652"/>
      <c r="E204" s="652"/>
      <c r="F204" s="652"/>
      <c r="G204" s="652"/>
      <c r="H204" s="652"/>
      <c r="I204" s="652"/>
      <c r="J204" s="652"/>
      <c r="K204" s="652"/>
      <c r="L204" s="652"/>
      <c r="M204" s="652"/>
      <c r="N204" s="653"/>
    </row>
    <row r="205" spans="1:14" ht="15.95" customHeight="1" x14ac:dyDescent="0.25">
      <c r="A205" s="648"/>
      <c r="B205" s="648"/>
      <c r="C205" s="648"/>
      <c r="D205" s="648"/>
      <c r="E205" s="648"/>
      <c r="F205" s="648"/>
      <c r="G205" s="648"/>
      <c r="H205" s="648"/>
      <c r="I205" s="648"/>
      <c r="J205" s="648"/>
      <c r="K205" s="648"/>
      <c r="L205" s="648"/>
      <c r="M205" s="648"/>
      <c r="N205" s="649"/>
    </row>
    <row r="206" spans="1:14" ht="15.95" customHeight="1" x14ac:dyDescent="0.25">
      <c r="A206" s="650"/>
      <c r="B206" s="611"/>
      <c r="C206" s="611"/>
      <c r="D206" s="611"/>
      <c r="E206" s="611"/>
      <c r="F206" s="611"/>
      <c r="G206" s="611"/>
      <c r="H206" s="611"/>
      <c r="I206" s="611"/>
      <c r="J206" s="611"/>
      <c r="K206" s="611"/>
      <c r="L206" s="171"/>
      <c r="M206" s="171"/>
      <c r="N206" s="172"/>
    </row>
    <row r="207" spans="1:14" ht="14.25" customHeight="1" thickBot="1" x14ac:dyDescent="0.3">
      <c r="A207" s="647" t="s">
        <v>17</v>
      </c>
      <c r="B207" s="648"/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9"/>
    </row>
    <row r="208" spans="1:14" ht="14.25" customHeight="1" thickBot="1" x14ac:dyDescent="0.3">
      <c r="A208" s="625" t="s">
        <v>71</v>
      </c>
      <c r="B208" s="626"/>
      <c r="C208" s="626"/>
      <c r="D208" s="626"/>
      <c r="E208" s="626"/>
      <c r="F208" s="626"/>
      <c r="G208" s="626"/>
      <c r="H208" s="626"/>
      <c r="I208" s="626"/>
      <c r="J208" s="626"/>
      <c r="K208" s="626"/>
      <c r="L208" s="626"/>
      <c r="M208" s="626"/>
      <c r="N208" s="628"/>
    </row>
    <row r="209" spans="1:14" ht="14.25" customHeight="1" x14ac:dyDescent="0.25">
      <c r="A209" s="654">
        <v>1</v>
      </c>
      <c r="B209" s="615" t="s">
        <v>211</v>
      </c>
      <c r="C209" s="213" t="s">
        <v>135</v>
      </c>
      <c r="D209" s="538" t="s">
        <v>136</v>
      </c>
      <c r="E209" s="56">
        <v>214.72</v>
      </c>
      <c r="F209" s="580">
        <v>40.4</v>
      </c>
      <c r="G209" s="56">
        <v>70</v>
      </c>
      <c r="H209" s="747">
        <f>M209*F209/100</f>
        <v>101.404</v>
      </c>
      <c r="I209" s="747">
        <f>M209*F209/100</f>
        <v>101.404</v>
      </c>
      <c r="J209" s="753">
        <f>J216</f>
        <v>127.72600000000003</v>
      </c>
      <c r="K209" s="580">
        <v>35369</v>
      </c>
      <c r="L209" s="580">
        <v>35620</v>
      </c>
      <c r="M209" s="580">
        <f>L209-K209</f>
        <v>251</v>
      </c>
      <c r="N209" s="582"/>
    </row>
    <row r="210" spans="1:14" ht="14.25" customHeight="1" x14ac:dyDescent="0.25">
      <c r="A210" s="655"/>
      <c r="B210" s="620"/>
      <c r="C210" s="6" t="s">
        <v>20</v>
      </c>
      <c r="D210" s="581"/>
      <c r="E210" s="9"/>
      <c r="F210" s="581">
        <v>0.36</v>
      </c>
      <c r="G210" s="9"/>
      <c r="H210" s="747">
        <f t="shared" ref="H210:H215" si="69">N210*F210</f>
        <v>43.199999999999996</v>
      </c>
      <c r="I210" s="747">
        <f>N210*F210</f>
        <v>43.199999999999996</v>
      </c>
      <c r="J210" s="747"/>
      <c r="K210" s="581"/>
      <c r="L210" s="581"/>
      <c r="M210" s="581"/>
      <c r="N210" s="583">
        <v>120</v>
      </c>
    </row>
    <row r="211" spans="1:14" ht="14.25" customHeight="1" x14ac:dyDescent="0.25">
      <c r="A211" s="655"/>
      <c r="B211" s="620"/>
      <c r="C211" s="6" t="s">
        <v>37</v>
      </c>
      <c r="D211" s="581"/>
      <c r="E211" s="9"/>
      <c r="F211" s="581">
        <v>0.03</v>
      </c>
      <c r="G211" s="9"/>
      <c r="H211" s="747">
        <f t="shared" si="69"/>
        <v>2.04</v>
      </c>
      <c r="I211" s="747">
        <f t="shared" ref="I211:I215" si="70">N211*F211</f>
        <v>2.04</v>
      </c>
      <c r="J211" s="747"/>
      <c r="K211" s="581"/>
      <c r="L211" s="581"/>
      <c r="M211" s="581"/>
      <c r="N211" s="583">
        <v>68</v>
      </c>
    </row>
    <row r="212" spans="1:14" ht="14.25" customHeight="1" x14ac:dyDescent="0.25">
      <c r="A212" s="655"/>
      <c r="B212" s="620"/>
      <c r="C212" s="6" t="s">
        <v>21</v>
      </c>
      <c r="D212" s="581"/>
      <c r="E212" s="9"/>
      <c r="F212" s="581">
        <v>0.36</v>
      </c>
      <c r="G212" s="9"/>
      <c r="H212" s="747">
        <f t="shared" si="69"/>
        <v>5.3999999999999995</v>
      </c>
      <c r="I212" s="747">
        <f t="shared" si="70"/>
        <v>5.3999999999999995</v>
      </c>
      <c r="J212" s="747"/>
      <c r="K212" s="581"/>
      <c r="L212" s="581"/>
      <c r="M212" s="581"/>
      <c r="N212" s="583">
        <v>15</v>
      </c>
    </row>
    <row r="213" spans="1:14" ht="14.25" customHeight="1" x14ac:dyDescent="0.25">
      <c r="A213" s="655"/>
      <c r="B213" s="620"/>
      <c r="C213" s="6" t="s">
        <v>38</v>
      </c>
      <c r="D213" s="581"/>
      <c r="E213" s="9"/>
      <c r="F213" s="581">
        <v>0.03</v>
      </c>
      <c r="G213" s="9"/>
      <c r="H213" s="747">
        <f t="shared" si="69"/>
        <v>0.3</v>
      </c>
      <c r="I213" s="747">
        <f t="shared" si="70"/>
        <v>0.3</v>
      </c>
      <c r="J213" s="747"/>
      <c r="K213" s="581"/>
      <c r="L213" s="581"/>
      <c r="M213" s="581"/>
      <c r="N213" s="583">
        <v>10</v>
      </c>
    </row>
    <row r="214" spans="1:14" ht="14.25" customHeight="1" x14ac:dyDescent="0.25">
      <c r="A214" s="655"/>
      <c r="B214" s="620"/>
      <c r="C214" s="6" t="s">
        <v>19</v>
      </c>
      <c r="D214" s="581"/>
      <c r="E214" s="9"/>
      <c r="F214" s="581">
        <v>0.03</v>
      </c>
      <c r="G214" s="9"/>
      <c r="H214" s="747">
        <f t="shared" si="69"/>
        <v>4.6499999999999995</v>
      </c>
      <c r="I214" s="747">
        <f t="shared" si="70"/>
        <v>4.6499999999999995</v>
      </c>
      <c r="J214" s="747"/>
      <c r="K214" s="581"/>
      <c r="L214" s="581"/>
      <c r="M214" s="581"/>
      <c r="N214" s="583">
        <v>155</v>
      </c>
    </row>
    <row r="215" spans="1:14" ht="14.25" customHeight="1" thickBot="1" x14ac:dyDescent="0.3">
      <c r="A215" s="656"/>
      <c r="B215" s="621"/>
      <c r="C215" s="28" t="s">
        <v>22</v>
      </c>
      <c r="D215" s="587"/>
      <c r="E215" s="25"/>
      <c r="F215" s="587">
        <v>0.03</v>
      </c>
      <c r="G215" s="25"/>
      <c r="H215" s="747">
        <f t="shared" si="69"/>
        <v>0</v>
      </c>
      <c r="I215" s="747">
        <f t="shared" si="70"/>
        <v>0</v>
      </c>
      <c r="J215" s="751"/>
      <c r="K215" s="587"/>
      <c r="L215" s="587"/>
      <c r="M215" s="587"/>
      <c r="N215" s="30">
        <v>0</v>
      </c>
    </row>
    <row r="216" spans="1:14" ht="14.25" customHeight="1" thickBot="1" x14ac:dyDescent="0.3">
      <c r="A216" s="70"/>
      <c r="B216" s="71"/>
      <c r="C216" s="123" t="s">
        <v>193</v>
      </c>
      <c r="D216" s="71"/>
      <c r="E216" s="75">
        <f>SUM(E209:E215)</f>
        <v>214.72</v>
      </c>
      <c r="F216" s="76"/>
      <c r="G216" s="75">
        <f>SUM(G209:G215)</f>
        <v>70</v>
      </c>
      <c r="H216" s="749">
        <f>SUM(H209:H215)</f>
        <v>156.994</v>
      </c>
      <c r="I216" s="749">
        <f>SUM(I209:I215)</f>
        <v>156.994</v>
      </c>
      <c r="J216" s="749">
        <f>G216+E216-H216</f>
        <v>127.72600000000003</v>
      </c>
      <c r="K216" s="71"/>
      <c r="L216" s="71"/>
      <c r="M216" s="71"/>
      <c r="N216" s="77"/>
    </row>
    <row r="217" spans="1:14" ht="14.25" customHeight="1" x14ac:dyDescent="0.25">
      <c r="A217" s="617">
        <v>2</v>
      </c>
      <c r="B217" s="615" t="s">
        <v>200</v>
      </c>
      <c r="C217" s="213" t="s">
        <v>103</v>
      </c>
      <c r="D217" s="538" t="s">
        <v>134</v>
      </c>
      <c r="E217" s="56">
        <v>105.68</v>
      </c>
      <c r="F217" s="55">
        <v>53.9</v>
      </c>
      <c r="G217" s="56">
        <v>40</v>
      </c>
      <c r="H217" s="746">
        <f>M217*F217/100</f>
        <v>21.021000000000001</v>
      </c>
      <c r="I217" s="747">
        <f>M217*F217/100</f>
        <v>21.021000000000001</v>
      </c>
      <c r="J217" s="753">
        <f>J224</f>
        <v>101.85900000000001</v>
      </c>
      <c r="K217" s="580">
        <v>61125</v>
      </c>
      <c r="L217" s="580">
        <v>61164</v>
      </c>
      <c r="M217" s="580">
        <f>L217-K217</f>
        <v>39</v>
      </c>
      <c r="N217" s="582"/>
    </row>
    <row r="218" spans="1:14" ht="14.25" customHeight="1" x14ac:dyDescent="0.25">
      <c r="A218" s="618"/>
      <c r="B218" s="620"/>
      <c r="C218" s="6" t="s">
        <v>20</v>
      </c>
      <c r="D218" s="581"/>
      <c r="E218" s="9"/>
      <c r="F218" s="581">
        <v>0.3</v>
      </c>
      <c r="G218" s="9"/>
      <c r="H218" s="747">
        <f>N218*F218</f>
        <v>0</v>
      </c>
      <c r="I218" s="747">
        <f>N218*F218</f>
        <v>0</v>
      </c>
      <c r="J218" s="747"/>
      <c r="K218" s="581"/>
      <c r="L218" s="581"/>
      <c r="M218" s="581"/>
      <c r="N218" s="583">
        <v>0</v>
      </c>
    </row>
    <row r="219" spans="1:14" ht="14.25" customHeight="1" x14ac:dyDescent="0.25">
      <c r="A219" s="618"/>
      <c r="B219" s="620"/>
      <c r="C219" s="6" t="s">
        <v>37</v>
      </c>
      <c r="D219" s="581"/>
      <c r="E219" s="9"/>
      <c r="F219" s="581">
        <v>0.15</v>
      </c>
      <c r="G219" s="9"/>
      <c r="H219" s="747">
        <f t="shared" ref="H219:H223" si="71">N219*F219</f>
        <v>1.7999999999999998</v>
      </c>
      <c r="I219" s="747">
        <f t="shared" ref="I219:I223" si="72">N219*F219</f>
        <v>1.7999999999999998</v>
      </c>
      <c r="J219" s="747"/>
      <c r="K219" s="581"/>
      <c r="L219" s="581"/>
      <c r="M219" s="581"/>
      <c r="N219" s="583">
        <v>12</v>
      </c>
    </row>
    <row r="220" spans="1:14" ht="14.25" customHeight="1" x14ac:dyDescent="0.25">
      <c r="A220" s="618"/>
      <c r="B220" s="620"/>
      <c r="C220" s="6" t="s">
        <v>21</v>
      </c>
      <c r="D220" s="581"/>
      <c r="E220" s="9"/>
      <c r="F220" s="581">
        <v>0.3</v>
      </c>
      <c r="G220" s="9"/>
      <c r="H220" s="747">
        <f t="shared" si="71"/>
        <v>0</v>
      </c>
      <c r="I220" s="747">
        <f t="shared" si="72"/>
        <v>0</v>
      </c>
      <c r="J220" s="747"/>
      <c r="K220" s="581"/>
      <c r="L220" s="581"/>
      <c r="M220" s="581"/>
      <c r="N220" s="583">
        <v>0</v>
      </c>
    </row>
    <row r="221" spans="1:14" ht="14.25" customHeight="1" x14ac:dyDescent="0.25">
      <c r="A221" s="618"/>
      <c r="B221" s="620"/>
      <c r="C221" s="6" t="s">
        <v>38</v>
      </c>
      <c r="D221" s="581"/>
      <c r="E221" s="9"/>
      <c r="F221" s="581">
        <v>0.15</v>
      </c>
      <c r="G221" s="9"/>
      <c r="H221" s="747">
        <f t="shared" si="71"/>
        <v>0</v>
      </c>
      <c r="I221" s="747">
        <f t="shared" si="72"/>
        <v>0</v>
      </c>
      <c r="J221" s="747"/>
      <c r="K221" s="581"/>
      <c r="L221" s="581"/>
      <c r="M221" s="581"/>
      <c r="N221" s="583">
        <v>0</v>
      </c>
    </row>
    <row r="222" spans="1:14" ht="14.25" customHeight="1" x14ac:dyDescent="0.25">
      <c r="A222" s="618"/>
      <c r="B222" s="620"/>
      <c r="C222" s="6" t="s">
        <v>19</v>
      </c>
      <c r="D222" s="581"/>
      <c r="E222" s="9"/>
      <c r="F222" s="581">
        <v>0.15</v>
      </c>
      <c r="G222" s="9"/>
      <c r="H222" s="747">
        <f t="shared" si="71"/>
        <v>21</v>
      </c>
      <c r="I222" s="747">
        <f t="shared" si="72"/>
        <v>21</v>
      </c>
      <c r="J222" s="747"/>
      <c r="K222" s="581"/>
      <c r="L222" s="581"/>
      <c r="M222" s="581"/>
      <c r="N222" s="583">
        <v>140</v>
      </c>
    </row>
    <row r="223" spans="1:14" ht="14.25" customHeight="1" thickBot="1" x14ac:dyDescent="0.3">
      <c r="A223" s="619"/>
      <c r="B223" s="621"/>
      <c r="C223" s="28" t="s">
        <v>22</v>
      </c>
      <c r="D223" s="587"/>
      <c r="E223" s="25"/>
      <c r="F223" s="587">
        <v>0.15</v>
      </c>
      <c r="G223" s="25"/>
      <c r="H223" s="748">
        <f t="shared" si="71"/>
        <v>0</v>
      </c>
      <c r="I223" s="747">
        <f t="shared" si="72"/>
        <v>0</v>
      </c>
      <c r="J223" s="751"/>
      <c r="K223" s="587"/>
      <c r="L223" s="587"/>
      <c r="M223" s="587"/>
      <c r="N223" s="30">
        <v>0</v>
      </c>
    </row>
    <row r="224" spans="1:14" ht="14.25" customHeight="1" thickBot="1" x14ac:dyDescent="0.3">
      <c r="A224" s="70"/>
      <c r="B224" s="71"/>
      <c r="C224" s="123" t="s">
        <v>193</v>
      </c>
      <c r="D224" s="71"/>
      <c r="E224" s="75">
        <f>SUM(E217:E223)</f>
        <v>105.68</v>
      </c>
      <c r="F224" s="76"/>
      <c r="G224" s="75">
        <f>SUM(G217:G223)</f>
        <v>40</v>
      </c>
      <c r="H224" s="749">
        <f>SUM(H217:H223)</f>
        <v>43.820999999999998</v>
      </c>
      <c r="I224" s="749">
        <f>SUM(I217:I223)</f>
        <v>43.820999999999998</v>
      </c>
      <c r="J224" s="749">
        <f>G224+E224-H224</f>
        <v>101.85900000000001</v>
      </c>
      <c r="K224" s="71"/>
      <c r="L224" s="71"/>
      <c r="M224" s="71"/>
      <c r="N224" s="77"/>
    </row>
    <row r="225" spans="1:14" ht="14.25" customHeight="1" x14ac:dyDescent="0.25">
      <c r="A225" s="618">
        <v>3</v>
      </c>
      <c r="B225" s="620" t="s">
        <v>200</v>
      </c>
      <c r="C225" s="133" t="s">
        <v>123</v>
      </c>
      <c r="D225" s="593" t="s">
        <v>199</v>
      </c>
      <c r="E225" s="590">
        <v>139.78</v>
      </c>
      <c r="F225" s="87">
        <v>39.5</v>
      </c>
      <c r="G225" s="579">
        <v>380</v>
      </c>
      <c r="H225" s="750">
        <f>M225*F225/100</f>
        <v>289.53500000000003</v>
      </c>
      <c r="I225" s="747">
        <f>M225*F225/100</f>
        <v>289.53500000000003</v>
      </c>
      <c r="J225" s="753">
        <f>J232</f>
        <v>143.80000000000001</v>
      </c>
      <c r="K225" s="578">
        <v>20500</v>
      </c>
      <c r="L225" s="578">
        <v>21233</v>
      </c>
      <c r="M225" s="578">
        <f>L225-K225</f>
        <v>733</v>
      </c>
      <c r="N225" s="591"/>
    </row>
    <row r="226" spans="1:14" ht="14.25" customHeight="1" x14ac:dyDescent="0.25">
      <c r="A226" s="618"/>
      <c r="B226" s="620"/>
      <c r="C226" s="6" t="s">
        <v>20</v>
      </c>
      <c r="D226" s="581"/>
      <c r="E226" s="9"/>
      <c r="F226" s="581">
        <v>0.34</v>
      </c>
      <c r="G226" s="9"/>
      <c r="H226" s="747">
        <f t="shared" ref="H226:H231" si="73">N226*F226</f>
        <v>75.820000000000007</v>
      </c>
      <c r="I226" s="747">
        <f t="shared" ref="I226:I231" si="74">N226*F226</f>
        <v>75.820000000000007</v>
      </c>
      <c r="J226" s="747"/>
      <c r="K226" s="581"/>
      <c r="L226" s="581"/>
      <c r="M226" s="581"/>
      <c r="N226" s="583">
        <v>223</v>
      </c>
    </row>
    <row r="227" spans="1:14" ht="14.25" customHeight="1" x14ac:dyDescent="0.25">
      <c r="A227" s="618"/>
      <c r="B227" s="620"/>
      <c r="C227" s="6" t="s">
        <v>37</v>
      </c>
      <c r="D227" s="581"/>
      <c r="E227" s="9"/>
      <c r="F227" s="581">
        <v>0.03</v>
      </c>
      <c r="G227" s="9"/>
      <c r="H227" s="747">
        <f t="shared" si="73"/>
        <v>5.97</v>
      </c>
      <c r="I227" s="747">
        <f t="shared" si="74"/>
        <v>5.97</v>
      </c>
      <c r="J227" s="747"/>
      <c r="K227" s="581"/>
      <c r="L227" s="581"/>
      <c r="M227" s="581"/>
      <c r="N227" s="583">
        <v>199</v>
      </c>
    </row>
    <row r="228" spans="1:14" ht="14.25" customHeight="1" x14ac:dyDescent="0.25">
      <c r="A228" s="618"/>
      <c r="B228" s="620"/>
      <c r="C228" s="6" t="s">
        <v>21</v>
      </c>
      <c r="D228" s="581"/>
      <c r="E228" s="9"/>
      <c r="F228" s="581">
        <v>0.34</v>
      </c>
      <c r="G228" s="9"/>
      <c r="H228" s="747">
        <f t="shared" si="73"/>
        <v>0</v>
      </c>
      <c r="I228" s="747">
        <f t="shared" si="74"/>
        <v>0</v>
      </c>
      <c r="J228" s="747"/>
      <c r="K228" s="581"/>
      <c r="L228" s="581"/>
      <c r="M228" s="581"/>
      <c r="N228" s="583">
        <v>0</v>
      </c>
    </row>
    <row r="229" spans="1:14" ht="14.25" customHeight="1" x14ac:dyDescent="0.25">
      <c r="A229" s="618"/>
      <c r="B229" s="620"/>
      <c r="C229" s="6" t="s">
        <v>38</v>
      </c>
      <c r="D229" s="581"/>
      <c r="E229" s="9"/>
      <c r="F229" s="581">
        <v>0.03</v>
      </c>
      <c r="G229" s="9"/>
      <c r="H229" s="747">
        <f t="shared" si="73"/>
        <v>0</v>
      </c>
      <c r="I229" s="747">
        <f t="shared" si="74"/>
        <v>0</v>
      </c>
      <c r="J229" s="747"/>
      <c r="K229" s="581"/>
      <c r="L229" s="581"/>
      <c r="M229" s="581"/>
      <c r="N229" s="583">
        <v>0</v>
      </c>
    </row>
    <row r="230" spans="1:14" ht="14.25" customHeight="1" x14ac:dyDescent="0.25">
      <c r="A230" s="618"/>
      <c r="B230" s="620"/>
      <c r="C230" s="6" t="s">
        <v>19</v>
      </c>
      <c r="D230" s="581"/>
      <c r="E230" s="9"/>
      <c r="F230" s="581">
        <v>0.03</v>
      </c>
      <c r="G230" s="9"/>
      <c r="H230" s="747">
        <f t="shared" si="73"/>
        <v>4.6499999999999995</v>
      </c>
      <c r="I230" s="747">
        <f t="shared" si="74"/>
        <v>4.6499999999999995</v>
      </c>
      <c r="J230" s="747"/>
      <c r="K230" s="581"/>
      <c r="L230" s="581"/>
      <c r="M230" s="581"/>
      <c r="N230" s="583">
        <v>155</v>
      </c>
    </row>
    <row r="231" spans="1:14" ht="14.25" customHeight="1" thickBot="1" x14ac:dyDescent="0.3">
      <c r="A231" s="619"/>
      <c r="B231" s="620"/>
      <c r="C231" s="53" t="s">
        <v>22</v>
      </c>
      <c r="D231" s="577"/>
      <c r="E231" s="584"/>
      <c r="F231" s="577">
        <v>0.03</v>
      </c>
      <c r="G231" s="584"/>
      <c r="H231" s="751">
        <f t="shared" si="73"/>
        <v>0</v>
      </c>
      <c r="I231" s="747">
        <f t="shared" si="74"/>
        <v>0</v>
      </c>
      <c r="J231" s="751"/>
      <c r="K231" s="577"/>
      <c r="L231" s="577"/>
      <c r="M231" s="577"/>
      <c r="N231" s="63">
        <v>0</v>
      </c>
    </row>
    <row r="232" spans="1:14" ht="14.25" customHeight="1" thickBot="1" x14ac:dyDescent="0.3">
      <c r="A232" s="112"/>
      <c r="B232" s="113"/>
      <c r="C232" s="124" t="s">
        <v>193</v>
      </c>
      <c r="D232" s="761"/>
      <c r="E232" s="75">
        <f>SUM(E225:E231)</f>
        <v>139.78</v>
      </c>
      <c r="F232" s="76"/>
      <c r="G232" s="75">
        <f>SUM(G225:G231)</f>
        <v>380</v>
      </c>
      <c r="H232" s="749">
        <f>SUM(H225:H231)</f>
        <v>375.97500000000002</v>
      </c>
      <c r="I232" s="749">
        <f>SUM(I225:I231)</f>
        <v>375.97500000000002</v>
      </c>
      <c r="J232" s="759">
        <v>143.80000000000001</v>
      </c>
      <c r="K232" s="71"/>
      <c r="L232" s="71"/>
      <c r="M232" s="71"/>
      <c r="N232" s="77"/>
    </row>
    <row r="233" spans="1:14" ht="14.25" customHeight="1" x14ac:dyDescent="0.25">
      <c r="A233" s="644">
        <v>4</v>
      </c>
      <c r="B233" s="620" t="s">
        <v>202</v>
      </c>
      <c r="C233" s="133" t="s">
        <v>146</v>
      </c>
      <c r="D233" s="588" t="s">
        <v>147</v>
      </c>
      <c r="E233" s="590">
        <v>176.20500000000001</v>
      </c>
      <c r="F233" s="578">
        <v>38.5</v>
      </c>
      <c r="G233" s="579">
        <v>670.34</v>
      </c>
      <c r="H233" s="752">
        <f>M233*F233/100</f>
        <v>301.07</v>
      </c>
      <c r="I233" s="747">
        <f>M233*F233/100</f>
        <v>301.07</v>
      </c>
      <c r="J233" s="753">
        <f>J240</f>
        <v>139.43</v>
      </c>
      <c r="K233" s="578">
        <v>26154</v>
      </c>
      <c r="L233" s="578">
        <v>26936</v>
      </c>
      <c r="M233" s="578">
        <f>L233-K233</f>
        <v>782</v>
      </c>
      <c r="N233" s="591"/>
    </row>
    <row r="234" spans="1:14" ht="14.25" customHeight="1" x14ac:dyDescent="0.25">
      <c r="A234" s="655"/>
      <c r="B234" s="620"/>
      <c r="C234" s="6" t="s">
        <v>20</v>
      </c>
      <c r="D234" s="581"/>
      <c r="E234" s="9"/>
      <c r="F234" s="581">
        <v>0.36</v>
      </c>
      <c r="G234" s="9"/>
      <c r="H234" s="747">
        <f t="shared" ref="H234:H239" si="75">N234*F234</f>
        <v>378</v>
      </c>
      <c r="I234" s="747">
        <f>N234*F234</f>
        <v>378</v>
      </c>
      <c r="J234" s="747"/>
      <c r="K234" s="581"/>
      <c r="L234" s="581"/>
      <c r="M234" s="581"/>
      <c r="N234" s="583">
        <v>1050</v>
      </c>
    </row>
    <row r="235" spans="1:14" ht="14.25" customHeight="1" x14ac:dyDescent="0.25">
      <c r="A235" s="655"/>
      <c r="B235" s="620"/>
      <c r="C235" s="6" t="s">
        <v>37</v>
      </c>
      <c r="D235" s="581"/>
      <c r="E235" s="9"/>
      <c r="F235" s="581">
        <v>0.03</v>
      </c>
      <c r="G235" s="9"/>
      <c r="H235" s="747">
        <f t="shared" si="75"/>
        <v>0</v>
      </c>
      <c r="I235" s="747">
        <f t="shared" ref="I235:I239" si="76">N235*F235</f>
        <v>0</v>
      </c>
      <c r="J235" s="747"/>
      <c r="K235" s="581"/>
      <c r="L235" s="581"/>
      <c r="M235" s="581"/>
      <c r="N235" s="583">
        <v>0</v>
      </c>
    </row>
    <row r="236" spans="1:14" ht="14.25" customHeight="1" x14ac:dyDescent="0.25">
      <c r="A236" s="655"/>
      <c r="B236" s="620"/>
      <c r="C236" s="6" t="s">
        <v>21</v>
      </c>
      <c r="D236" s="581"/>
      <c r="E236" s="9"/>
      <c r="F236" s="581">
        <v>0.36</v>
      </c>
      <c r="G236" s="9"/>
      <c r="H236" s="747">
        <f t="shared" si="75"/>
        <v>19.8</v>
      </c>
      <c r="I236" s="747">
        <f t="shared" si="76"/>
        <v>19.8</v>
      </c>
      <c r="J236" s="747"/>
      <c r="K236" s="581"/>
      <c r="L236" s="581"/>
      <c r="M236" s="581"/>
      <c r="N236" s="583">
        <v>55</v>
      </c>
    </row>
    <row r="237" spans="1:14" ht="14.25" customHeight="1" x14ac:dyDescent="0.25">
      <c r="A237" s="655"/>
      <c r="B237" s="620"/>
      <c r="C237" s="6" t="s">
        <v>38</v>
      </c>
      <c r="D237" s="581"/>
      <c r="E237" s="9"/>
      <c r="F237" s="581">
        <v>0.03</v>
      </c>
      <c r="G237" s="9"/>
      <c r="H237" s="747">
        <f t="shared" si="75"/>
        <v>3.3</v>
      </c>
      <c r="I237" s="747">
        <f t="shared" si="76"/>
        <v>3.3</v>
      </c>
      <c r="J237" s="747"/>
      <c r="K237" s="581"/>
      <c r="L237" s="581"/>
      <c r="M237" s="581"/>
      <c r="N237" s="583">
        <v>110</v>
      </c>
    </row>
    <row r="238" spans="1:14" ht="14.25" customHeight="1" x14ac:dyDescent="0.25">
      <c r="A238" s="655"/>
      <c r="B238" s="620"/>
      <c r="C238" s="6" t="s">
        <v>19</v>
      </c>
      <c r="D238" s="581"/>
      <c r="E238" s="9"/>
      <c r="F238" s="581">
        <v>0.03</v>
      </c>
      <c r="G238" s="9"/>
      <c r="H238" s="747">
        <f t="shared" si="75"/>
        <v>4.6499999999999995</v>
      </c>
      <c r="I238" s="747">
        <f t="shared" si="76"/>
        <v>4.6499999999999995</v>
      </c>
      <c r="J238" s="747"/>
      <c r="K238" s="581"/>
      <c r="L238" s="581"/>
      <c r="M238" s="581"/>
      <c r="N238" s="583">
        <v>155</v>
      </c>
    </row>
    <row r="239" spans="1:14" ht="14.25" customHeight="1" thickBot="1" x14ac:dyDescent="0.3">
      <c r="A239" s="658"/>
      <c r="B239" s="620"/>
      <c r="C239" s="53" t="s">
        <v>22</v>
      </c>
      <c r="D239" s="577"/>
      <c r="E239" s="584"/>
      <c r="F239" s="577">
        <v>0.03</v>
      </c>
      <c r="G239" s="584"/>
      <c r="H239" s="751">
        <f t="shared" si="75"/>
        <v>0.3</v>
      </c>
      <c r="I239" s="747">
        <f t="shared" si="76"/>
        <v>0.3</v>
      </c>
      <c r="J239" s="751"/>
      <c r="K239" s="577"/>
      <c r="L239" s="577"/>
      <c r="M239" s="577"/>
      <c r="N239" s="63">
        <v>10</v>
      </c>
    </row>
    <row r="240" spans="1:14" ht="14.25" customHeight="1" thickBot="1" x14ac:dyDescent="0.3">
      <c r="A240" s="70"/>
      <c r="B240" s="71"/>
      <c r="C240" s="123" t="s">
        <v>193</v>
      </c>
      <c r="D240" s="71"/>
      <c r="E240" s="86">
        <f>SUM(E233:E239)</f>
        <v>176.20500000000001</v>
      </c>
      <c r="F240" s="76"/>
      <c r="G240" s="75">
        <f>SUM(G233:G239)</f>
        <v>670.34</v>
      </c>
      <c r="H240" s="749">
        <f>SUM(H233:H239)</f>
        <v>707.11999999999978</v>
      </c>
      <c r="I240" s="749">
        <f>SUM(I233:I239)</f>
        <v>707.11999999999978</v>
      </c>
      <c r="J240" s="759">
        <v>139.43</v>
      </c>
      <c r="K240" s="71"/>
      <c r="L240" s="71"/>
      <c r="M240" s="71"/>
      <c r="N240" s="77"/>
    </row>
    <row r="241" spans="1:14" ht="14.25" customHeight="1" x14ac:dyDescent="0.25">
      <c r="A241" s="644">
        <v>5</v>
      </c>
      <c r="B241" s="620" t="s">
        <v>202</v>
      </c>
      <c r="C241" s="133" t="s">
        <v>149</v>
      </c>
      <c r="D241" s="588" t="s">
        <v>148</v>
      </c>
      <c r="E241" s="579">
        <v>152.07</v>
      </c>
      <c r="F241" s="87">
        <v>48.6</v>
      </c>
      <c r="G241" s="579">
        <v>20</v>
      </c>
      <c r="H241" s="750">
        <f>M241*F241/100</f>
        <v>0</v>
      </c>
      <c r="I241" s="747">
        <f>M241*F241/100</f>
        <v>0</v>
      </c>
      <c r="J241" s="753">
        <f>J248</f>
        <v>147.32</v>
      </c>
      <c r="K241" s="578">
        <v>84648</v>
      </c>
      <c r="L241" s="578">
        <v>84648</v>
      </c>
      <c r="M241" s="578">
        <f>L241-K241</f>
        <v>0</v>
      </c>
      <c r="N241" s="591"/>
    </row>
    <row r="242" spans="1:14" ht="14.25" customHeight="1" x14ac:dyDescent="0.25">
      <c r="A242" s="655"/>
      <c r="B242" s="620"/>
      <c r="C242" s="6" t="s">
        <v>20</v>
      </c>
      <c r="D242" s="581"/>
      <c r="E242" s="9"/>
      <c r="F242" s="581">
        <v>0.25</v>
      </c>
      <c r="G242" s="9"/>
      <c r="H242" s="747">
        <f t="shared" ref="H242:H246" si="77">N242*F242</f>
        <v>0</v>
      </c>
      <c r="I242" s="747">
        <f>N242*F242</f>
        <v>0</v>
      </c>
      <c r="J242" s="747"/>
      <c r="K242" s="581"/>
      <c r="L242" s="581"/>
      <c r="M242" s="581"/>
      <c r="N242" s="583">
        <v>0</v>
      </c>
    </row>
    <row r="243" spans="1:14" ht="14.25" customHeight="1" x14ac:dyDescent="0.25">
      <c r="A243" s="655"/>
      <c r="B243" s="620"/>
      <c r="C243" s="6" t="s">
        <v>37</v>
      </c>
      <c r="D243" s="581"/>
      <c r="E243" s="9"/>
      <c r="F243" s="581">
        <v>0.15</v>
      </c>
      <c r="G243" s="9"/>
      <c r="H243" s="747">
        <f t="shared" si="77"/>
        <v>0</v>
      </c>
      <c r="I243" s="747">
        <f t="shared" ref="I243:I247" si="78">N243*F243</f>
        <v>0</v>
      </c>
      <c r="J243" s="747"/>
      <c r="K243" s="581"/>
      <c r="L243" s="581"/>
      <c r="M243" s="581"/>
      <c r="N243" s="583">
        <v>0</v>
      </c>
    </row>
    <row r="244" spans="1:14" ht="14.25" customHeight="1" x14ac:dyDescent="0.25">
      <c r="A244" s="655"/>
      <c r="B244" s="620"/>
      <c r="C244" s="6" t="s">
        <v>21</v>
      </c>
      <c r="D244" s="581"/>
      <c r="E244" s="9"/>
      <c r="F244" s="581">
        <v>0.25</v>
      </c>
      <c r="G244" s="9"/>
      <c r="H244" s="747">
        <f t="shared" si="77"/>
        <v>0</v>
      </c>
      <c r="I244" s="747">
        <f t="shared" si="78"/>
        <v>0</v>
      </c>
      <c r="J244" s="747"/>
      <c r="K244" s="581"/>
      <c r="L244" s="581"/>
      <c r="M244" s="581"/>
      <c r="N244" s="583">
        <v>0</v>
      </c>
    </row>
    <row r="245" spans="1:14" ht="14.25" customHeight="1" x14ac:dyDescent="0.25">
      <c r="A245" s="655"/>
      <c r="B245" s="620"/>
      <c r="C245" s="6" t="s">
        <v>38</v>
      </c>
      <c r="D245" s="581"/>
      <c r="E245" s="9"/>
      <c r="F245" s="581">
        <v>0.15</v>
      </c>
      <c r="G245" s="9"/>
      <c r="H245" s="747">
        <f t="shared" si="77"/>
        <v>0</v>
      </c>
      <c r="I245" s="747">
        <f t="shared" si="78"/>
        <v>0</v>
      </c>
      <c r="J245" s="747"/>
      <c r="K245" s="581"/>
      <c r="L245" s="581"/>
      <c r="M245" s="581"/>
      <c r="N245" s="583">
        <v>0</v>
      </c>
    </row>
    <row r="246" spans="1:14" ht="14.25" customHeight="1" x14ac:dyDescent="0.25">
      <c r="A246" s="655"/>
      <c r="B246" s="620"/>
      <c r="C246" s="6" t="s">
        <v>19</v>
      </c>
      <c r="D246" s="581"/>
      <c r="E246" s="9"/>
      <c r="F246" s="581">
        <v>0.15</v>
      </c>
      <c r="G246" s="9"/>
      <c r="H246" s="747">
        <f t="shared" si="77"/>
        <v>23.25</v>
      </c>
      <c r="I246" s="747">
        <f t="shared" si="78"/>
        <v>23.25</v>
      </c>
      <c r="J246" s="747"/>
      <c r="K246" s="581"/>
      <c r="L246" s="581"/>
      <c r="M246" s="581"/>
      <c r="N246" s="583">
        <v>155</v>
      </c>
    </row>
    <row r="247" spans="1:14" ht="14.25" customHeight="1" thickBot="1" x14ac:dyDescent="0.3">
      <c r="A247" s="658"/>
      <c r="B247" s="620"/>
      <c r="C247" s="53" t="s">
        <v>22</v>
      </c>
      <c r="D247" s="577"/>
      <c r="E247" s="584"/>
      <c r="F247" s="577">
        <v>0.15</v>
      </c>
      <c r="G247" s="584"/>
      <c r="H247" s="751">
        <f>N247*F247</f>
        <v>1.5</v>
      </c>
      <c r="I247" s="747">
        <f t="shared" si="78"/>
        <v>1.5</v>
      </c>
      <c r="J247" s="751"/>
      <c r="K247" s="577"/>
      <c r="L247" s="577"/>
      <c r="M247" s="577"/>
      <c r="N247" s="63">
        <v>10</v>
      </c>
    </row>
    <row r="248" spans="1:14" ht="14.25" customHeight="1" thickBot="1" x14ac:dyDescent="0.3">
      <c r="A248" s="70"/>
      <c r="B248" s="71"/>
      <c r="C248" s="123" t="s">
        <v>193</v>
      </c>
      <c r="D248" s="71"/>
      <c r="E248" s="75">
        <f>SUM(E241:E247)</f>
        <v>152.07</v>
      </c>
      <c r="F248" s="76"/>
      <c r="G248" s="75">
        <f>SUM(G241:G247)</f>
        <v>20</v>
      </c>
      <c r="H248" s="749">
        <f>SUM(H241:H247)</f>
        <v>24.75</v>
      </c>
      <c r="I248" s="749">
        <f>SUM(I241:I247)</f>
        <v>24.75</v>
      </c>
      <c r="J248" s="749">
        <f>G248+E248-H248</f>
        <v>147.32</v>
      </c>
      <c r="K248" s="71"/>
      <c r="L248" s="71"/>
      <c r="M248" s="71"/>
      <c r="N248" s="77"/>
    </row>
    <row r="249" spans="1:14" ht="14.25" customHeight="1" x14ac:dyDescent="0.25">
      <c r="A249" s="644">
        <v>6</v>
      </c>
      <c r="B249" s="620" t="s">
        <v>203</v>
      </c>
      <c r="C249" s="88" t="s">
        <v>133</v>
      </c>
      <c r="D249" s="588" t="s">
        <v>150</v>
      </c>
      <c r="E249" s="579">
        <v>258.97000000000003</v>
      </c>
      <c r="F249" s="578">
        <v>44.6</v>
      </c>
      <c r="G249" s="579">
        <v>0</v>
      </c>
      <c r="H249" s="750">
        <f>M249*F249/100</f>
        <v>0</v>
      </c>
      <c r="I249" s="747">
        <f>M249*F249/100</f>
        <v>0</v>
      </c>
      <c r="J249" s="753">
        <f>J256</f>
        <v>235.72000000000003</v>
      </c>
      <c r="K249" s="578">
        <v>96851</v>
      </c>
      <c r="L249" s="578">
        <v>96851</v>
      </c>
      <c r="M249" s="578">
        <f>L249-K249</f>
        <v>0</v>
      </c>
      <c r="N249" s="591"/>
    </row>
    <row r="250" spans="1:14" ht="14.25" customHeight="1" x14ac:dyDescent="0.25">
      <c r="A250" s="655"/>
      <c r="B250" s="620"/>
      <c r="C250" s="6" t="s">
        <v>20</v>
      </c>
      <c r="D250" s="581"/>
      <c r="E250" s="9"/>
      <c r="F250" s="581">
        <v>0.25</v>
      </c>
      <c r="G250" s="9"/>
      <c r="H250" s="747">
        <f t="shared" ref="H250:H255" si="79">N250*F250</f>
        <v>0</v>
      </c>
      <c r="I250" s="747">
        <f>N250*F250</f>
        <v>0</v>
      </c>
      <c r="J250" s="747"/>
      <c r="K250" s="581"/>
      <c r="L250" s="581"/>
      <c r="M250" s="581"/>
      <c r="N250" s="583">
        <v>0</v>
      </c>
    </row>
    <row r="251" spans="1:14" ht="14.25" customHeight="1" x14ac:dyDescent="0.25">
      <c r="A251" s="655"/>
      <c r="B251" s="620"/>
      <c r="C251" s="6" t="s">
        <v>37</v>
      </c>
      <c r="D251" s="581"/>
      <c r="E251" s="9"/>
      <c r="F251" s="581">
        <v>0.15</v>
      </c>
      <c r="G251" s="9"/>
      <c r="H251" s="747">
        <f t="shared" si="79"/>
        <v>0</v>
      </c>
      <c r="I251" s="747">
        <f t="shared" ref="I251:I255" si="80">N251*F251</f>
        <v>0</v>
      </c>
      <c r="J251" s="747"/>
      <c r="K251" s="581"/>
      <c r="L251" s="581"/>
      <c r="M251" s="581"/>
      <c r="N251" s="583">
        <v>0</v>
      </c>
    </row>
    <row r="252" spans="1:14" ht="14.25" customHeight="1" x14ac:dyDescent="0.25">
      <c r="A252" s="655"/>
      <c r="B252" s="620"/>
      <c r="C252" s="6" t="s">
        <v>21</v>
      </c>
      <c r="D252" s="581"/>
      <c r="E252" s="9"/>
      <c r="F252" s="581">
        <v>0.25</v>
      </c>
      <c r="G252" s="9"/>
      <c r="H252" s="747">
        <f t="shared" si="79"/>
        <v>7.5</v>
      </c>
      <c r="I252" s="747">
        <f t="shared" si="80"/>
        <v>7.5</v>
      </c>
      <c r="J252" s="747"/>
      <c r="K252" s="581"/>
      <c r="L252" s="581"/>
      <c r="M252" s="581"/>
      <c r="N252" s="583">
        <v>30</v>
      </c>
    </row>
    <row r="253" spans="1:14" ht="14.25" customHeight="1" x14ac:dyDescent="0.25">
      <c r="A253" s="655"/>
      <c r="B253" s="620"/>
      <c r="C253" s="6" t="s">
        <v>38</v>
      </c>
      <c r="D253" s="581"/>
      <c r="E253" s="9"/>
      <c r="F253" s="581">
        <v>0.15</v>
      </c>
      <c r="G253" s="9"/>
      <c r="H253" s="747">
        <f t="shared" si="79"/>
        <v>1.5</v>
      </c>
      <c r="I253" s="747">
        <f t="shared" si="80"/>
        <v>1.5</v>
      </c>
      <c r="J253" s="747"/>
      <c r="K253" s="581"/>
      <c r="L253" s="581"/>
      <c r="M253" s="581"/>
      <c r="N253" s="583">
        <v>10</v>
      </c>
    </row>
    <row r="254" spans="1:14" ht="14.25" customHeight="1" x14ac:dyDescent="0.25">
      <c r="A254" s="655"/>
      <c r="B254" s="620"/>
      <c r="C254" s="6" t="s">
        <v>19</v>
      </c>
      <c r="D254" s="581"/>
      <c r="E254" s="9"/>
      <c r="F254" s="581">
        <v>0.15</v>
      </c>
      <c r="G254" s="9"/>
      <c r="H254" s="747">
        <f t="shared" si="79"/>
        <v>14.25</v>
      </c>
      <c r="I254" s="747">
        <f t="shared" si="80"/>
        <v>14.25</v>
      </c>
      <c r="J254" s="747"/>
      <c r="K254" s="581"/>
      <c r="L254" s="581"/>
      <c r="M254" s="581"/>
      <c r="N254" s="583">
        <v>95</v>
      </c>
    </row>
    <row r="255" spans="1:14" ht="14.25" customHeight="1" thickBot="1" x14ac:dyDescent="0.3">
      <c r="A255" s="658"/>
      <c r="B255" s="620"/>
      <c r="C255" s="53" t="s">
        <v>22</v>
      </c>
      <c r="D255" s="577"/>
      <c r="E255" s="584"/>
      <c r="F255" s="577">
        <v>0.15</v>
      </c>
      <c r="G255" s="584"/>
      <c r="H255" s="751">
        <f t="shared" si="79"/>
        <v>0</v>
      </c>
      <c r="I255" s="747">
        <f t="shared" si="80"/>
        <v>0</v>
      </c>
      <c r="J255" s="751"/>
      <c r="K255" s="577"/>
      <c r="L255" s="577"/>
      <c r="M255" s="577"/>
      <c r="N255" s="63">
        <v>0</v>
      </c>
    </row>
    <row r="256" spans="1:14" ht="14.25" customHeight="1" thickBot="1" x14ac:dyDescent="0.3">
      <c r="A256" s="70"/>
      <c r="B256" s="71"/>
      <c r="C256" s="123" t="s">
        <v>193</v>
      </c>
      <c r="D256" s="71"/>
      <c r="E256" s="75">
        <f>SUM(E249:E255)</f>
        <v>258.97000000000003</v>
      </c>
      <c r="F256" s="76"/>
      <c r="G256" s="75">
        <f>SUM(G249:G255)</f>
        <v>0</v>
      </c>
      <c r="H256" s="749">
        <f>SUM(H249:H255)</f>
        <v>23.25</v>
      </c>
      <c r="I256" s="749">
        <f>SUM(I249:I255)</f>
        <v>23.25</v>
      </c>
      <c r="J256" s="749">
        <f>G256+E256-H256</f>
        <v>235.72000000000003</v>
      </c>
      <c r="K256" s="71"/>
      <c r="L256" s="71"/>
      <c r="M256" s="71"/>
      <c r="N256" s="77"/>
    </row>
    <row r="257" spans="1:14" ht="14.25" customHeight="1" x14ac:dyDescent="0.25">
      <c r="A257" s="644">
        <v>7</v>
      </c>
      <c r="B257" s="620" t="s">
        <v>215</v>
      </c>
      <c r="C257" s="88" t="s">
        <v>133</v>
      </c>
      <c r="D257" s="588" t="s">
        <v>167</v>
      </c>
      <c r="E257" s="102">
        <v>61.68</v>
      </c>
      <c r="F257" s="578">
        <v>36.6</v>
      </c>
      <c r="G257" s="579">
        <v>120</v>
      </c>
      <c r="H257" s="750">
        <f>M257*F257/100</f>
        <v>13.907999999999999</v>
      </c>
      <c r="I257" s="747">
        <f>M257*F257/100</f>
        <v>13.907999999999999</v>
      </c>
      <c r="J257" s="753">
        <f>J264</f>
        <v>138.02000000000001</v>
      </c>
      <c r="K257" s="578">
        <v>34738</v>
      </c>
      <c r="L257" s="578">
        <v>34776</v>
      </c>
      <c r="M257" s="578">
        <f>L257-K257</f>
        <v>38</v>
      </c>
      <c r="N257" s="591"/>
    </row>
    <row r="258" spans="1:14" ht="14.25" customHeight="1" x14ac:dyDescent="0.25">
      <c r="A258" s="655"/>
      <c r="B258" s="620"/>
      <c r="C258" s="6" t="s">
        <v>20</v>
      </c>
      <c r="D258" s="581"/>
      <c r="E258" s="9"/>
      <c r="F258" s="581">
        <v>0.25</v>
      </c>
      <c r="G258" s="9"/>
      <c r="H258" s="747">
        <f t="shared" ref="H258:H263" si="81">N258*F258</f>
        <v>0</v>
      </c>
      <c r="I258" s="747">
        <f>N258*F258</f>
        <v>0</v>
      </c>
      <c r="J258" s="747"/>
      <c r="K258" s="581"/>
      <c r="L258" s="581"/>
      <c r="M258" s="581"/>
      <c r="N258" s="583">
        <v>0</v>
      </c>
    </row>
    <row r="259" spans="1:14" ht="14.25" customHeight="1" x14ac:dyDescent="0.25">
      <c r="A259" s="655"/>
      <c r="B259" s="620"/>
      <c r="C259" s="6" t="s">
        <v>37</v>
      </c>
      <c r="D259" s="581"/>
      <c r="E259" s="9"/>
      <c r="F259" s="581">
        <v>0.15</v>
      </c>
      <c r="G259" s="9"/>
      <c r="H259" s="747">
        <f t="shared" si="81"/>
        <v>0</v>
      </c>
      <c r="I259" s="747">
        <f t="shared" ref="I259:I263" si="82">N259*F259</f>
        <v>0</v>
      </c>
      <c r="J259" s="747"/>
      <c r="K259" s="581"/>
      <c r="L259" s="581"/>
      <c r="M259" s="581"/>
      <c r="N259" s="583">
        <v>0</v>
      </c>
    </row>
    <row r="260" spans="1:14" ht="14.25" customHeight="1" x14ac:dyDescent="0.25">
      <c r="A260" s="655"/>
      <c r="B260" s="620"/>
      <c r="C260" s="6" t="s">
        <v>21</v>
      </c>
      <c r="D260" s="581"/>
      <c r="E260" s="9"/>
      <c r="F260" s="581">
        <v>0.25</v>
      </c>
      <c r="G260" s="9"/>
      <c r="H260" s="753">
        <f t="shared" si="81"/>
        <v>5</v>
      </c>
      <c r="I260" s="747">
        <f t="shared" si="82"/>
        <v>5</v>
      </c>
      <c r="J260" s="747"/>
      <c r="K260" s="581"/>
      <c r="L260" s="581"/>
      <c r="M260" s="581"/>
      <c r="N260" s="149">
        <v>20</v>
      </c>
    </row>
    <row r="261" spans="1:14" ht="14.25" customHeight="1" x14ac:dyDescent="0.25">
      <c r="A261" s="655"/>
      <c r="B261" s="620"/>
      <c r="C261" s="6" t="s">
        <v>38</v>
      </c>
      <c r="D261" s="581"/>
      <c r="E261" s="9"/>
      <c r="F261" s="581">
        <v>0.15</v>
      </c>
      <c r="G261" s="9"/>
      <c r="H261" s="747">
        <f t="shared" si="81"/>
        <v>1.5</v>
      </c>
      <c r="I261" s="747">
        <f t="shared" si="82"/>
        <v>1.5</v>
      </c>
      <c r="J261" s="747"/>
      <c r="K261" s="581"/>
      <c r="L261" s="581"/>
      <c r="M261" s="581"/>
      <c r="N261" s="583">
        <v>10</v>
      </c>
    </row>
    <row r="262" spans="1:14" ht="14.25" customHeight="1" x14ac:dyDescent="0.25">
      <c r="A262" s="655"/>
      <c r="B262" s="620"/>
      <c r="C262" s="6" t="s">
        <v>19</v>
      </c>
      <c r="D262" s="581"/>
      <c r="E262" s="9"/>
      <c r="F262" s="581">
        <v>0.15</v>
      </c>
      <c r="G262" s="9"/>
      <c r="H262" s="747">
        <f t="shared" si="81"/>
        <v>23.25</v>
      </c>
      <c r="I262" s="747">
        <f t="shared" si="82"/>
        <v>23.25</v>
      </c>
      <c r="J262" s="747"/>
      <c r="K262" s="581"/>
      <c r="L262" s="581"/>
      <c r="M262" s="581"/>
      <c r="N262" s="583">
        <v>155</v>
      </c>
    </row>
    <row r="263" spans="1:14" ht="14.25" customHeight="1" thickBot="1" x14ac:dyDescent="0.3">
      <c r="A263" s="658"/>
      <c r="B263" s="620"/>
      <c r="C263" s="53" t="s">
        <v>22</v>
      </c>
      <c r="D263" s="577"/>
      <c r="E263" s="584"/>
      <c r="F263" s="577">
        <v>0.15</v>
      </c>
      <c r="G263" s="584"/>
      <c r="H263" s="751">
        <f t="shared" si="81"/>
        <v>0</v>
      </c>
      <c r="I263" s="747">
        <f t="shared" si="82"/>
        <v>0</v>
      </c>
      <c r="J263" s="751"/>
      <c r="K263" s="577"/>
      <c r="L263" s="577"/>
      <c r="M263" s="577"/>
      <c r="N263" s="63">
        <v>0</v>
      </c>
    </row>
    <row r="264" spans="1:14" ht="16.5" customHeight="1" thickBot="1" x14ac:dyDescent="0.3">
      <c r="A264" s="70"/>
      <c r="B264" s="71"/>
      <c r="C264" s="123" t="s">
        <v>193</v>
      </c>
      <c r="D264" s="71"/>
      <c r="E264" s="75">
        <f>SUM(E257:E263)</f>
        <v>61.68</v>
      </c>
      <c r="F264" s="76"/>
      <c r="G264" s="75">
        <f>SUM(G257:G263)</f>
        <v>120</v>
      </c>
      <c r="H264" s="749">
        <f>SUM(H257:H263)</f>
        <v>43.658000000000001</v>
      </c>
      <c r="I264" s="749">
        <f>SUM(I257:I263)</f>
        <v>43.658000000000001</v>
      </c>
      <c r="J264" s="759">
        <v>138.02000000000001</v>
      </c>
      <c r="K264" s="71"/>
      <c r="L264" s="71"/>
      <c r="M264" s="71"/>
      <c r="N264" s="77"/>
    </row>
    <row r="265" spans="1:14" ht="14.25" customHeight="1" x14ac:dyDescent="0.25">
      <c r="A265" s="644">
        <v>8</v>
      </c>
      <c r="B265" s="620" t="s">
        <v>215</v>
      </c>
      <c r="C265" s="133" t="s">
        <v>103</v>
      </c>
      <c r="D265" s="588" t="s">
        <v>168</v>
      </c>
      <c r="E265" s="579">
        <v>182.1</v>
      </c>
      <c r="F265" s="87">
        <v>51.5</v>
      </c>
      <c r="G265" s="579">
        <v>610</v>
      </c>
      <c r="H265" s="750">
        <f>M265*F265/100</f>
        <v>351.23</v>
      </c>
      <c r="I265" s="747">
        <f>M265*F265/100</f>
        <v>351.23</v>
      </c>
      <c r="J265" s="753">
        <f>J272</f>
        <v>193.37</v>
      </c>
      <c r="K265" s="578">
        <v>39188</v>
      </c>
      <c r="L265" s="578">
        <v>39870</v>
      </c>
      <c r="M265" s="578">
        <f>L265-K265</f>
        <v>682</v>
      </c>
      <c r="N265" s="591"/>
    </row>
    <row r="266" spans="1:14" ht="14.25" customHeight="1" x14ac:dyDescent="0.25">
      <c r="A266" s="655"/>
      <c r="B266" s="620"/>
      <c r="C266" s="6" t="s">
        <v>20</v>
      </c>
      <c r="D266" s="581"/>
      <c r="E266" s="9"/>
      <c r="F266" s="581">
        <v>0.3</v>
      </c>
      <c r="G266" s="9"/>
      <c r="H266" s="747">
        <f t="shared" ref="H266:H271" si="83">N266*F266</f>
        <v>192</v>
      </c>
      <c r="I266" s="747">
        <f>N266*F266</f>
        <v>192</v>
      </c>
      <c r="J266" s="747"/>
      <c r="K266" s="581"/>
      <c r="L266" s="581"/>
      <c r="M266" s="581"/>
      <c r="N266" s="583">
        <v>640</v>
      </c>
    </row>
    <row r="267" spans="1:14" ht="14.25" customHeight="1" x14ac:dyDescent="0.25">
      <c r="A267" s="655"/>
      <c r="B267" s="620"/>
      <c r="C267" s="6" t="s">
        <v>37</v>
      </c>
      <c r="D267" s="581"/>
      <c r="E267" s="9"/>
      <c r="F267" s="581">
        <v>0.15</v>
      </c>
      <c r="G267" s="9"/>
      <c r="H267" s="747">
        <f t="shared" si="83"/>
        <v>0</v>
      </c>
      <c r="I267" s="747">
        <f t="shared" ref="I267:I271" si="84">N267*F267</f>
        <v>0</v>
      </c>
      <c r="J267" s="747"/>
      <c r="K267" s="581"/>
      <c r="L267" s="581"/>
      <c r="M267" s="581"/>
      <c r="N267" s="583">
        <v>0</v>
      </c>
    </row>
    <row r="268" spans="1:14" ht="14.25" customHeight="1" x14ac:dyDescent="0.25">
      <c r="A268" s="655"/>
      <c r="B268" s="620"/>
      <c r="C268" s="6" t="s">
        <v>21</v>
      </c>
      <c r="D268" s="581"/>
      <c r="E268" s="9"/>
      <c r="F268" s="581">
        <v>0.3</v>
      </c>
      <c r="G268" s="9"/>
      <c r="H268" s="747">
        <f t="shared" si="83"/>
        <v>21</v>
      </c>
      <c r="I268" s="747">
        <f t="shared" si="84"/>
        <v>21</v>
      </c>
      <c r="J268" s="747"/>
      <c r="K268" s="581"/>
      <c r="L268" s="581"/>
      <c r="M268" s="581"/>
      <c r="N268" s="583">
        <v>70</v>
      </c>
    </row>
    <row r="269" spans="1:14" ht="14.25" customHeight="1" x14ac:dyDescent="0.25">
      <c r="A269" s="655"/>
      <c r="B269" s="620"/>
      <c r="C269" s="6" t="s">
        <v>38</v>
      </c>
      <c r="D269" s="581"/>
      <c r="E269" s="9"/>
      <c r="F269" s="581">
        <v>0.15</v>
      </c>
      <c r="G269" s="9"/>
      <c r="H269" s="747">
        <f t="shared" si="83"/>
        <v>11.25</v>
      </c>
      <c r="I269" s="747">
        <f t="shared" si="84"/>
        <v>11.25</v>
      </c>
      <c r="J269" s="747"/>
      <c r="K269" s="581"/>
      <c r="L269" s="581"/>
      <c r="M269" s="581"/>
      <c r="N269" s="583">
        <v>75</v>
      </c>
    </row>
    <row r="270" spans="1:14" ht="14.25" customHeight="1" x14ac:dyDescent="0.25">
      <c r="A270" s="655"/>
      <c r="B270" s="620"/>
      <c r="C270" s="6" t="s">
        <v>19</v>
      </c>
      <c r="D270" s="581"/>
      <c r="E270" s="9"/>
      <c r="F270" s="581">
        <v>0.15</v>
      </c>
      <c r="G270" s="9"/>
      <c r="H270" s="747">
        <f t="shared" si="83"/>
        <v>23.25</v>
      </c>
      <c r="I270" s="747">
        <f t="shared" si="84"/>
        <v>23.25</v>
      </c>
      <c r="J270" s="747"/>
      <c r="K270" s="581"/>
      <c r="L270" s="581"/>
      <c r="M270" s="581"/>
      <c r="N270" s="583">
        <v>155</v>
      </c>
    </row>
    <row r="271" spans="1:14" ht="14.25" customHeight="1" thickBot="1" x14ac:dyDescent="0.3">
      <c r="A271" s="658"/>
      <c r="B271" s="620"/>
      <c r="C271" s="53" t="s">
        <v>22</v>
      </c>
      <c r="D271" s="577"/>
      <c r="E271" s="584"/>
      <c r="F271" s="577">
        <v>0.15</v>
      </c>
      <c r="G271" s="584"/>
      <c r="H271" s="751">
        <f t="shared" si="83"/>
        <v>0</v>
      </c>
      <c r="I271" s="747">
        <f t="shared" si="84"/>
        <v>0</v>
      </c>
      <c r="J271" s="751"/>
      <c r="K271" s="577"/>
      <c r="L271" s="577"/>
      <c r="M271" s="577"/>
      <c r="N271" s="63">
        <v>0</v>
      </c>
    </row>
    <row r="272" spans="1:14" ht="14.25" customHeight="1" thickBot="1" x14ac:dyDescent="0.3">
      <c r="A272" s="70"/>
      <c r="B272" s="71"/>
      <c r="C272" s="123" t="s">
        <v>193</v>
      </c>
      <c r="D272" s="71"/>
      <c r="E272" s="75">
        <f>SUM(E265:E271)</f>
        <v>182.1</v>
      </c>
      <c r="F272" s="76"/>
      <c r="G272" s="75">
        <f>SUM(G265:G271)</f>
        <v>610</v>
      </c>
      <c r="H272" s="749">
        <f>SUM(H265:H271)</f>
        <v>598.73</v>
      </c>
      <c r="I272" s="749">
        <f>SUM(I265:I271)</f>
        <v>598.73</v>
      </c>
      <c r="J272" s="749">
        <f>G272+E272-H272</f>
        <v>193.37</v>
      </c>
      <c r="K272" s="71"/>
      <c r="L272" s="71"/>
      <c r="M272" s="71"/>
      <c r="N272" s="77"/>
    </row>
    <row r="273" spans="1:14" ht="14.25" customHeight="1" x14ac:dyDescent="0.25">
      <c r="A273" s="618">
        <v>9</v>
      </c>
      <c r="B273" s="620" t="s">
        <v>215</v>
      </c>
      <c r="C273" s="133" t="s">
        <v>101</v>
      </c>
      <c r="D273" s="588" t="s">
        <v>179</v>
      </c>
      <c r="E273" s="579">
        <v>105.74</v>
      </c>
      <c r="F273" s="578">
        <v>34.200000000000003</v>
      </c>
      <c r="G273" s="579">
        <v>260</v>
      </c>
      <c r="H273" s="750">
        <f>M273*F273/100</f>
        <v>59.166000000000004</v>
      </c>
      <c r="I273" s="747">
        <f>M273*F273/100</f>
        <v>59.166000000000004</v>
      </c>
      <c r="J273" s="753">
        <f>J280</f>
        <v>194.67</v>
      </c>
      <c r="K273" s="578">
        <v>20478</v>
      </c>
      <c r="L273" s="578">
        <v>20651</v>
      </c>
      <c r="M273" s="578">
        <f>L273-K273</f>
        <v>173</v>
      </c>
      <c r="N273" s="591"/>
    </row>
    <row r="274" spans="1:14" ht="14.25" customHeight="1" x14ac:dyDescent="0.25">
      <c r="A274" s="618"/>
      <c r="B274" s="620"/>
      <c r="C274" s="6" t="s">
        <v>78</v>
      </c>
      <c r="D274" s="581"/>
      <c r="E274" s="9"/>
      <c r="F274" s="581">
        <v>0.2</v>
      </c>
      <c r="G274" s="9"/>
      <c r="H274" s="747">
        <f t="shared" ref="H274:H279" si="85">N274*F274</f>
        <v>1</v>
      </c>
      <c r="I274" s="747">
        <f>N274*F274</f>
        <v>1</v>
      </c>
      <c r="J274" s="747"/>
      <c r="K274" s="581"/>
      <c r="L274" s="581"/>
      <c r="M274" s="581"/>
      <c r="N274" s="150">
        <v>5</v>
      </c>
    </row>
    <row r="275" spans="1:14" ht="14.25" customHeight="1" x14ac:dyDescent="0.25">
      <c r="A275" s="618"/>
      <c r="B275" s="620"/>
      <c r="C275" s="6" t="s">
        <v>79</v>
      </c>
      <c r="D275" s="581"/>
      <c r="E275" s="9"/>
      <c r="F275" s="581">
        <v>0.15</v>
      </c>
      <c r="G275" s="9"/>
      <c r="H275" s="747">
        <f t="shared" si="85"/>
        <v>0</v>
      </c>
      <c r="I275" s="747">
        <f t="shared" ref="I275:I279" si="86">N275*F275</f>
        <v>0</v>
      </c>
      <c r="J275" s="747"/>
      <c r="K275" s="581"/>
      <c r="L275" s="581"/>
      <c r="M275" s="581"/>
      <c r="N275" s="150">
        <v>0</v>
      </c>
    </row>
    <row r="276" spans="1:14" ht="14.25" customHeight="1" x14ac:dyDescent="0.25">
      <c r="A276" s="618"/>
      <c r="B276" s="620"/>
      <c r="C276" s="6" t="s">
        <v>180</v>
      </c>
      <c r="D276" s="581"/>
      <c r="E276" s="9"/>
      <c r="F276" s="581">
        <v>0.2</v>
      </c>
      <c r="G276" s="9"/>
      <c r="H276" s="747">
        <f t="shared" si="85"/>
        <v>4</v>
      </c>
      <c r="I276" s="747">
        <f t="shared" si="86"/>
        <v>4</v>
      </c>
      <c r="J276" s="747"/>
      <c r="K276" s="581"/>
      <c r="L276" s="581"/>
      <c r="M276" s="581"/>
      <c r="N276" s="150">
        <v>20</v>
      </c>
    </row>
    <row r="277" spans="1:14" ht="14.25" customHeight="1" x14ac:dyDescent="0.25">
      <c r="A277" s="618"/>
      <c r="B277" s="620"/>
      <c r="C277" s="6" t="s">
        <v>81</v>
      </c>
      <c r="D277" s="581"/>
      <c r="E277" s="9"/>
      <c r="F277" s="581">
        <v>0.15</v>
      </c>
      <c r="G277" s="9"/>
      <c r="H277" s="747">
        <f t="shared" si="85"/>
        <v>1.5</v>
      </c>
      <c r="I277" s="747">
        <f t="shared" si="86"/>
        <v>1.5</v>
      </c>
      <c r="J277" s="747"/>
      <c r="K277" s="581"/>
      <c r="L277" s="581"/>
      <c r="M277" s="581"/>
      <c r="N277" s="150">
        <v>10</v>
      </c>
    </row>
    <row r="278" spans="1:14" ht="14.25" customHeight="1" x14ac:dyDescent="0.25">
      <c r="A278" s="618"/>
      <c r="B278" s="620"/>
      <c r="C278" s="6" t="s">
        <v>19</v>
      </c>
      <c r="D278" s="581"/>
      <c r="E278" s="9"/>
      <c r="F278" s="581">
        <v>0.2</v>
      </c>
      <c r="G278" s="9"/>
      <c r="H278" s="747">
        <f t="shared" si="85"/>
        <v>105.4</v>
      </c>
      <c r="I278" s="747">
        <f t="shared" si="86"/>
        <v>105.4</v>
      </c>
      <c r="J278" s="747"/>
      <c r="K278" s="581"/>
      <c r="L278" s="581"/>
      <c r="M278" s="581"/>
      <c r="N278" s="150">
        <v>527</v>
      </c>
    </row>
    <row r="279" spans="1:14" ht="14.25" customHeight="1" thickBot="1" x14ac:dyDescent="0.3">
      <c r="A279" s="618"/>
      <c r="B279" s="620"/>
      <c r="C279" s="53" t="s">
        <v>22</v>
      </c>
      <c r="D279" s="577"/>
      <c r="E279" s="584"/>
      <c r="F279" s="577">
        <v>0.15</v>
      </c>
      <c r="G279" s="584"/>
      <c r="H279" s="751">
        <f t="shared" si="85"/>
        <v>0</v>
      </c>
      <c r="I279" s="747">
        <f t="shared" si="86"/>
        <v>0</v>
      </c>
      <c r="J279" s="751"/>
      <c r="K279" s="577"/>
      <c r="L279" s="577"/>
      <c r="M279" s="577"/>
      <c r="N279" s="151">
        <v>0</v>
      </c>
    </row>
    <row r="280" spans="1:14" ht="14.25" customHeight="1" thickBot="1" x14ac:dyDescent="0.3">
      <c r="A280" s="689"/>
      <c r="B280" s="690"/>
      <c r="C280" s="191" t="s">
        <v>193</v>
      </c>
      <c r="D280" s="71"/>
      <c r="E280" s="75">
        <f>E273</f>
        <v>105.74</v>
      </c>
      <c r="F280" s="76"/>
      <c r="G280" s="75">
        <f>SUM(G273:G279)</f>
        <v>260</v>
      </c>
      <c r="H280" s="749">
        <f>SUM(H273:H279)</f>
        <v>171.066</v>
      </c>
      <c r="I280" s="749">
        <f>SUM(I273:I279)</f>
        <v>171.066</v>
      </c>
      <c r="J280" s="749">
        <v>194.67</v>
      </c>
      <c r="K280" s="71"/>
      <c r="L280" s="71"/>
      <c r="M280" s="71"/>
      <c r="N280" s="89"/>
    </row>
    <row r="281" spans="1:14" ht="14.25" customHeight="1" x14ac:dyDescent="0.25">
      <c r="A281" s="678">
        <v>10</v>
      </c>
      <c r="B281" s="620" t="s">
        <v>383</v>
      </c>
      <c r="C281" s="259" t="s">
        <v>355</v>
      </c>
      <c r="D281" s="588" t="s">
        <v>356</v>
      </c>
      <c r="E281" s="579">
        <v>199.03</v>
      </c>
      <c r="F281" s="578">
        <v>31.6</v>
      </c>
      <c r="G281" s="579">
        <v>0</v>
      </c>
      <c r="H281" s="750">
        <f>M281*F281/100</f>
        <v>135.24800000000002</v>
      </c>
      <c r="I281" s="747">
        <f>M281*F281/100</f>
        <v>135.24800000000002</v>
      </c>
      <c r="J281" s="753">
        <f>J288</f>
        <v>63.781999999999982</v>
      </c>
      <c r="K281" s="578">
        <v>2938</v>
      </c>
      <c r="L281" s="578">
        <v>3366</v>
      </c>
      <c r="M281" s="578">
        <f>L281-K281</f>
        <v>428</v>
      </c>
      <c r="N281" s="591"/>
    </row>
    <row r="282" spans="1:14" ht="14.25" customHeight="1" x14ac:dyDescent="0.25">
      <c r="A282" s="679"/>
      <c r="B282" s="620"/>
      <c r="C282" s="6" t="s">
        <v>78</v>
      </c>
      <c r="D282" s="581"/>
      <c r="E282" s="61"/>
      <c r="F282" s="581">
        <v>0.14000000000000001</v>
      </c>
      <c r="G282" s="9"/>
      <c r="H282" s="747">
        <f t="shared" ref="H282:H287" si="87">N282*F282</f>
        <v>0</v>
      </c>
      <c r="I282" s="747">
        <f>N282*F282</f>
        <v>0</v>
      </c>
      <c r="J282" s="747"/>
      <c r="K282" s="581"/>
      <c r="L282" s="581"/>
      <c r="M282" s="581"/>
      <c r="N282" s="150">
        <v>0</v>
      </c>
    </row>
    <row r="283" spans="1:14" ht="14.25" customHeight="1" x14ac:dyDescent="0.25">
      <c r="A283" s="679"/>
      <c r="B283" s="620"/>
      <c r="C283" s="6" t="s">
        <v>79</v>
      </c>
      <c r="D283" s="581"/>
      <c r="E283" s="61"/>
      <c r="F283" s="581">
        <v>0.05</v>
      </c>
      <c r="G283" s="9"/>
      <c r="H283" s="747">
        <f t="shared" si="87"/>
        <v>0</v>
      </c>
      <c r="I283" s="747">
        <f t="shared" ref="I283:I287" si="88">N283*F283</f>
        <v>0</v>
      </c>
      <c r="J283" s="747"/>
      <c r="K283" s="581"/>
      <c r="L283" s="581"/>
      <c r="M283" s="581"/>
      <c r="N283" s="150">
        <v>0</v>
      </c>
    </row>
    <row r="284" spans="1:14" ht="14.25" customHeight="1" x14ac:dyDescent="0.25">
      <c r="A284" s="679"/>
      <c r="B284" s="620"/>
      <c r="C284" s="6" t="s">
        <v>180</v>
      </c>
      <c r="D284" s="581"/>
      <c r="E284" s="61"/>
      <c r="F284" s="581">
        <v>0.14000000000000001</v>
      </c>
      <c r="G284" s="9"/>
      <c r="H284" s="747">
        <f t="shared" si="87"/>
        <v>0</v>
      </c>
      <c r="I284" s="747">
        <f t="shared" si="88"/>
        <v>0</v>
      </c>
      <c r="J284" s="747"/>
      <c r="K284" s="581"/>
      <c r="L284" s="581"/>
      <c r="M284" s="581"/>
      <c r="N284" s="150">
        <v>0</v>
      </c>
    </row>
    <row r="285" spans="1:14" ht="14.25" customHeight="1" x14ac:dyDescent="0.25">
      <c r="A285" s="679"/>
      <c r="B285" s="620"/>
      <c r="C285" s="6" t="s">
        <v>81</v>
      </c>
      <c r="D285" s="581"/>
      <c r="E285" s="61"/>
      <c r="F285" s="581">
        <v>0.05</v>
      </c>
      <c r="G285" s="9"/>
      <c r="H285" s="747">
        <f t="shared" si="87"/>
        <v>0</v>
      </c>
      <c r="I285" s="747">
        <f t="shared" si="88"/>
        <v>0</v>
      </c>
      <c r="J285" s="747"/>
      <c r="K285" s="581"/>
      <c r="L285" s="581"/>
      <c r="M285" s="581"/>
      <c r="N285" s="150">
        <v>0</v>
      </c>
    </row>
    <row r="286" spans="1:14" ht="14.25" customHeight="1" x14ac:dyDescent="0.25">
      <c r="A286" s="679"/>
      <c r="B286" s="620"/>
      <c r="C286" s="6" t="s">
        <v>19</v>
      </c>
      <c r="D286" s="581"/>
      <c r="E286" s="61"/>
      <c r="F286" s="581">
        <v>0.14000000000000001</v>
      </c>
      <c r="G286" s="9"/>
      <c r="H286" s="747">
        <f t="shared" si="87"/>
        <v>0</v>
      </c>
      <c r="I286" s="747">
        <f t="shared" si="88"/>
        <v>0</v>
      </c>
      <c r="J286" s="747"/>
      <c r="K286" s="581"/>
      <c r="L286" s="581"/>
      <c r="M286" s="581"/>
      <c r="N286" s="150">
        <v>0</v>
      </c>
    </row>
    <row r="287" spans="1:14" ht="14.25" customHeight="1" thickBot="1" x14ac:dyDescent="0.3">
      <c r="A287" s="691"/>
      <c r="B287" s="620"/>
      <c r="C287" s="53" t="s">
        <v>22</v>
      </c>
      <c r="D287" s="577"/>
      <c r="E287" s="236"/>
      <c r="F287" s="577">
        <v>0.05</v>
      </c>
      <c r="G287" s="584"/>
      <c r="H287" s="751">
        <f t="shared" si="87"/>
        <v>0</v>
      </c>
      <c r="I287" s="747">
        <f t="shared" si="88"/>
        <v>0</v>
      </c>
      <c r="J287" s="751"/>
      <c r="K287" s="577"/>
      <c r="L287" s="577"/>
      <c r="M287" s="577"/>
      <c r="N287" s="151">
        <v>0</v>
      </c>
    </row>
    <row r="288" spans="1:14" ht="14.25" customHeight="1" thickBot="1" x14ac:dyDescent="0.3">
      <c r="A288" s="260"/>
      <c r="B288" s="260"/>
      <c r="C288" s="191" t="s">
        <v>193</v>
      </c>
      <c r="D288" s="71"/>
      <c r="E288" s="75">
        <f>E281</f>
        <v>199.03</v>
      </c>
      <c r="F288" s="76"/>
      <c r="G288" s="75">
        <f>SUM(G281:G287)</f>
        <v>0</v>
      </c>
      <c r="H288" s="749">
        <f>SUM(H281:H287)</f>
        <v>135.24800000000002</v>
      </c>
      <c r="I288" s="86">
        <f>SUM(I281:I287)</f>
        <v>135.24800000000002</v>
      </c>
      <c r="J288" s="749">
        <f>G288+E288-H288</f>
        <v>63.781999999999982</v>
      </c>
      <c r="K288" s="71"/>
      <c r="L288" s="71"/>
      <c r="M288" s="71"/>
      <c r="N288" s="89"/>
    </row>
    <row r="289" spans="1:17" ht="14.25" customHeight="1" x14ac:dyDescent="0.25">
      <c r="A289" s="617">
        <v>11</v>
      </c>
      <c r="B289" s="615" t="s">
        <v>214</v>
      </c>
      <c r="C289" s="54" t="s">
        <v>111</v>
      </c>
      <c r="D289" s="441" t="s">
        <v>348</v>
      </c>
      <c r="E289" s="56">
        <v>168.91</v>
      </c>
      <c r="F289" s="55">
        <v>37.799999999999997</v>
      </c>
      <c r="G289" s="56">
        <v>20</v>
      </c>
      <c r="H289" s="746">
        <f>M289*F289/100</f>
        <v>25.703999999999997</v>
      </c>
      <c r="I289" s="747">
        <f t="shared" ref="I289" si="89">H289</f>
        <v>25.703999999999997</v>
      </c>
      <c r="J289" s="753">
        <f>J296</f>
        <v>140.65600000000001</v>
      </c>
      <c r="K289" s="580">
        <v>3476</v>
      </c>
      <c r="L289" s="580">
        <v>3544</v>
      </c>
      <c r="M289" s="580">
        <f>L289-K289</f>
        <v>68</v>
      </c>
      <c r="N289" s="241"/>
    </row>
    <row r="290" spans="1:17" ht="14.25" customHeight="1" x14ac:dyDescent="0.25">
      <c r="A290" s="618"/>
      <c r="B290" s="620"/>
      <c r="C290" s="6" t="s">
        <v>20</v>
      </c>
      <c r="D290" s="581"/>
      <c r="E290" s="61"/>
      <c r="F290" s="581">
        <v>0.39</v>
      </c>
      <c r="G290" s="61"/>
      <c r="H290" s="754">
        <f>N290*F290</f>
        <v>11.700000000000001</v>
      </c>
      <c r="I290" s="747">
        <f>H290</f>
        <v>11.700000000000001</v>
      </c>
      <c r="J290" s="747"/>
      <c r="K290" s="581"/>
      <c r="L290" s="581"/>
      <c r="M290" s="7"/>
      <c r="N290" s="150">
        <v>30</v>
      </c>
    </row>
    <row r="291" spans="1:17" ht="14.25" customHeight="1" x14ac:dyDescent="0.25">
      <c r="A291" s="618"/>
      <c r="B291" s="620"/>
      <c r="C291" s="6" t="s">
        <v>37</v>
      </c>
      <c r="D291" s="581"/>
      <c r="E291" s="61"/>
      <c r="F291" s="581">
        <v>7.0000000000000007E-2</v>
      </c>
      <c r="G291" s="61"/>
      <c r="H291" s="754">
        <v>0</v>
      </c>
      <c r="I291" s="747">
        <v>0</v>
      </c>
      <c r="J291" s="747"/>
      <c r="K291" s="581"/>
      <c r="L291" s="581"/>
      <c r="M291" s="581"/>
      <c r="N291" s="150">
        <v>0</v>
      </c>
    </row>
    <row r="292" spans="1:17" ht="14.25" customHeight="1" x14ac:dyDescent="0.25">
      <c r="A292" s="618"/>
      <c r="B292" s="620"/>
      <c r="C292" s="6" t="s">
        <v>21</v>
      </c>
      <c r="D292" s="581"/>
      <c r="E292" s="61"/>
      <c r="F292" s="581">
        <v>0.39</v>
      </c>
      <c r="G292" s="61"/>
      <c r="H292" s="754">
        <v>0</v>
      </c>
      <c r="I292" s="747">
        <v>0</v>
      </c>
      <c r="J292" s="747"/>
      <c r="K292" s="581"/>
      <c r="L292" s="581"/>
      <c r="M292" s="581"/>
      <c r="N292" s="150">
        <v>0</v>
      </c>
    </row>
    <row r="293" spans="1:17" ht="14.25" customHeight="1" x14ac:dyDescent="0.25">
      <c r="A293" s="618"/>
      <c r="B293" s="620"/>
      <c r="C293" s="6" t="s">
        <v>38</v>
      </c>
      <c r="D293" s="581"/>
      <c r="E293" s="61"/>
      <c r="F293" s="581">
        <v>7.0000000000000007E-2</v>
      </c>
      <c r="G293" s="61"/>
      <c r="H293" s="754">
        <v>0</v>
      </c>
      <c r="I293" s="747">
        <v>0</v>
      </c>
      <c r="J293" s="747"/>
      <c r="K293" s="581"/>
      <c r="L293" s="581"/>
      <c r="M293" s="581"/>
      <c r="N293" s="150">
        <v>0</v>
      </c>
    </row>
    <row r="294" spans="1:17" ht="14.25" customHeight="1" x14ac:dyDescent="0.25">
      <c r="A294" s="618"/>
      <c r="B294" s="620"/>
      <c r="C294" s="6" t="s">
        <v>19</v>
      </c>
      <c r="D294" s="581"/>
      <c r="E294" s="61"/>
      <c r="F294" s="581">
        <v>7.0000000000000007E-2</v>
      </c>
      <c r="G294" s="61"/>
      <c r="H294" s="754">
        <f>N294*F294</f>
        <v>10.850000000000001</v>
      </c>
      <c r="I294" s="747">
        <f>H294</f>
        <v>10.850000000000001</v>
      </c>
      <c r="J294" s="747"/>
      <c r="K294" s="581"/>
      <c r="L294" s="581"/>
      <c r="M294" s="581"/>
      <c r="N294" s="150">
        <v>155</v>
      </c>
    </row>
    <row r="295" spans="1:17" ht="14.25" customHeight="1" thickBot="1" x14ac:dyDescent="0.3">
      <c r="A295" s="618"/>
      <c r="B295" s="620"/>
      <c r="C295" s="53" t="s">
        <v>22</v>
      </c>
      <c r="D295" s="577"/>
      <c r="E295" s="236"/>
      <c r="F295" s="577">
        <v>7.0000000000000007E-2</v>
      </c>
      <c r="G295" s="236"/>
      <c r="H295" s="755">
        <f>N295*F295</f>
        <v>0</v>
      </c>
      <c r="I295" s="747">
        <v>0</v>
      </c>
      <c r="J295" s="751"/>
      <c r="K295" s="577"/>
      <c r="L295" s="577"/>
      <c r="M295" s="577"/>
      <c r="N295" s="151">
        <v>0</v>
      </c>
    </row>
    <row r="296" spans="1:17" ht="14.25" customHeight="1" thickBot="1" x14ac:dyDescent="0.3">
      <c r="A296" s="619"/>
      <c r="B296" s="657"/>
      <c r="C296" s="191" t="s">
        <v>193</v>
      </c>
      <c r="D296" s="71"/>
      <c r="E296" s="75">
        <f>E289</f>
        <v>168.91</v>
      </c>
      <c r="F296" s="76"/>
      <c r="G296" s="75">
        <f>G289</f>
        <v>20</v>
      </c>
      <c r="H296" s="749">
        <f>SUM(H289:H295)</f>
        <v>48.253999999999998</v>
      </c>
      <c r="I296" s="749">
        <f>SUM(I289:I295)</f>
        <v>48.253999999999998</v>
      </c>
      <c r="J296" s="749">
        <f>G296+E296-H296</f>
        <v>140.65600000000001</v>
      </c>
      <c r="K296" s="71"/>
      <c r="L296" s="71"/>
      <c r="M296" s="71"/>
      <c r="N296" s="89"/>
    </row>
    <row r="297" spans="1:17" ht="15.95" customHeight="1" x14ac:dyDescent="0.25">
      <c r="A297" s="618">
        <v>12</v>
      </c>
      <c r="B297" s="620" t="s">
        <v>214</v>
      </c>
      <c r="C297" s="133" t="s">
        <v>128</v>
      </c>
      <c r="D297" s="588" t="s">
        <v>124</v>
      </c>
      <c r="E297" s="579">
        <v>114.47</v>
      </c>
      <c r="F297" s="87">
        <v>51.5</v>
      </c>
      <c r="G297" s="579">
        <v>280</v>
      </c>
      <c r="H297" s="750">
        <f>M297*F297/100</f>
        <v>168.405</v>
      </c>
      <c r="I297" s="747">
        <f>M297*F297/100</f>
        <v>168.405</v>
      </c>
      <c r="J297" s="753">
        <f>J304</f>
        <v>103.81</v>
      </c>
      <c r="K297" s="578">
        <v>21480</v>
      </c>
      <c r="L297" s="578">
        <v>21807</v>
      </c>
      <c r="M297" s="578">
        <f>L297-K297</f>
        <v>327</v>
      </c>
      <c r="N297" s="591"/>
    </row>
    <row r="298" spans="1:17" ht="15.95" customHeight="1" x14ac:dyDescent="0.25">
      <c r="A298" s="618"/>
      <c r="B298" s="620"/>
      <c r="C298" s="6" t="s">
        <v>20</v>
      </c>
      <c r="D298" s="581"/>
      <c r="E298" s="9"/>
      <c r="F298" s="581">
        <v>0.3</v>
      </c>
      <c r="G298" s="9"/>
      <c r="H298" s="747">
        <f t="shared" ref="H298:H303" si="90">N298*F298</f>
        <v>99</v>
      </c>
      <c r="I298" s="747">
        <f>N298*F298</f>
        <v>99</v>
      </c>
      <c r="J298" s="747"/>
      <c r="K298" s="581"/>
      <c r="L298" s="581"/>
      <c r="M298" s="581"/>
      <c r="N298" s="583">
        <v>330</v>
      </c>
    </row>
    <row r="299" spans="1:17" ht="15.95" customHeight="1" x14ac:dyDescent="0.25">
      <c r="A299" s="618"/>
      <c r="B299" s="620"/>
      <c r="C299" s="6" t="s">
        <v>37</v>
      </c>
      <c r="D299" s="581"/>
      <c r="E299" s="9"/>
      <c r="F299" s="581">
        <v>0.15</v>
      </c>
      <c r="G299" s="9"/>
      <c r="H299" s="747">
        <f t="shared" si="90"/>
        <v>0</v>
      </c>
      <c r="I299" s="747">
        <f t="shared" ref="I299:I303" si="91">N299*F299</f>
        <v>0</v>
      </c>
      <c r="J299" s="747"/>
      <c r="K299" s="581"/>
      <c r="L299" s="581"/>
      <c r="M299" s="581"/>
      <c r="N299" s="583">
        <v>0</v>
      </c>
    </row>
    <row r="300" spans="1:17" ht="15.95" customHeight="1" x14ac:dyDescent="0.25">
      <c r="A300" s="618"/>
      <c r="B300" s="620"/>
      <c r="C300" s="6" t="s">
        <v>21</v>
      </c>
      <c r="D300" s="581"/>
      <c r="E300" s="9"/>
      <c r="F300" s="581">
        <v>0.3</v>
      </c>
      <c r="G300" s="9"/>
      <c r="H300" s="747">
        <f t="shared" si="90"/>
        <v>0</v>
      </c>
      <c r="I300" s="747">
        <f t="shared" si="91"/>
        <v>0</v>
      </c>
      <c r="J300" s="747"/>
      <c r="K300" s="581"/>
      <c r="L300" s="581"/>
      <c r="M300" s="581"/>
      <c r="N300" s="583">
        <v>0</v>
      </c>
    </row>
    <row r="301" spans="1:17" ht="15.95" customHeight="1" x14ac:dyDescent="0.25">
      <c r="A301" s="618"/>
      <c r="B301" s="620"/>
      <c r="C301" s="6" t="s">
        <v>38</v>
      </c>
      <c r="D301" s="581"/>
      <c r="E301" s="9"/>
      <c r="F301" s="581">
        <v>0.15</v>
      </c>
      <c r="G301" s="9"/>
      <c r="H301" s="747">
        <f t="shared" si="90"/>
        <v>0</v>
      </c>
      <c r="I301" s="747">
        <f t="shared" si="91"/>
        <v>0</v>
      </c>
      <c r="J301" s="747"/>
      <c r="K301" s="581"/>
      <c r="L301" s="581"/>
      <c r="M301" s="581"/>
      <c r="N301" s="583">
        <v>0</v>
      </c>
    </row>
    <row r="302" spans="1:17" ht="15.95" customHeight="1" x14ac:dyDescent="0.25">
      <c r="A302" s="618"/>
      <c r="B302" s="620"/>
      <c r="C302" s="6" t="s">
        <v>19</v>
      </c>
      <c r="D302" s="581"/>
      <c r="E302" s="9"/>
      <c r="F302" s="581">
        <v>0.15</v>
      </c>
      <c r="G302" s="9"/>
      <c r="H302" s="747">
        <f t="shared" si="90"/>
        <v>23.25</v>
      </c>
      <c r="I302" s="747">
        <f t="shared" si="91"/>
        <v>23.25</v>
      </c>
      <c r="J302" s="747"/>
      <c r="K302" s="581"/>
      <c r="L302" s="581"/>
      <c r="M302" s="581"/>
      <c r="N302" s="583">
        <v>155</v>
      </c>
    </row>
    <row r="303" spans="1:17" ht="15.95" customHeight="1" thickBot="1" x14ac:dyDescent="0.3">
      <c r="A303" s="618"/>
      <c r="B303" s="620"/>
      <c r="C303" s="53" t="s">
        <v>22</v>
      </c>
      <c r="D303" s="577"/>
      <c r="E303" s="584"/>
      <c r="F303" s="577">
        <v>0.15</v>
      </c>
      <c r="G303" s="584"/>
      <c r="H303" s="751">
        <f t="shared" si="90"/>
        <v>0</v>
      </c>
      <c r="I303" s="747">
        <f t="shared" si="91"/>
        <v>0</v>
      </c>
      <c r="J303" s="751"/>
      <c r="K303" s="577"/>
      <c r="L303" s="577"/>
      <c r="M303" s="577"/>
      <c r="N303" s="63">
        <v>0</v>
      </c>
    </row>
    <row r="304" spans="1:17" ht="15.95" customHeight="1" thickBot="1" x14ac:dyDescent="0.3">
      <c r="A304" s="70"/>
      <c r="B304" s="71"/>
      <c r="C304" s="123" t="s">
        <v>193</v>
      </c>
      <c r="D304" s="71"/>
      <c r="E304" s="75">
        <f>SUM(E297:E303)</f>
        <v>114.47</v>
      </c>
      <c r="F304" s="76"/>
      <c r="G304" s="75">
        <f>SUM(G297:G303)</f>
        <v>280</v>
      </c>
      <c r="H304" s="749">
        <f>SUM(H297:H303)</f>
        <v>290.65499999999997</v>
      </c>
      <c r="I304" s="749">
        <f>SUM(I297:I303)</f>
        <v>290.65499999999997</v>
      </c>
      <c r="J304" s="759">
        <v>103.81</v>
      </c>
      <c r="K304" s="71"/>
      <c r="L304" s="71"/>
      <c r="M304" s="71"/>
      <c r="N304" s="77"/>
      <c r="Q304" s="11"/>
    </row>
    <row r="305" spans="1:17" ht="15.95" customHeight="1" x14ac:dyDescent="0.25">
      <c r="A305" s="618">
        <v>13</v>
      </c>
      <c r="B305" s="620" t="s">
        <v>213</v>
      </c>
      <c r="C305" s="133" t="s">
        <v>103</v>
      </c>
      <c r="D305" s="588" t="s">
        <v>236</v>
      </c>
      <c r="E305" s="579">
        <v>115.57</v>
      </c>
      <c r="F305" s="100">
        <v>44.2</v>
      </c>
      <c r="G305" s="579">
        <v>950</v>
      </c>
      <c r="H305" s="750">
        <f>M305*F305/100</f>
        <v>261.22199999999998</v>
      </c>
      <c r="I305" s="747">
        <f>M305*F305/100</f>
        <v>261.22199999999998</v>
      </c>
      <c r="J305" s="753">
        <f>J312</f>
        <v>144.048</v>
      </c>
      <c r="K305" s="578">
        <v>25571</v>
      </c>
      <c r="L305" s="578">
        <v>26162</v>
      </c>
      <c r="M305" s="578">
        <f>L305-K305</f>
        <v>591</v>
      </c>
      <c r="N305" s="591"/>
      <c r="Q305" s="11"/>
    </row>
    <row r="306" spans="1:17" ht="15.95" customHeight="1" x14ac:dyDescent="0.25">
      <c r="A306" s="618"/>
      <c r="B306" s="620"/>
      <c r="C306" s="6" t="s">
        <v>20</v>
      </c>
      <c r="D306" s="581"/>
      <c r="E306" s="9"/>
      <c r="F306" s="581">
        <v>0.34</v>
      </c>
      <c r="G306" s="9"/>
      <c r="H306" s="747">
        <f t="shared" ref="H306:H311" si="92">N306*F306</f>
        <v>414.8</v>
      </c>
      <c r="I306" s="747">
        <f>N306*F306</f>
        <v>414.8</v>
      </c>
      <c r="J306" s="747"/>
      <c r="K306" s="581"/>
      <c r="L306" s="581"/>
      <c r="M306" s="581"/>
      <c r="N306" s="583">
        <v>1220</v>
      </c>
      <c r="Q306" s="11"/>
    </row>
    <row r="307" spans="1:17" ht="15.95" customHeight="1" x14ac:dyDescent="0.25">
      <c r="A307" s="618"/>
      <c r="B307" s="620"/>
      <c r="C307" s="6" t="s">
        <v>37</v>
      </c>
      <c r="D307" s="581"/>
      <c r="E307" s="9"/>
      <c r="F307" s="581">
        <v>7.0000000000000007E-2</v>
      </c>
      <c r="G307" s="9"/>
      <c r="H307" s="747">
        <f t="shared" si="92"/>
        <v>9.1000000000000014</v>
      </c>
      <c r="I307" s="747">
        <f t="shared" ref="I307:I311" si="93">N307*F307</f>
        <v>9.1000000000000014</v>
      </c>
      <c r="J307" s="747"/>
      <c r="K307" s="581"/>
      <c r="L307" s="581"/>
      <c r="M307" s="581"/>
      <c r="N307" s="583">
        <v>130</v>
      </c>
      <c r="Q307" s="11"/>
    </row>
    <row r="308" spans="1:17" ht="15.95" customHeight="1" x14ac:dyDescent="0.25">
      <c r="A308" s="618"/>
      <c r="B308" s="620"/>
      <c r="C308" s="6" t="s">
        <v>21</v>
      </c>
      <c r="D308" s="581"/>
      <c r="E308" s="9"/>
      <c r="F308" s="581">
        <v>0.34</v>
      </c>
      <c r="G308" s="9"/>
      <c r="H308" s="747">
        <f t="shared" si="92"/>
        <v>221.00000000000003</v>
      </c>
      <c r="I308" s="747">
        <f t="shared" si="93"/>
        <v>221.00000000000003</v>
      </c>
      <c r="J308" s="747"/>
      <c r="K308" s="581"/>
      <c r="L308" s="581"/>
      <c r="M308" s="581"/>
      <c r="N308" s="583">
        <v>650</v>
      </c>
      <c r="Q308" s="11"/>
    </row>
    <row r="309" spans="1:17" ht="15.95" customHeight="1" x14ac:dyDescent="0.25">
      <c r="A309" s="618"/>
      <c r="B309" s="620"/>
      <c r="C309" s="6" t="s">
        <v>38</v>
      </c>
      <c r="D309" s="581"/>
      <c r="E309" s="9"/>
      <c r="F309" s="581">
        <v>7.0000000000000007E-2</v>
      </c>
      <c r="G309" s="9"/>
      <c r="H309" s="747">
        <f t="shared" si="92"/>
        <v>4.9000000000000004</v>
      </c>
      <c r="I309" s="747">
        <f t="shared" si="93"/>
        <v>4.9000000000000004</v>
      </c>
      <c r="J309" s="747"/>
      <c r="K309" s="581"/>
      <c r="L309" s="581"/>
      <c r="M309" s="581"/>
      <c r="N309" s="583">
        <v>70</v>
      </c>
      <c r="Q309" s="44"/>
    </row>
    <row r="310" spans="1:17" ht="15.95" customHeight="1" x14ac:dyDescent="0.25">
      <c r="A310" s="618"/>
      <c r="B310" s="620"/>
      <c r="C310" s="6" t="s">
        <v>19</v>
      </c>
      <c r="D310" s="581"/>
      <c r="E310" s="9"/>
      <c r="F310" s="581">
        <v>7.0000000000000007E-2</v>
      </c>
      <c r="G310" s="9"/>
      <c r="H310" s="747">
        <f t="shared" si="92"/>
        <v>10.500000000000002</v>
      </c>
      <c r="I310" s="747">
        <f t="shared" si="93"/>
        <v>10.500000000000002</v>
      </c>
      <c r="J310" s="747"/>
      <c r="K310" s="581"/>
      <c r="L310" s="581"/>
      <c r="M310" s="581"/>
      <c r="N310" s="583">
        <v>150</v>
      </c>
      <c r="Q310" s="11"/>
    </row>
    <row r="311" spans="1:17" ht="15.95" customHeight="1" thickBot="1" x14ac:dyDescent="0.3">
      <c r="A311" s="618"/>
      <c r="B311" s="620"/>
      <c r="C311" s="53" t="s">
        <v>22</v>
      </c>
      <c r="D311" s="577"/>
      <c r="E311" s="584"/>
      <c r="F311" s="577">
        <v>7.0000000000000007E-2</v>
      </c>
      <c r="G311" s="584"/>
      <c r="H311" s="751">
        <f t="shared" si="92"/>
        <v>0</v>
      </c>
      <c r="I311" s="747">
        <f t="shared" si="93"/>
        <v>0</v>
      </c>
      <c r="J311" s="751"/>
      <c r="K311" s="577"/>
      <c r="L311" s="577"/>
      <c r="M311" s="577"/>
      <c r="N311" s="63">
        <v>0</v>
      </c>
      <c r="Q311" s="44"/>
    </row>
    <row r="312" spans="1:17" ht="15.95" customHeight="1" thickBot="1" x14ac:dyDescent="0.3">
      <c r="A312" s="70"/>
      <c r="B312" s="71"/>
      <c r="C312" s="123" t="s">
        <v>193</v>
      </c>
      <c r="D312" s="71"/>
      <c r="E312" s="75">
        <f>SUM(E305:E311)</f>
        <v>115.57</v>
      </c>
      <c r="F312" s="76"/>
      <c r="G312" s="75">
        <f>SUM(G305:G311)</f>
        <v>950</v>
      </c>
      <c r="H312" s="749">
        <f>SUM(H305:H311)</f>
        <v>921.52199999999993</v>
      </c>
      <c r="I312" s="749">
        <f t="shared" ref="I304:I344" si="94">H312</f>
        <v>921.52199999999993</v>
      </c>
      <c r="J312" s="749">
        <f>G312+E312-H312</f>
        <v>144.048</v>
      </c>
      <c r="K312" s="71"/>
      <c r="L312" s="71"/>
      <c r="M312" s="71"/>
      <c r="N312" s="77"/>
      <c r="Q312" s="44"/>
    </row>
    <row r="313" spans="1:17" ht="15.95" customHeight="1" x14ac:dyDescent="0.25">
      <c r="A313" s="615">
        <v>14</v>
      </c>
      <c r="B313" s="620" t="s">
        <v>213</v>
      </c>
      <c r="C313" s="213" t="s">
        <v>107</v>
      </c>
      <c r="D313" s="545" t="s">
        <v>106</v>
      </c>
      <c r="E313" s="56">
        <v>123.172</v>
      </c>
      <c r="F313" s="55">
        <v>30.5</v>
      </c>
      <c r="G313" s="56">
        <v>230</v>
      </c>
      <c r="H313" s="746">
        <f>M313*F313/100</f>
        <v>37.82</v>
      </c>
      <c r="I313" s="747">
        <f>M313*F313/100</f>
        <v>37.82</v>
      </c>
      <c r="J313" s="753">
        <f>J320</f>
        <v>129.952</v>
      </c>
      <c r="K313" s="580">
        <v>65910</v>
      </c>
      <c r="L313" s="580">
        <v>66034</v>
      </c>
      <c r="M313" s="580">
        <f>L313-K313</f>
        <v>124</v>
      </c>
      <c r="N313" s="582"/>
      <c r="Q313" s="44"/>
    </row>
    <row r="314" spans="1:17" ht="15.95" customHeight="1" x14ac:dyDescent="0.25">
      <c r="A314" s="620"/>
      <c r="B314" s="620"/>
      <c r="C314" s="6" t="s">
        <v>20</v>
      </c>
      <c r="D314" s="581"/>
      <c r="E314" s="9"/>
      <c r="F314" s="581">
        <v>0.37</v>
      </c>
      <c r="G314" s="9"/>
      <c r="H314" s="747">
        <f t="shared" ref="H314:H319" si="95">N314*F314</f>
        <v>37</v>
      </c>
      <c r="I314" s="747">
        <f>N314*F314</f>
        <v>37</v>
      </c>
      <c r="J314" s="747"/>
      <c r="K314" s="581"/>
      <c r="L314" s="581"/>
      <c r="M314" s="581"/>
      <c r="N314" s="583">
        <v>100</v>
      </c>
      <c r="Q314" s="44"/>
    </row>
    <row r="315" spans="1:17" ht="15.95" customHeight="1" x14ac:dyDescent="0.25">
      <c r="A315" s="620"/>
      <c r="B315" s="620"/>
      <c r="C315" s="6" t="s">
        <v>37</v>
      </c>
      <c r="D315" s="581"/>
      <c r="E315" s="9"/>
      <c r="F315" s="581">
        <v>0.2</v>
      </c>
      <c r="G315" s="9"/>
      <c r="H315" s="747">
        <f t="shared" si="95"/>
        <v>2</v>
      </c>
      <c r="I315" s="747">
        <f t="shared" ref="I315:I319" si="96">N315*F315</f>
        <v>2</v>
      </c>
      <c r="J315" s="747"/>
      <c r="K315" s="581"/>
      <c r="L315" s="581"/>
      <c r="M315" s="581"/>
      <c r="N315" s="583">
        <v>10</v>
      </c>
      <c r="Q315" s="44"/>
    </row>
    <row r="316" spans="1:17" ht="15.95" customHeight="1" x14ac:dyDescent="0.25">
      <c r="A316" s="620"/>
      <c r="B316" s="620"/>
      <c r="C316" s="6" t="s">
        <v>21</v>
      </c>
      <c r="D316" s="581"/>
      <c r="E316" s="9"/>
      <c r="F316" s="581">
        <v>0.37</v>
      </c>
      <c r="G316" s="9"/>
      <c r="H316" s="747">
        <f t="shared" si="95"/>
        <v>7.4</v>
      </c>
      <c r="I316" s="747">
        <f t="shared" si="96"/>
        <v>7.4</v>
      </c>
      <c r="J316" s="747"/>
      <c r="K316" s="581"/>
      <c r="L316" s="581"/>
      <c r="M316" s="581"/>
      <c r="N316" s="583">
        <v>20</v>
      </c>
      <c r="Q316" s="44"/>
    </row>
    <row r="317" spans="1:17" ht="15.95" customHeight="1" x14ac:dyDescent="0.25">
      <c r="A317" s="620"/>
      <c r="B317" s="620"/>
      <c r="C317" s="6" t="s">
        <v>38</v>
      </c>
      <c r="D317" s="581"/>
      <c r="E317" s="9"/>
      <c r="F317" s="581">
        <v>0.2</v>
      </c>
      <c r="G317" s="9"/>
      <c r="H317" s="747">
        <f t="shared" si="95"/>
        <v>2</v>
      </c>
      <c r="I317" s="747">
        <f t="shared" si="96"/>
        <v>2</v>
      </c>
      <c r="J317" s="747"/>
      <c r="K317" s="581"/>
      <c r="L317" s="581"/>
      <c r="M317" s="581"/>
      <c r="N317" s="583">
        <v>10</v>
      </c>
      <c r="Q317" s="44"/>
    </row>
    <row r="318" spans="1:17" ht="15.95" customHeight="1" x14ac:dyDescent="0.25">
      <c r="A318" s="620"/>
      <c r="B318" s="620"/>
      <c r="C318" s="6" t="s">
        <v>19</v>
      </c>
      <c r="D318" s="581"/>
      <c r="E318" s="9"/>
      <c r="F318" s="581">
        <v>0.2</v>
      </c>
      <c r="G318" s="9"/>
      <c r="H318" s="747">
        <f t="shared" si="95"/>
        <v>17</v>
      </c>
      <c r="I318" s="747">
        <f t="shared" si="96"/>
        <v>17</v>
      </c>
      <c r="J318" s="747"/>
      <c r="K318" s="581"/>
      <c r="L318" s="581"/>
      <c r="M318" s="581"/>
      <c r="N318" s="583">
        <v>85</v>
      </c>
      <c r="Q318" s="44"/>
    </row>
    <row r="319" spans="1:17" ht="15.95" customHeight="1" thickBot="1" x14ac:dyDescent="0.3">
      <c r="A319" s="620"/>
      <c r="B319" s="620"/>
      <c r="C319" s="53" t="s">
        <v>22</v>
      </c>
      <c r="D319" s="577"/>
      <c r="E319" s="584"/>
      <c r="F319" s="577">
        <v>0.2</v>
      </c>
      <c r="G319" s="584"/>
      <c r="H319" s="751">
        <f t="shared" si="95"/>
        <v>0</v>
      </c>
      <c r="I319" s="747">
        <f t="shared" si="96"/>
        <v>0</v>
      </c>
      <c r="J319" s="751"/>
      <c r="K319" s="577"/>
      <c r="L319" s="577"/>
      <c r="M319" s="577"/>
      <c r="N319" s="63">
        <v>0</v>
      </c>
      <c r="Q319" s="44"/>
    </row>
    <row r="320" spans="1:17" ht="15.95" customHeight="1" thickBot="1" x14ac:dyDescent="0.3">
      <c r="A320" s="70"/>
      <c r="B320" s="71"/>
      <c r="C320" s="123" t="s">
        <v>193</v>
      </c>
      <c r="D320" s="71"/>
      <c r="E320" s="75">
        <f>SUM(E313:E319)</f>
        <v>123.172</v>
      </c>
      <c r="F320" s="76"/>
      <c r="G320" s="75">
        <f>SUM(G313:G319)</f>
        <v>230</v>
      </c>
      <c r="H320" s="749">
        <f>SUM(H313:H319)</f>
        <v>103.22</v>
      </c>
      <c r="I320" s="749">
        <f t="shared" si="94"/>
        <v>103.22</v>
      </c>
      <c r="J320" s="759">
        <v>129.952</v>
      </c>
      <c r="K320" s="71"/>
      <c r="L320" s="71"/>
      <c r="M320" s="71"/>
      <c r="N320" s="77"/>
      <c r="Q320" s="44"/>
    </row>
    <row r="321" spans="1:17" ht="15.95" customHeight="1" x14ac:dyDescent="0.25">
      <c r="A321" s="644">
        <v>15</v>
      </c>
      <c r="B321" s="620" t="s">
        <v>221</v>
      </c>
      <c r="C321" s="88" t="s">
        <v>161</v>
      </c>
      <c r="D321" s="588" t="s">
        <v>162</v>
      </c>
      <c r="E321" s="579">
        <v>157.4</v>
      </c>
      <c r="F321" s="87">
        <v>43.9</v>
      </c>
      <c r="G321" s="579">
        <v>443.83</v>
      </c>
      <c r="H321" s="750">
        <f>M321*F321/100</f>
        <v>118.96899999999999</v>
      </c>
      <c r="I321" s="747">
        <f>M321*F321/100</f>
        <v>118.96899999999999</v>
      </c>
      <c r="J321" s="753">
        <f>J328</f>
        <v>168.51100000000002</v>
      </c>
      <c r="K321" s="578">
        <v>28164</v>
      </c>
      <c r="L321" s="578">
        <v>28435</v>
      </c>
      <c r="M321" s="578">
        <f>L321-K321</f>
        <v>271</v>
      </c>
      <c r="N321" s="591"/>
      <c r="Q321" s="44"/>
    </row>
    <row r="322" spans="1:17" ht="15.95" customHeight="1" x14ac:dyDescent="0.25">
      <c r="A322" s="655"/>
      <c r="B322" s="620"/>
      <c r="C322" s="6" t="s">
        <v>20</v>
      </c>
      <c r="D322" s="581"/>
      <c r="E322" s="9"/>
      <c r="F322" s="581">
        <v>0.33</v>
      </c>
      <c r="G322" s="9"/>
      <c r="H322" s="747">
        <f t="shared" ref="H322:H327" si="97">N322*F322</f>
        <v>59.400000000000006</v>
      </c>
      <c r="I322" s="747">
        <f>N322*F322</f>
        <v>59.400000000000006</v>
      </c>
      <c r="J322" s="747"/>
      <c r="K322" s="581"/>
      <c r="L322" s="581"/>
      <c r="M322" s="581"/>
      <c r="N322" s="583">
        <v>180</v>
      </c>
      <c r="Q322" s="44"/>
    </row>
    <row r="323" spans="1:17" ht="15.95" customHeight="1" x14ac:dyDescent="0.25">
      <c r="A323" s="655"/>
      <c r="B323" s="620"/>
      <c r="C323" s="6" t="s">
        <v>37</v>
      </c>
      <c r="D323" s="581"/>
      <c r="E323" s="9"/>
      <c r="F323" s="581">
        <v>0.2</v>
      </c>
      <c r="G323" s="9"/>
      <c r="H323" s="747">
        <f t="shared" si="97"/>
        <v>25</v>
      </c>
      <c r="I323" s="747">
        <f t="shared" ref="I323:I327" si="98">N323*F323</f>
        <v>25</v>
      </c>
      <c r="J323" s="747"/>
      <c r="K323" s="581"/>
      <c r="L323" s="581"/>
      <c r="M323" s="581"/>
      <c r="N323" s="583">
        <v>125</v>
      </c>
      <c r="Q323" s="11"/>
    </row>
    <row r="324" spans="1:17" ht="15.95" customHeight="1" x14ac:dyDescent="0.25">
      <c r="A324" s="655"/>
      <c r="B324" s="620"/>
      <c r="C324" s="6" t="s">
        <v>21</v>
      </c>
      <c r="D324" s="581"/>
      <c r="E324" s="9"/>
      <c r="F324" s="581">
        <v>0.33</v>
      </c>
      <c r="G324" s="9"/>
      <c r="H324" s="747">
        <f t="shared" si="97"/>
        <v>64.350000000000009</v>
      </c>
      <c r="I324" s="747">
        <f t="shared" si="98"/>
        <v>64.350000000000009</v>
      </c>
      <c r="J324" s="747"/>
      <c r="K324" s="581"/>
      <c r="L324" s="581"/>
      <c r="M324" s="581"/>
      <c r="N324" s="583">
        <v>195</v>
      </c>
    </row>
    <row r="325" spans="1:17" ht="15.95" customHeight="1" x14ac:dyDescent="0.25">
      <c r="A325" s="655"/>
      <c r="B325" s="620"/>
      <c r="C325" s="6" t="s">
        <v>38</v>
      </c>
      <c r="D325" s="581"/>
      <c r="E325" s="9"/>
      <c r="F325" s="581">
        <v>0.2</v>
      </c>
      <c r="G325" s="9"/>
      <c r="H325" s="747">
        <f t="shared" si="97"/>
        <v>134</v>
      </c>
      <c r="I325" s="747">
        <f t="shared" si="98"/>
        <v>134</v>
      </c>
      <c r="J325" s="747"/>
      <c r="K325" s="581"/>
      <c r="L325" s="581"/>
      <c r="M325" s="581"/>
      <c r="N325" s="583">
        <v>670</v>
      </c>
      <c r="Q325" s="44"/>
    </row>
    <row r="326" spans="1:17" ht="15.95" customHeight="1" x14ac:dyDescent="0.25">
      <c r="A326" s="655"/>
      <c r="B326" s="620"/>
      <c r="C326" s="6" t="s">
        <v>19</v>
      </c>
      <c r="D326" s="581"/>
      <c r="E326" s="9"/>
      <c r="F326" s="581">
        <v>0.2</v>
      </c>
      <c r="G326" s="9"/>
      <c r="H326" s="747">
        <f t="shared" si="97"/>
        <v>31</v>
      </c>
      <c r="I326" s="747">
        <f t="shared" si="98"/>
        <v>31</v>
      </c>
      <c r="J326" s="747"/>
      <c r="K326" s="581"/>
      <c r="L326" s="581"/>
      <c r="M326" s="581"/>
      <c r="N326" s="583">
        <v>155</v>
      </c>
      <c r="Q326" s="44"/>
    </row>
    <row r="327" spans="1:17" ht="15.95" customHeight="1" thickBot="1" x14ac:dyDescent="0.3">
      <c r="A327" s="658"/>
      <c r="B327" s="620"/>
      <c r="C327" s="53" t="s">
        <v>22</v>
      </c>
      <c r="D327" s="577"/>
      <c r="E327" s="584"/>
      <c r="F327" s="577">
        <v>0.2</v>
      </c>
      <c r="G327" s="584"/>
      <c r="H327" s="751">
        <f t="shared" si="97"/>
        <v>0</v>
      </c>
      <c r="I327" s="747">
        <f t="shared" si="98"/>
        <v>0</v>
      </c>
      <c r="J327" s="751"/>
      <c r="K327" s="577"/>
      <c r="L327" s="577"/>
      <c r="M327" s="577"/>
      <c r="N327" s="63">
        <v>0</v>
      </c>
      <c r="Q327" s="11"/>
    </row>
    <row r="328" spans="1:17" ht="15.95" customHeight="1" thickBot="1" x14ac:dyDescent="0.3">
      <c r="A328" s="70"/>
      <c r="B328" s="71"/>
      <c r="C328" s="123" t="s">
        <v>193</v>
      </c>
      <c r="D328" s="71"/>
      <c r="E328" s="75">
        <f>SUM(E321:E327)</f>
        <v>157.4</v>
      </c>
      <c r="F328" s="76"/>
      <c r="G328" s="75">
        <f>SUM(G321:G327)</f>
        <v>443.83</v>
      </c>
      <c r="H328" s="749">
        <f>SUM(H321:H327)</f>
        <v>432.71899999999999</v>
      </c>
      <c r="I328" s="749">
        <f t="shared" si="94"/>
        <v>432.71899999999999</v>
      </c>
      <c r="J328" s="749">
        <f>G328+E328-H328</f>
        <v>168.51100000000002</v>
      </c>
      <c r="K328" s="71"/>
      <c r="L328" s="71"/>
      <c r="M328" s="71"/>
      <c r="N328" s="77"/>
      <c r="Q328" s="11"/>
    </row>
    <row r="329" spans="1:17" ht="15.95" customHeight="1" x14ac:dyDescent="0.25">
      <c r="A329" s="617">
        <v>17</v>
      </c>
      <c r="B329" s="615" t="s">
        <v>439</v>
      </c>
      <c r="C329" s="343" t="s">
        <v>347</v>
      </c>
      <c r="D329" s="538" t="s">
        <v>349</v>
      </c>
      <c r="E329" s="78">
        <v>201.38399999999999</v>
      </c>
      <c r="F329" s="580">
        <v>24.9</v>
      </c>
      <c r="G329" s="78">
        <v>180</v>
      </c>
      <c r="H329" s="756">
        <f>M329*F329/100</f>
        <v>133.71299999999999</v>
      </c>
      <c r="I329" s="747">
        <f>M329*F329/100</f>
        <v>133.71299999999999</v>
      </c>
      <c r="J329" s="753">
        <f>J336</f>
        <v>182.87100000000007</v>
      </c>
      <c r="K329" s="580">
        <v>6098</v>
      </c>
      <c r="L329" s="580">
        <v>6635</v>
      </c>
      <c r="M329" s="580">
        <f>L329-K329</f>
        <v>537</v>
      </c>
      <c r="N329" s="582"/>
      <c r="Q329" s="11"/>
    </row>
    <row r="330" spans="1:17" ht="15.95" customHeight="1" x14ac:dyDescent="0.25">
      <c r="A330" s="618"/>
      <c r="B330" s="620"/>
      <c r="C330" s="6" t="s">
        <v>20</v>
      </c>
      <c r="D330" s="581"/>
      <c r="E330" s="173"/>
      <c r="F330" s="581">
        <v>0.32</v>
      </c>
      <c r="G330" s="173"/>
      <c r="H330" s="747">
        <f t="shared" ref="H330:H335" si="99">N330*F330</f>
        <v>33.6</v>
      </c>
      <c r="I330" s="747">
        <f>N330*F330</f>
        <v>33.6</v>
      </c>
      <c r="J330" s="747"/>
      <c r="K330" s="581"/>
      <c r="L330" s="581"/>
      <c r="M330" s="581"/>
      <c r="N330" s="583">
        <v>105</v>
      </c>
      <c r="Q330" s="11"/>
    </row>
    <row r="331" spans="1:17" ht="15.95" customHeight="1" x14ac:dyDescent="0.25">
      <c r="A331" s="618"/>
      <c r="B331" s="620"/>
      <c r="C331" s="6" t="s">
        <v>37</v>
      </c>
      <c r="D331" s="581"/>
      <c r="E331" s="173"/>
      <c r="F331" s="581">
        <v>0.04</v>
      </c>
      <c r="G331" s="173"/>
      <c r="H331" s="747">
        <f t="shared" si="99"/>
        <v>2.2000000000000002</v>
      </c>
      <c r="I331" s="747">
        <f t="shared" ref="I331:I335" si="100">N331*F331</f>
        <v>2.2000000000000002</v>
      </c>
      <c r="J331" s="747"/>
      <c r="K331" s="581"/>
      <c r="L331" s="581"/>
      <c r="M331" s="581"/>
      <c r="N331" s="583">
        <v>55</v>
      </c>
      <c r="Q331" s="11"/>
    </row>
    <row r="332" spans="1:17" ht="15.95" customHeight="1" x14ac:dyDescent="0.25">
      <c r="A332" s="618"/>
      <c r="B332" s="620"/>
      <c r="C332" s="6" t="s">
        <v>21</v>
      </c>
      <c r="D332" s="581"/>
      <c r="E332" s="173"/>
      <c r="F332" s="581">
        <v>0.32</v>
      </c>
      <c r="G332" s="173"/>
      <c r="H332" s="747">
        <f t="shared" si="99"/>
        <v>0</v>
      </c>
      <c r="I332" s="747">
        <f t="shared" si="100"/>
        <v>0</v>
      </c>
      <c r="J332" s="747"/>
      <c r="K332" s="581"/>
      <c r="L332" s="581"/>
      <c r="M332" s="581"/>
      <c r="N332" s="583">
        <v>0</v>
      </c>
      <c r="Q332" s="11"/>
    </row>
    <row r="333" spans="1:17" ht="15.95" customHeight="1" x14ac:dyDescent="0.25">
      <c r="A333" s="618"/>
      <c r="B333" s="620"/>
      <c r="C333" s="6" t="s">
        <v>38</v>
      </c>
      <c r="D333" s="581"/>
      <c r="E333" s="173"/>
      <c r="F333" s="581">
        <v>0.04</v>
      </c>
      <c r="G333" s="173"/>
      <c r="H333" s="747">
        <f t="shared" si="99"/>
        <v>7.6000000000000005</v>
      </c>
      <c r="I333" s="747">
        <f t="shared" si="100"/>
        <v>7.6000000000000005</v>
      </c>
      <c r="J333" s="747"/>
      <c r="K333" s="581"/>
      <c r="L333" s="581"/>
      <c r="M333" s="581"/>
      <c r="N333" s="583">
        <v>190</v>
      </c>
      <c r="Q333" s="11"/>
    </row>
    <row r="334" spans="1:17" ht="15.95" customHeight="1" x14ac:dyDescent="0.25">
      <c r="A334" s="618"/>
      <c r="B334" s="620"/>
      <c r="C334" s="6" t="s">
        <v>19</v>
      </c>
      <c r="D334" s="581"/>
      <c r="E334" s="173"/>
      <c r="F334" s="581">
        <v>0.04</v>
      </c>
      <c r="G334" s="173"/>
      <c r="H334" s="747">
        <f t="shared" si="99"/>
        <v>6.2</v>
      </c>
      <c r="I334" s="747">
        <f t="shared" si="100"/>
        <v>6.2</v>
      </c>
      <c r="J334" s="747"/>
      <c r="K334" s="581"/>
      <c r="L334" s="581"/>
      <c r="M334" s="581"/>
      <c r="N334" s="583">
        <v>155</v>
      </c>
      <c r="Q334" s="11"/>
    </row>
    <row r="335" spans="1:17" ht="15.95" customHeight="1" thickBot="1" x14ac:dyDescent="0.3">
      <c r="A335" s="619"/>
      <c r="B335" s="621"/>
      <c r="C335" s="28" t="s">
        <v>22</v>
      </c>
      <c r="D335" s="587"/>
      <c r="E335" s="121"/>
      <c r="F335" s="587">
        <v>0.04</v>
      </c>
      <c r="G335" s="121"/>
      <c r="H335" s="748">
        <f t="shared" si="99"/>
        <v>15.200000000000001</v>
      </c>
      <c r="I335" s="747">
        <f t="shared" si="100"/>
        <v>15.200000000000001</v>
      </c>
      <c r="J335" s="751"/>
      <c r="K335" s="587"/>
      <c r="L335" s="587"/>
      <c r="M335" s="587"/>
      <c r="N335" s="30">
        <v>380</v>
      </c>
      <c r="Q335" s="11"/>
    </row>
    <row r="336" spans="1:17" ht="15.95" customHeight="1" thickBot="1" x14ac:dyDescent="0.3">
      <c r="A336" s="112"/>
      <c r="B336" s="113"/>
      <c r="C336" s="123" t="s">
        <v>193</v>
      </c>
      <c r="D336" s="71"/>
      <c r="E336" s="86">
        <f>E329</f>
        <v>201.38399999999999</v>
      </c>
      <c r="F336" s="76"/>
      <c r="G336" s="86">
        <f>G329</f>
        <v>180</v>
      </c>
      <c r="H336" s="749">
        <f>SUM(H329:H335)</f>
        <v>198.51299999999995</v>
      </c>
      <c r="I336" s="749">
        <f>H336</f>
        <v>198.51299999999995</v>
      </c>
      <c r="J336" s="749">
        <f>G336+E336-H336</f>
        <v>182.87100000000007</v>
      </c>
      <c r="K336" s="71"/>
      <c r="L336" s="71"/>
      <c r="M336" s="71"/>
      <c r="N336" s="77"/>
      <c r="Q336" s="11"/>
    </row>
    <row r="337" spans="1:17" ht="15.95" customHeight="1" x14ac:dyDescent="0.25">
      <c r="A337" s="644">
        <v>18</v>
      </c>
      <c r="B337" s="620" t="s">
        <v>232</v>
      </c>
      <c r="C337" s="88" t="s">
        <v>163</v>
      </c>
      <c r="D337" s="588" t="s">
        <v>164</v>
      </c>
      <c r="E337" s="590">
        <v>134.03</v>
      </c>
      <c r="F337" s="87">
        <v>43.7</v>
      </c>
      <c r="G337" s="579">
        <v>300</v>
      </c>
      <c r="H337" s="750">
        <f>M337*F337/100</f>
        <v>73.415999999999997</v>
      </c>
      <c r="I337" s="747">
        <f>M337*F337/100</f>
        <v>73.415999999999997</v>
      </c>
      <c r="J337" s="753">
        <f>J344</f>
        <v>190.86</v>
      </c>
      <c r="K337" s="578">
        <v>55206</v>
      </c>
      <c r="L337" s="578">
        <v>55374</v>
      </c>
      <c r="M337" s="578">
        <f>L337-K337</f>
        <v>168</v>
      </c>
      <c r="N337" s="591"/>
      <c r="Q337" s="11"/>
    </row>
    <row r="338" spans="1:17" ht="15.95" customHeight="1" x14ac:dyDescent="0.25">
      <c r="A338" s="655"/>
      <c r="B338" s="620"/>
      <c r="C338" s="6" t="s">
        <v>20</v>
      </c>
      <c r="D338" s="581"/>
      <c r="E338" s="9"/>
      <c r="F338" s="581">
        <v>0.25</v>
      </c>
      <c r="G338" s="9"/>
      <c r="H338" s="747">
        <f t="shared" ref="H338:H343" si="101">N338*F338</f>
        <v>77.5</v>
      </c>
      <c r="I338" s="747">
        <f>N338*F338</f>
        <v>77.5</v>
      </c>
      <c r="J338" s="747"/>
      <c r="K338" s="581"/>
      <c r="L338" s="581"/>
      <c r="M338" s="581"/>
      <c r="N338" s="583">
        <v>310</v>
      </c>
      <c r="Q338" s="11"/>
    </row>
    <row r="339" spans="1:17" ht="15.95" customHeight="1" x14ac:dyDescent="0.25">
      <c r="A339" s="655"/>
      <c r="B339" s="620"/>
      <c r="C339" s="6" t="s">
        <v>37</v>
      </c>
      <c r="D339" s="581"/>
      <c r="E339" s="9"/>
      <c r="F339" s="581">
        <v>0.15</v>
      </c>
      <c r="G339" s="9"/>
      <c r="H339" s="747">
        <f t="shared" si="101"/>
        <v>6</v>
      </c>
      <c r="I339" s="747">
        <f t="shared" ref="I339:I343" si="102">N339*F339</f>
        <v>6</v>
      </c>
      <c r="J339" s="747"/>
      <c r="K339" s="581"/>
      <c r="L339" s="581"/>
      <c r="M339" s="581"/>
      <c r="N339" s="583">
        <v>40</v>
      </c>
      <c r="Q339" s="11"/>
    </row>
    <row r="340" spans="1:17" ht="15.95" customHeight="1" x14ac:dyDescent="0.25">
      <c r="A340" s="655"/>
      <c r="B340" s="620"/>
      <c r="C340" s="6" t="s">
        <v>21</v>
      </c>
      <c r="D340" s="581"/>
      <c r="E340" s="9"/>
      <c r="F340" s="581">
        <v>0.25</v>
      </c>
      <c r="G340" s="9"/>
      <c r="H340" s="747">
        <f t="shared" si="101"/>
        <v>45</v>
      </c>
      <c r="I340" s="747">
        <f t="shared" si="102"/>
        <v>45</v>
      </c>
      <c r="J340" s="747"/>
      <c r="K340" s="581"/>
      <c r="L340" s="581"/>
      <c r="M340" s="581"/>
      <c r="N340" s="583">
        <v>180</v>
      </c>
      <c r="Q340" s="11"/>
    </row>
    <row r="341" spans="1:17" ht="15.95" customHeight="1" x14ac:dyDescent="0.25">
      <c r="A341" s="655"/>
      <c r="B341" s="620"/>
      <c r="C341" s="6" t="s">
        <v>38</v>
      </c>
      <c r="D341" s="581"/>
      <c r="E341" s="9"/>
      <c r="F341" s="581">
        <v>0.15</v>
      </c>
      <c r="G341" s="9"/>
      <c r="H341" s="747">
        <f t="shared" si="101"/>
        <v>18</v>
      </c>
      <c r="I341" s="747">
        <f t="shared" si="102"/>
        <v>18</v>
      </c>
      <c r="J341" s="747"/>
      <c r="K341" s="581"/>
      <c r="L341" s="581"/>
      <c r="M341" s="581"/>
      <c r="N341" s="583">
        <v>120</v>
      </c>
      <c r="Q341" s="11"/>
    </row>
    <row r="342" spans="1:17" ht="15.95" customHeight="1" x14ac:dyDescent="0.25">
      <c r="A342" s="655"/>
      <c r="B342" s="620"/>
      <c r="C342" s="6" t="s">
        <v>19</v>
      </c>
      <c r="D342" s="581"/>
      <c r="E342" s="9"/>
      <c r="F342" s="581">
        <v>0.15</v>
      </c>
      <c r="G342" s="9"/>
      <c r="H342" s="747">
        <f t="shared" si="101"/>
        <v>23.25</v>
      </c>
      <c r="I342" s="747">
        <f t="shared" si="102"/>
        <v>23.25</v>
      </c>
      <c r="J342" s="747"/>
      <c r="K342" s="581"/>
      <c r="L342" s="581"/>
      <c r="M342" s="581"/>
      <c r="N342" s="583">
        <v>155</v>
      </c>
      <c r="Q342" s="11"/>
    </row>
    <row r="343" spans="1:17" ht="15.95" customHeight="1" thickBot="1" x14ac:dyDescent="0.3">
      <c r="A343" s="658"/>
      <c r="B343" s="620"/>
      <c r="C343" s="53" t="s">
        <v>22</v>
      </c>
      <c r="D343" s="577"/>
      <c r="E343" s="584"/>
      <c r="F343" s="577">
        <v>0.15</v>
      </c>
      <c r="G343" s="584"/>
      <c r="H343" s="751">
        <f t="shared" si="101"/>
        <v>0</v>
      </c>
      <c r="I343" s="747">
        <f t="shared" si="102"/>
        <v>0</v>
      </c>
      <c r="J343" s="751"/>
      <c r="K343" s="577"/>
      <c r="L343" s="577"/>
      <c r="M343" s="577"/>
      <c r="N343" s="63">
        <v>0</v>
      </c>
      <c r="Q343" s="11"/>
    </row>
    <row r="344" spans="1:17" ht="15.95" customHeight="1" thickBot="1" x14ac:dyDescent="0.3">
      <c r="A344" s="70"/>
      <c r="B344" s="71"/>
      <c r="C344" s="123" t="s">
        <v>193</v>
      </c>
      <c r="D344" s="71"/>
      <c r="E344" s="75">
        <f>SUM(E337:E343)</f>
        <v>134.03</v>
      </c>
      <c r="F344" s="76"/>
      <c r="G344" s="75">
        <f>SUM(G337:G343)</f>
        <v>300</v>
      </c>
      <c r="H344" s="749">
        <f>SUM(H337:H343)</f>
        <v>243.166</v>
      </c>
      <c r="I344" s="749">
        <f t="shared" si="94"/>
        <v>243.166</v>
      </c>
      <c r="J344" s="759">
        <v>190.86</v>
      </c>
      <c r="K344" s="71"/>
      <c r="L344" s="71"/>
      <c r="M344" s="71"/>
      <c r="N344" s="77"/>
      <c r="Q344" s="11"/>
    </row>
    <row r="345" spans="1:17" ht="15.95" customHeight="1" x14ac:dyDescent="0.25">
      <c r="A345" s="618">
        <v>19</v>
      </c>
      <c r="B345" s="620" t="s">
        <v>206</v>
      </c>
      <c r="C345" s="133" t="s">
        <v>144</v>
      </c>
      <c r="D345" s="588" t="s">
        <v>145</v>
      </c>
      <c r="E345" s="590">
        <v>238.548</v>
      </c>
      <c r="F345" s="87">
        <v>33.700000000000003</v>
      </c>
      <c r="G345" s="590">
        <v>540</v>
      </c>
      <c r="H345" s="750">
        <f>M345*F345/100</f>
        <v>277.68800000000005</v>
      </c>
      <c r="I345" s="747">
        <f>M345*F345/100</f>
        <v>277.68800000000005</v>
      </c>
      <c r="J345" s="753">
        <f>J352</f>
        <v>350.21</v>
      </c>
      <c r="K345" s="578">
        <v>24966</v>
      </c>
      <c r="L345" s="578">
        <v>25790</v>
      </c>
      <c r="M345" s="578">
        <f>L345-K345</f>
        <v>824</v>
      </c>
      <c r="N345" s="591"/>
      <c r="Q345" s="11"/>
    </row>
    <row r="346" spans="1:17" ht="15.95" customHeight="1" x14ac:dyDescent="0.25">
      <c r="A346" s="618"/>
      <c r="B346" s="620"/>
      <c r="C346" s="6" t="s">
        <v>20</v>
      </c>
      <c r="D346" s="581"/>
      <c r="E346" s="9"/>
      <c r="F346" s="581">
        <v>0.32</v>
      </c>
      <c r="G346" s="9"/>
      <c r="H346" s="747">
        <f t="shared" ref="H346:H351" si="103">N346*F346</f>
        <v>83.2</v>
      </c>
      <c r="I346" s="747">
        <f>N346*F346</f>
        <v>83.2</v>
      </c>
      <c r="J346" s="747"/>
      <c r="K346" s="581"/>
      <c r="L346" s="581"/>
      <c r="M346" s="581"/>
      <c r="N346" s="583">
        <v>260</v>
      </c>
      <c r="Q346" s="11"/>
    </row>
    <row r="347" spans="1:17" ht="15.95" customHeight="1" x14ac:dyDescent="0.25">
      <c r="A347" s="618"/>
      <c r="B347" s="620"/>
      <c r="C347" s="6" t="s">
        <v>37</v>
      </c>
      <c r="D347" s="581"/>
      <c r="E347" s="9"/>
      <c r="F347" s="581">
        <v>0.05</v>
      </c>
      <c r="G347" s="9"/>
      <c r="H347" s="747">
        <f>N347*F347</f>
        <v>50</v>
      </c>
      <c r="I347" s="747">
        <f t="shared" ref="I347:I351" si="104">N347*F347</f>
        <v>50</v>
      </c>
      <c r="J347" s="747"/>
      <c r="K347" s="581"/>
      <c r="L347" s="581"/>
      <c r="M347" s="581"/>
      <c r="N347" s="583">
        <v>1000</v>
      </c>
      <c r="Q347" s="11"/>
    </row>
    <row r="348" spans="1:17" ht="15.95" customHeight="1" x14ac:dyDescent="0.25">
      <c r="A348" s="618"/>
      <c r="B348" s="620"/>
      <c r="C348" s="6" t="s">
        <v>21</v>
      </c>
      <c r="D348" s="581"/>
      <c r="E348" s="9"/>
      <c r="F348" s="581">
        <v>0.32</v>
      </c>
      <c r="G348" s="9"/>
      <c r="H348" s="747">
        <f t="shared" si="103"/>
        <v>3.2</v>
      </c>
      <c r="I348" s="747">
        <f t="shared" si="104"/>
        <v>3.2</v>
      </c>
      <c r="J348" s="747"/>
      <c r="K348" s="581"/>
      <c r="L348" s="581"/>
      <c r="M348" s="581"/>
      <c r="N348" s="583">
        <v>10</v>
      </c>
      <c r="Q348" s="11"/>
    </row>
    <row r="349" spans="1:17" ht="15.95" customHeight="1" x14ac:dyDescent="0.25">
      <c r="A349" s="618"/>
      <c r="B349" s="620"/>
      <c r="C349" s="6" t="s">
        <v>38</v>
      </c>
      <c r="D349" s="581"/>
      <c r="E349" s="9"/>
      <c r="F349" s="581">
        <v>0.05</v>
      </c>
      <c r="G349" s="9"/>
      <c r="H349" s="747">
        <f t="shared" si="103"/>
        <v>6.5</v>
      </c>
      <c r="I349" s="747">
        <f t="shared" si="104"/>
        <v>6.5</v>
      </c>
      <c r="J349" s="747"/>
      <c r="K349" s="581"/>
      <c r="L349" s="581"/>
      <c r="M349" s="581"/>
      <c r="N349" s="583">
        <v>130</v>
      </c>
      <c r="Q349" s="11"/>
    </row>
    <row r="350" spans="1:17" ht="15.95" customHeight="1" x14ac:dyDescent="0.25">
      <c r="A350" s="618"/>
      <c r="B350" s="620"/>
      <c r="C350" s="6" t="s">
        <v>19</v>
      </c>
      <c r="D350" s="581"/>
      <c r="E350" s="9"/>
      <c r="F350" s="581">
        <v>0.05</v>
      </c>
      <c r="G350" s="9"/>
      <c r="H350" s="747">
        <f t="shared" si="103"/>
        <v>7.75</v>
      </c>
      <c r="I350" s="747">
        <f t="shared" si="104"/>
        <v>7.75</v>
      </c>
      <c r="J350" s="747"/>
      <c r="K350" s="581"/>
      <c r="L350" s="581"/>
      <c r="M350" s="581"/>
      <c r="N350" s="149">
        <v>155</v>
      </c>
      <c r="Q350" s="11"/>
    </row>
    <row r="351" spans="1:17" ht="15.95" customHeight="1" thickBot="1" x14ac:dyDescent="0.3">
      <c r="A351" s="618"/>
      <c r="B351" s="620"/>
      <c r="C351" s="53" t="s">
        <v>22</v>
      </c>
      <c r="D351" s="577"/>
      <c r="E351" s="584"/>
      <c r="F351" s="577">
        <v>0.05</v>
      </c>
      <c r="G351" s="584"/>
      <c r="H351" s="751">
        <f t="shared" si="103"/>
        <v>0</v>
      </c>
      <c r="I351" s="747">
        <f t="shared" si="104"/>
        <v>0</v>
      </c>
      <c r="J351" s="751"/>
      <c r="K351" s="577"/>
      <c r="L351" s="577"/>
      <c r="M351" s="577"/>
      <c r="N351" s="63">
        <v>0</v>
      </c>
      <c r="Q351" s="11"/>
    </row>
    <row r="352" spans="1:17" ht="15.95" customHeight="1" thickBot="1" x14ac:dyDescent="0.3">
      <c r="A352" s="70"/>
      <c r="B352" s="71"/>
      <c r="C352" s="123" t="s">
        <v>193</v>
      </c>
      <c r="D352" s="71"/>
      <c r="E352" s="86">
        <f>SUM(E345:E351)</f>
        <v>238.548</v>
      </c>
      <c r="F352" s="76"/>
      <c r="G352" s="86">
        <f>SUM(G345:G351)</f>
        <v>540</v>
      </c>
      <c r="H352" s="749">
        <f>SUM(H345:H351)</f>
        <v>428.33800000000002</v>
      </c>
      <c r="I352" s="749">
        <f t="shared" ref="I352:I368" si="105">H352</f>
        <v>428.33800000000002</v>
      </c>
      <c r="J352" s="749">
        <f>G352+E352-H352</f>
        <v>350.21</v>
      </c>
      <c r="K352" s="71"/>
      <c r="L352" s="71"/>
      <c r="M352" s="71"/>
      <c r="N352" s="77"/>
      <c r="Q352" s="11"/>
    </row>
    <row r="353" spans="1:17" ht="15.95" customHeight="1" x14ac:dyDescent="0.25">
      <c r="A353" s="618">
        <v>20</v>
      </c>
      <c r="B353" s="620" t="s">
        <v>206</v>
      </c>
      <c r="C353" s="133" t="s">
        <v>123</v>
      </c>
      <c r="D353" s="588" t="s">
        <v>125</v>
      </c>
      <c r="E353" s="590">
        <v>159.233</v>
      </c>
      <c r="F353" s="87">
        <v>51.5</v>
      </c>
      <c r="G353" s="579">
        <v>190</v>
      </c>
      <c r="H353" s="750">
        <f>M353*F353/100</f>
        <v>116.39</v>
      </c>
      <c r="I353" s="747">
        <f>M353*F353/100</f>
        <v>116.39</v>
      </c>
      <c r="J353" s="753">
        <f>J360</f>
        <v>172.84300000000002</v>
      </c>
      <c r="K353" s="578">
        <v>22684</v>
      </c>
      <c r="L353" s="578">
        <v>22910</v>
      </c>
      <c r="M353" s="578">
        <f>L353-K353</f>
        <v>226</v>
      </c>
      <c r="N353" s="591"/>
      <c r="Q353" s="11"/>
    </row>
    <row r="354" spans="1:17" ht="15.95" customHeight="1" x14ac:dyDescent="0.25">
      <c r="A354" s="618"/>
      <c r="B354" s="620"/>
      <c r="C354" s="6" t="s">
        <v>20</v>
      </c>
      <c r="D354" s="581"/>
      <c r="E354" s="9"/>
      <c r="F354" s="581">
        <v>0.3</v>
      </c>
      <c r="G354" s="9"/>
      <c r="H354" s="747">
        <f t="shared" ref="H354:H359" si="106">N354*F354</f>
        <v>33</v>
      </c>
      <c r="I354" s="747">
        <f>N354*F354</f>
        <v>33</v>
      </c>
      <c r="J354" s="747"/>
      <c r="K354" s="581"/>
      <c r="L354" s="581"/>
      <c r="M354" s="581"/>
      <c r="N354" s="583">
        <v>110</v>
      </c>
      <c r="Q354" s="11"/>
    </row>
    <row r="355" spans="1:17" ht="15.95" customHeight="1" x14ac:dyDescent="0.25">
      <c r="A355" s="618"/>
      <c r="B355" s="620"/>
      <c r="C355" s="6" t="s">
        <v>37</v>
      </c>
      <c r="D355" s="581"/>
      <c r="E355" s="9"/>
      <c r="F355" s="581">
        <v>0.15</v>
      </c>
      <c r="G355" s="9"/>
      <c r="H355" s="747">
        <f t="shared" si="106"/>
        <v>3.75</v>
      </c>
      <c r="I355" s="747">
        <f t="shared" ref="I355:I359" si="107">N355*F355</f>
        <v>3.75</v>
      </c>
      <c r="J355" s="747"/>
      <c r="K355" s="581"/>
      <c r="L355" s="581"/>
      <c r="M355" s="581"/>
      <c r="N355" s="583">
        <v>25</v>
      </c>
      <c r="Q355" s="11"/>
    </row>
    <row r="356" spans="1:17" ht="15.95" customHeight="1" x14ac:dyDescent="0.25">
      <c r="A356" s="618"/>
      <c r="B356" s="620"/>
      <c r="C356" s="6" t="s">
        <v>21</v>
      </c>
      <c r="D356" s="581"/>
      <c r="E356" s="9"/>
      <c r="F356" s="581">
        <v>0.3</v>
      </c>
      <c r="G356" s="9"/>
      <c r="H356" s="747">
        <f t="shared" si="106"/>
        <v>0</v>
      </c>
      <c r="I356" s="747">
        <f t="shared" si="107"/>
        <v>0</v>
      </c>
      <c r="J356" s="747"/>
      <c r="K356" s="581"/>
      <c r="L356" s="581"/>
      <c r="M356" s="581"/>
      <c r="N356" s="583">
        <v>0</v>
      </c>
      <c r="Q356" s="11"/>
    </row>
    <row r="357" spans="1:17" ht="15.95" customHeight="1" x14ac:dyDescent="0.25">
      <c r="A357" s="618"/>
      <c r="B357" s="620"/>
      <c r="C357" s="6" t="s">
        <v>38</v>
      </c>
      <c r="D357" s="581"/>
      <c r="E357" s="9"/>
      <c r="F357" s="581">
        <v>0.15</v>
      </c>
      <c r="G357" s="9"/>
      <c r="H357" s="747">
        <f t="shared" si="106"/>
        <v>0</v>
      </c>
      <c r="I357" s="747">
        <f t="shared" si="107"/>
        <v>0</v>
      </c>
      <c r="J357" s="747"/>
      <c r="K357" s="581"/>
      <c r="L357" s="581"/>
      <c r="M357" s="581"/>
      <c r="N357" s="583">
        <v>0</v>
      </c>
      <c r="Q357" s="11"/>
    </row>
    <row r="358" spans="1:17" ht="15.95" customHeight="1" x14ac:dyDescent="0.25">
      <c r="A358" s="618"/>
      <c r="B358" s="620"/>
      <c r="C358" s="6" t="s">
        <v>19</v>
      </c>
      <c r="D358" s="581"/>
      <c r="E358" s="9"/>
      <c r="F358" s="581">
        <v>0.15</v>
      </c>
      <c r="G358" s="9"/>
      <c r="H358" s="747">
        <f t="shared" si="106"/>
        <v>23.25</v>
      </c>
      <c r="I358" s="747">
        <f t="shared" si="107"/>
        <v>23.25</v>
      </c>
      <c r="J358" s="747"/>
      <c r="K358" s="581"/>
      <c r="L358" s="581"/>
      <c r="M358" s="581"/>
      <c r="N358" s="583">
        <v>155</v>
      </c>
      <c r="Q358" s="11"/>
    </row>
    <row r="359" spans="1:17" ht="15.95" customHeight="1" thickBot="1" x14ac:dyDescent="0.3">
      <c r="A359" s="618"/>
      <c r="B359" s="620"/>
      <c r="C359" s="53" t="s">
        <v>22</v>
      </c>
      <c r="D359" s="577"/>
      <c r="E359" s="584"/>
      <c r="F359" s="577">
        <v>0.15</v>
      </c>
      <c r="G359" s="584"/>
      <c r="H359" s="751">
        <f t="shared" si="106"/>
        <v>0</v>
      </c>
      <c r="I359" s="747">
        <f t="shared" si="107"/>
        <v>0</v>
      </c>
      <c r="J359" s="751"/>
      <c r="K359" s="577"/>
      <c r="L359" s="577"/>
      <c r="M359" s="577"/>
      <c r="N359" s="63">
        <v>0</v>
      </c>
      <c r="Q359" s="11"/>
    </row>
    <row r="360" spans="1:17" ht="15.95" customHeight="1" thickBot="1" x14ac:dyDescent="0.3">
      <c r="A360" s="70"/>
      <c r="B360" s="71"/>
      <c r="C360" s="123" t="s">
        <v>193</v>
      </c>
      <c r="D360" s="71"/>
      <c r="E360" s="86">
        <f>E353</f>
        <v>159.233</v>
      </c>
      <c r="F360" s="76"/>
      <c r="G360" s="75">
        <f>SUM(G353:G359)</f>
        <v>190</v>
      </c>
      <c r="H360" s="749">
        <f>SUM(H353:H359)</f>
        <v>176.39</v>
      </c>
      <c r="I360" s="749">
        <f t="shared" si="105"/>
        <v>176.39</v>
      </c>
      <c r="J360" s="749">
        <f>G360+E360-H360</f>
        <v>172.84300000000002</v>
      </c>
      <c r="K360" s="71"/>
      <c r="L360" s="71"/>
      <c r="M360" s="71"/>
      <c r="N360" s="77"/>
      <c r="Q360" s="11"/>
    </row>
    <row r="361" spans="1:17" ht="15.95" customHeight="1" x14ac:dyDescent="0.25">
      <c r="A361" s="618">
        <v>21</v>
      </c>
      <c r="B361" s="620" t="s">
        <v>206</v>
      </c>
      <c r="C361" s="133" t="s">
        <v>101</v>
      </c>
      <c r="D361" s="588" t="s">
        <v>126</v>
      </c>
      <c r="E361" s="590">
        <v>157.69999999999999</v>
      </c>
      <c r="F361" s="87">
        <v>33</v>
      </c>
      <c r="G361" s="579">
        <v>380</v>
      </c>
      <c r="H361" s="750">
        <f>M361*F361/100</f>
        <v>201.96</v>
      </c>
      <c r="I361" s="747">
        <f>M361*F361/100</f>
        <v>201.96</v>
      </c>
      <c r="J361" s="753">
        <f>J368</f>
        <v>188.69</v>
      </c>
      <c r="K361" s="578">
        <v>25315</v>
      </c>
      <c r="L361" s="578">
        <v>25927</v>
      </c>
      <c r="M361" s="578">
        <f>L361-K361</f>
        <v>612</v>
      </c>
      <c r="N361" s="591"/>
      <c r="Q361" s="11"/>
    </row>
    <row r="362" spans="1:17" ht="15.95" customHeight="1" x14ac:dyDescent="0.25">
      <c r="A362" s="618"/>
      <c r="B362" s="620"/>
      <c r="C362" s="6" t="s">
        <v>78</v>
      </c>
      <c r="D362" s="581"/>
      <c r="E362" s="9"/>
      <c r="F362" s="581">
        <v>0.2</v>
      </c>
      <c r="G362" s="9"/>
      <c r="H362" s="747">
        <f t="shared" ref="H362:H365" si="108">N362*F362</f>
        <v>4</v>
      </c>
      <c r="I362" s="747">
        <f>N362*F362</f>
        <v>4</v>
      </c>
      <c r="J362" s="747"/>
      <c r="K362" s="581"/>
      <c r="L362" s="581"/>
      <c r="M362" s="581"/>
      <c r="N362" s="583">
        <v>20</v>
      </c>
      <c r="Q362" s="11"/>
    </row>
    <row r="363" spans="1:17" ht="15.95" customHeight="1" x14ac:dyDescent="0.25">
      <c r="A363" s="618"/>
      <c r="B363" s="620"/>
      <c r="C363" s="6" t="s">
        <v>79</v>
      </c>
      <c r="D363" s="581"/>
      <c r="E363" s="9"/>
      <c r="F363" s="581">
        <v>0.15</v>
      </c>
      <c r="G363" s="9"/>
      <c r="H363" s="747">
        <f t="shared" si="108"/>
        <v>60</v>
      </c>
      <c r="I363" s="747">
        <f t="shared" ref="I363:I367" si="109">N363*F363</f>
        <v>60</v>
      </c>
      <c r="J363" s="747"/>
      <c r="K363" s="581"/>
      <c r="L363" s="581"/>
      <c r="M363" s="581"/>
      <c r="N363" s="583">
        <v>400</v>
      </c>
      <c r="Q363" s="11"/>
    </row>
    <row r="364" spans="1:17" ht="15.95" customHeight="1" x14ac:dyDescent="0.25">
      <c r="A364" s="618"/>
      <c r="B364" s="620"/>
      <c r="C364" s="6" t="s">
        <v>80</v>
      </c>
      <c r="D364" s="581"/>
      <c r="E364" s="9"/>
      <c r="F364" s="581">
        <v>0.2</v>
      </c>
      <c r="G364" s="9"/>
      <c r="H364" s="747">
        <f t="shared" si="108"/>
        <v>4</v>
      </c>
      <c r="I364" s="747">
        <f t="shared" si="109"/>
        <v>4</v>
      </c>
      <c r="J364" s="747"/>
      <c r="K364" s="581"/>
      <c r="L364" s="581"/>
      <c r="M364" s="581"/>
      <c r="N364" s="583">
        <v>20</v>
      </c>
      <c r="Q364" s="11"/>
    </row>
    <row r="365" spans="1:17" ht="15.95" customHeight="1" x14ac:dyDescent="0.25">
      <c r="A365" s="618"/>
      <c r="B365" s="620"/>
      <c r="C365" s="6" t="s">
        <v>81</v>
      </c>
      <c r="D365" s="581"/>
      <c r="E365" s="9"/>
      <c r="F365" s="581">
        <v>0.15</v>
      </c>
      <c r="G365" s="9"/>
      <c r="H365" s="747">
        <f t="shared" si="108"/>
        <v>0</v>
      </c>
      <c r="I365" s="747">
        <f t="shared" si="109"/>
        <v>0</v>
      </c>
      <c r="J365" s="747"/>
      <c r="K365" s="581"/>
      <c r="L365" s="581"/>
      <c r="M365" s="581"/>
      <c r="N365" s="583">
        <v>0</v>
      </c>
      <c r="Q365" s="11"/>
    </row>
    <row r="366" spans="1:17" ht="15.95" customHeight="1" x14ac:dyDescent="0.25">
      <c r="A366" s="618"/>
      <c r="B366" s="620"/>
      <c r="C366" s="6" t="s">
        <v>181</v>
      </c>
      <c r="D366" s="581"/>
      <c r="E366" s="9"/>
      <c r="F366" s="581">
        <v>0.15</v>
      </c>
      <c r="G366" s="9"/>
      <c r="H366" s="747">
        <f>N366*F366</f>
        <v>79.05</v>
      </c>
      <c r="I366" s="747">
        <f t="shared" si="109"/>
        <v>79.05</v>
      </c>
      <c r="J366" s="747"/>
      <c r="K366" s="581"/>
      <c r="L366" s="581"/>
      <c r="M366" s="581"/>
      <c r="N366" s="583">
        <v>527</v>
      </c>
      <c r="Q366" s="11"/>
    </row>
    <row r="367" spans="1:17" ht="15.95" customHeight="1" thickBot="1" x14ac:dyDescent="0.3">
      <c r="A367" s="618"/>
      <c r="B367" s="620"/>
      <c r="C367" s="53" t="s">
        <v>182</v>
      </c>
      <c r="D367" s="577"/>
      <c r="E367" s="584"/>
      <c r="F367" s="577">
        <v>0.15</v>
      </c>
      <c r="G367" s="584"/>
      <c r="H367" s="751">
        <f t="shared" ref="H367" si="110">N367*F367</f>
        <v>0</v>
      </c>
      <c r="I367" s="747">
        <f t="shared" si="109"/>
        <v>0</v>
      </c>
      <c r="J367" s="751"/>
      <c r="K367" s="577"/>
      <c r="L367" s="577"/>
      <c r="M367" s="577"/>
      <c r="N367" s="63">
        <v>0</v>
      </c>
      <c r="Q367" s="11"/>
    </row>
    <row r="368" spans="1:17" ht="15.95" customHeight="1" thickBot="1" x14ac:dyDescent="0.3">
      <c r="A368" s="70"/>
      <c r="B368" s="71"/>
      <c r="C368" s="123" t="s">
        <v>193</v>
      </c>
      <c r="D368" s="71"/>
      <c r="E368" s="86">
        <f>E361</f>
        <v>157.69999999999999</v>
      </c>
      <c r="F368" s="76"/>
      <c r="G368" s="75">
        <f>SUM(G361:G367)</f>
        <v>380</v>
      </c>
      <c r="H368" s="749">
        <f>SUM(H361:H367)</f>
        <v>349.01000000000005</v>
      </c>
      <c r="I368" s="749">
        <f t="shared" si="105"/>
        <v>349.01000000000005</v>
      </c>
      <c r="J368" s="749">
        <f>G368+E368-H368</f>
        <v>188.69</v>
      </c>
      <c r="K368" s="71"/>
      <c r="L368" s="71"/>
      <c r="M368" s="71"/>
      <c r="N368" s="77"/>
      <c r="Q368" s="11"/>
    </row>
    <row r="369" spans="1:19" ht="15.75" x14ac:dyDescent="0.25">
      <c r="A369" s="618">
        <v>22</v>
      </c>
      <c r="B369" s="620" t="s">
        <v>206</v>
      </c>
      <c r="C369" s="578" t="s">
        <v>122</v>
      </c>
      <c r="D369" s="588" t="s">
        <v>121</v>
      </c>
      <c r="E369" s="590">
        <v>71.652000000000001</v>
      </c>
      <c r="F369" s="578">
        <v>35.4</v>
      </c>
      <c r="G369" s="579">
        <v>370</v>
      </c>
      <c r="H369" s="750">
        <f>M369*F369/100</f>
        <v>26.55</v>
      </c>
      <c r="I369" s="747">
        <f>M369*F369/100</f>
        <v>26.55</v>
      </c>
      <c r="J369" s="753">
        <f>J376</f>
        <v>349.60199999999998</v>
      </c>
      <c r="K369" s="578">
        <v>23684</v>
      </c>
      <c r="L369" s="578">
        <v>23759</v>
      </c>
      <c r="M369" s="578">
        <f>L369-K369</f>
        <v>75</v>
      </c>
      <c r="N369" s="591"/>
      <c r="Q369" s="47"/>
      <c r="S369" s="11"/>
    </row>
    <row r="370" spans="1:19" ht="15.95" customHeight="1" x14ac:dyDescent="0.25">
      <c r="A370" s="618"/>
      <c r="B370" s="620"/>
      <c r="C370" s="6" t="s">
        <v>20</v>
      </c>
      <c r="D370" s="581"/>
      <c r="E370" s="9"/>
      <c r="F370" s="581">
        <v>0.32</v>
      </c>
      <c r="G370" s="9"/>
      <c r="H370" s="747">
        <f t="shared" ref="H370:H375" si="111">N370*F370</f>
        <v>9.6</v>
      </c>
      <c r="I370" s="747">
        <f>N370*F370</f>
        <v>9.6</v>
      </c>
      <c r="J370" s="747"/>
      <c r="K370" s="581"/>
      <c r="L370" s="581"/>
      <c r="M370" s="581"/>
      <c r="N370" s="583">
        <v>30</v>
      </c>
      <c r="Q370" s="11"/>
    </row>
    <row r="371" spans="1:19" ht="15.95" customHeight="1" x14ac:dyDescent="0.25">
      <c r="A371" s="618"/>
      <c r="B371" s="620"/>
      <c r="C371" s="6" t="s">
        <v>37</v>
      </c>
      <c r="D371" s="581"/>
      <c r="E371" s="9"/>
      <c r="F371" s="581">
        <v>0.05</v>
      </c>
      <c r="G371" s="9"/>
      <c r="H371" s="747">
        <f t="shared" si="111"/>
        <v>3</v>
      </c>
      <c r="I371" s="747">
        <f t="shared" ref="I371:I375" si="112">N371*F371</f>
        <v>3</v>
      </c>
      <c r="J371" s="747"/>
      <c r="K371" s="581"/>
      <c r="L371" s="581"/>
      <c r="M371" s="581"/>
      <c r="N371" s="583">
        <v>60</v>
      </c>
      <c r="Q371" s="44"/>
    </row>
    <row r="372" spans="1:19" ht="15.95" customHeight="1" x14ac:dyDescent="0.25">
      <c r="A372" s="618"/>
      <c r="B372" s="620"/>
      <c r="C372" s="6" t="s">
        <v>21</v>
      </c>
      <c r="D372" s="581"/>
      <c r="E372" s="9"/>
      <c r="F372" s="581">
        <v>0.32</v>
      </c>
      <c r="G372" s="9"/>
      <c r="H372" s="747">
        <f t="shared" si="111"/>
        <v>38.4</v>
      </c>
      <c r="I372" s="747">
        <f t="shared" si="112"/>
        <v>38.4</v>
      </c>
      <c r="J372" s="747"/>
      <c r="K372" s="581"/>
      <c r="L372" s="581"/>
      <c r="M372" s="581"/>
      <c r="N372" s="583">
        <v>120</v>
      </c>
      <c r="Q372" s="44"/>
    </row>
    <row r="373" spans="1:19" ht="15.95" customHeight="1" x14ac:dyDescent="0.25">
      <c r="A373" s="618"/>
      <c r="B373" s="620"/>
      <c r="C373" s="6" t="s">
        <v>38</v>
      </c>
      <c r="D373" s="581"/>
      <c r="E373" s="9"/>
      <c r="F373" s="581">
        <v>0.05</v>
      </c>
      <c r="G373" s="9"/>
      <c r="H373" s="747">
        <f t="shared" si="111"/>
        <v>6.75</v>
      </c>
      <c r="I373" s="747">
        <f t="shared" si="112"/>
        <v>6.75</v>
      </c>
      <c r="J373" s="747"/>
      <c r="K373" s="581"/>
      <c r="L373" s="581"/>
      <c r="M373" s="581"/>
      <c r="N373" s="583">
        <v>135</v>
      </c>
      <c r="Q373" s="44"/>
    </row>
    <row r="374" spans="1:19" ht="15.95" customHeight="1" x14ac:dyDescent="0.25">
      <c r="A374" s="618"/>
      <c r="B374" s="620"/>
      <c r="C374" s="6" t="s">
        <v>19</v>
      </c>
      <c r="D374" s="581"/>
      <c r="E374" s="9"/>
      <c r="F374" s="581">
        <v>0.05</v>
      </c>
      <c r="G374" s="9"/>
      <c r="H374" s="747">
        <f t="shared" si="111"/>
        <v>7.75</v>
      </c>
      <c r="I374" s="747">
        <f t="shared" si="112"/>
        <v>7.75</v>
      </c>
      <c r="J374" s="747"/>
      <c r="K374" s="581"/>
      <c r="L374" s="581"/>
      <c r="M374" s="581"/>
      <c r="N374" s="583">
        <v>155</v>
      </c>
      <c r="Q374" s="44"/>
    </row>
    <row r="375" spans="1:19" ht="15.95" customHeight="1" thickBot="1" x14ac:dyDescent="0.3">
      <c r="A375" s="618"/>
      <c r="B375" s="620"/>
      <c r="C375" s="53" t="s">
        <v>22</v>
      </c>
      <c r="D375" s="577"/>
      <c r="E375" s="584"/>
      <c r="F375" s="577">
        <v>0.05</v>
      </c>
      <c r="G375" s="584"/>
      <c r="H375" s="751">
        <f t="shared" si="111"/>
        <v>0</v>
      </c>
      <c r="I375" s="747">
        <f t="shared" si="112"/>
        <v>0</v>
      </c>
      <c r="J375" s="751"/>
      <c r="K375" s="577"/>
      <c r="L375" s="577"/>
      <c r="M375" s="577"/>
      <c r="N375" s="63">
        <v>0</v>
      </c>
      <c r="Q375" s="11"/>
    </row>
    <row r="376" spans="1:19" ht="15.95" customHeight="1" thickBot="1" x14ac:dyDescent="0.3">
      <c r="A376" s="70"/>
      <c r="B376" s="71"/>
      <c r="C376" s="123" t="s">
        <v>193</v>
      </c>
      <c r="D376" s="71"/>
      <c r="E376" s="86">
        <f>SUM(E369:E375)</f>
        <v>71.652000000000001</v>
      </c>
      <c r="F376" s="76"/>
      <c r="G376" s="75">
        <f>SUM(G369:G375)</f>
        <v>370</v>
      </c>
      <c r="H376" s="749">
        <f>SUM(H369:H375)</f>
        <v>92.05</v>
      </c>
      <c r="I376" s="749">
        <f t="shared" ref="I376" si="113">H376</f>
        <v>92.05</v>
      </c>
      <c r="J376" s="749">
        <f>G376+E376-H376</f>
        <v>349.60199999999998</v>
      </c>
      <c r="K376" s="71"/>
      <c r="L376" s="71"/>
      <c r="M376" s="71"/>
      <c r="N376" s="77"/>
      <c r="Q376" s="115"/>
    </row>
    <row r="377" spans="1:19" ht="15.75" x14ac:dyDescent="0.25">
      <c r="A377" s="618">
        <v>23</v>
      </c>
      <c r="B377" s="620" t="s">
        <v>207</v>
      </c>
      <c r="C377" s="133" t="s">
        <v>122</v>
      </c>
      <c r="D377" s="588" t="s">
        <v>184</v>
      </c>
      <c r="E377" s="590">
        <v>177.321</v>
      </c>
      <c r="F377" s="578">
        <v>33.700000000000003</v>
      </c>
      <c r="G377" s="579">
        <v>680</v>
      </c>
      <c r="H377" s="750">
        <f>M377*F377/100</f>
        <v>270.274</v>
      </c>
      <c r="I377" s="747">
        <f>M377*F377/100</f>
        <v>270.274</v>
      </c>
      <c r="J377" s="753">
        <f>J384</f>
        <v>347.24700000000007</v>
      </c>
      <c r="K377" s="578">
        <v>18153</v>
      </c>
      <c r="L377" s="578">
        <v>18955</v>
      </c>
      <c r="M377" s="578">
        <f>L377-K377</f>
        <v>802</v>
      </c>
      <c r="N377" s="591"/>
      <c r="Q377" s="11"/>
    </row>
    <row r="378" spans="1:19" ht="15.95" customHeight="1" x14ac:dyDescent="0.25">
      <c r="A378" s="618"/>
      <c r="B378" s="620"/>
      <c r="C378" s="6" t="s">
        <v>20</v>
      </c>
      <c r="D378" s="581"/>
      <c r="E378" s="9"/>
      <c r="F378" s="581">
        <v>0.32</v>
      </c>
      <c r="G378" s="9"/>
      <c r="H378" s="747">
        <f t="shared" ref="H378:H383" si="114">N378*F378</f>
        <v>182.4</v>
      </c>
      <c r="I378" s="747">
        <f>N378*F378</f>
        <v>182.4</v>
      </c>
      <c r="J378" s="747"/>
      <c r="K378" s="581"/>
      <c r="L378" s="581"/>
      <c r="M378" s="581"/>
      <c r="N378" s="583">
        <v>570</v>
      </c>
      <c r="Q378" s="11"/>
    </row>
    <row r="379" spans="1:19" ht="15.95" customHeight="1" x14ac:dyDescent="0.25">
      <c r="A379" s="618"/>
      <c r="B379" s="620"/>
      <c r="C379" s="6" t="s">
        <v>37</v>
      </c>
      <c r="D379" s="581"/>
      <c r="E379" s="9"/>
      <c r="F379" s="581">
        <v>0.05</v>
      </c>
      <c r="G379" s="9"/>
      <c r="H379" s="747">
        <f t="shared" si="114"/>
        <v>19.75</v>
      </c>
      <c r="I379" s="747">
        <f t="shared" ref="I379:I383" si="115">N379*F379</f>
        <v>19.75</v>
      </c>
      <c r="J379" s="747"/>
      <c r="K379" s="581"/>
      <c r="L379" s="581"/>
      <c r="M379" s="581"/>
      <c r="N379" s="583">
        <v>395</v>
      </c>
      <c r="Q379" s="11"/>
    </row>
    <row r="380" spans="1:19" ht="15.95" customHeight="1" x14ac:dyDescent="0.25">
      <c r="A380" s="618"/>
      <c r="B380" s="620"/>
      <c r="C380" s="6" t="s">
        <v>21</v>
      </c>
      <c r="D380" s="581"/>
      <c r="E380" s="9"/>
      <c r="F380" s="581">
        <v>0.32</v>
      </c>
      <c r="G380" s="9"/>
      <c r="H380" s="747">
        <f t="shared" si="114"/>
        <v>6.4</v>
      </c>
      <c r="I380" s="747">
        <f t="shared" si="115"/>
        <v>6.4</v>
      </c>
      <c r="J380" s="747"/>
      <c r="K380" s="581"/>
      <c r="L380" s="581"/>
      <c r="M380" s="581"/>
      <c r="N380" s="583">
        <v>20</v>
      </c>
      <c r="Q380" s="11"/>
    </row>
    <row r="381" spans="1:19" ht="15.95" customHeight="1" x14ac:dyDescent="0.25">
      <c r="A381" s="618"/>
      <c r="B381" s="620"/>
      <c r="C381" s="6" t="s">
        <v>38</v>
      </c>
      <c r="D381" s="581"/>
      <c r="E381" s="9"/>
      <c r="F381" s="581">
        <v>0.05</v>
      </c>
      <c r="G381" s="9"/>
      <c r="H381" s="747">
        <f t="shared" si="114"/>
        <v>21.5</v>
      </c>
      <c r="I381" s="747">
        <f t="shared" si="115"/>
        <v>21.5</v>
      </c>
      <c r="J381" s="747"/>
      <c r="K381" s="581"/>
      <c r="L381" s="581"/>
      <c r="M381" s="581"/>
      <c r="N381" s="583">
        <v>430</v>
      </c>
      <c r="Q381" s="11"/>
    </row>
    <row r="382" spans="1:19" ht="15.95" customHeight="1" x14ac:dyDescent="0.25">
      <c r="A382" s="618"/>
      <c r="B382" s="620"/>
      <c r="C382" s="6" t="s">
        <v>19</v>
      </c>
      <c r="D382" s="581"/>
      <c r="E382" s="9"/>
      <c r="F382" s="581">
        <v>0.05</v>
      </c>
      <c r="G382" s="9"/>
      <c r="H382" s="747">
        <f t="shared" si="114"/>
        <v>7.75</v>
      </c>
      <c r="I382" s="747">
        <f t="shared" si="115"/>
        <v>7.75</v>
      </c>
      <c r="J382" s="747"/>
      <c r="K382" s="581"/>
      <c r="L382" s="581"/>
      <c r="M382" s="581"/>
      <c r="N382" s="583">
        <v>155</v>
      </c>
      <c r="Q382" s="11"/>
    </row>
    <row r="383" spans="1:19" ht="15.95" customHeight="1" thickBot="1" x14ac:dyDescent="0.3">
      <c r="A383" s="618"/>
      <c r="B383" s="620"/>
      <c r="C383" s="53" t="s">
        <v>22</v>
      </c>
      <c r="D383" s="577"/>
      <c r="E383" s="584"/>
      <c r="F383" s="577">
        <v>0.05</v>
      </c>
      <c r="G383" s="584"/>
      <c r="H383" s="751">
        <f t="shared" si="114"/>
        <v>2</v>
      </c>
      <c r="I383" s="747">
        <f t="shared" si="115"/>
        <v>2</v>
      </c>
      <c r="J383" s="751"/>
      <c r="K383" s="577"/>
      <c r="L383" s="577"/>
      <c r="M383" s="577"/>
      <c r="N383" s="63">
        <v>40</v>
      </c>
      <c r="Q383" s="11"/>
    </row>
    <row r="384" spans="1:19" ht="15.95" customHeight="1" thickBot="1" x14ac:dyDescent="0.3">
      <c r="A384" s="70"/>
      <c r="B384" s="71"/>
      <c r="C384" s="123" t="s">
        <v>193</v>
      </c>
      <c r="D384" s="71"/>
      <c r="E384" s="86">
        <f>SUM(E377:E383)</f>
        <v>177.321</v>
      </c>
      <c r="F384" s="76"/>
      <c r="G384" s="75">
        <f>SUM(G377:G383)</f>
        <v>680</v>
      </c>
      <c r="H384" s="749">
        <f>SUM(H377:H383)</f>
        <v>510.07399999999996</v>
      </c>
      <c r="I384" s="749">
        <f t="shared" ref="I384" si="116">H384</f>
        <v>510.07399999999996</v>
      </c>
      <c r="J384" s="749">
        <f>G384+E384-H384</f>
        <v>347.24700000000007</v>
      </c>
      <c r="K384" s="71"/>
      <c r="L384" s="71"/>
      <c r="M384" s="71"/>
      <c r="N384" s="77"/>
      <c r="Q384" s="115"/>
    </row>
    <row r="385" spans="1:14" ht="15.75" x14ac:dyDescent="0.25">
      <c r="A385" s="618">
        <v>24</v>
      </c>
      <c r="B385" s="620" t="s">
        <v>207</v>
      </c>
      <c r="C385" s="133" t="s">
        <v>109</v>
      </c>
      <c r="D385" s="588" t="s">
        <v>108</v>
      </c>
      <c r="E385" s="590">
        <v>177.405</v>
      </c>
      <c r="F385" s="579">
        <v>36.6</v>
      </c>
      <c r="G385" s="579">
        <v>90</v>
      </c>
      <c r="H385" s="750">
        <f>M385*F385/100</f>
        <v>16.836000000000002</v>
      </c>
      <c r="I385" s="747">
        <f>M385*F385/100</f>
        <v>16.836000000000002</v>
      </c>
      <c r="J385" s="753">
        <f>J392</f>
        <v>185.31899999999996</v>
      </c>
      <c r="K385" s="578">
        <v>53051</v>
      </c>
      <c r="L385" s="578">
        <v>53097</v>
      </c>
      <c r="M385" s="100">
        <f>L385-K385</f>
        <v>46</v>
      </c>
      <c r="N385" s="591"/>
    </row>
    <row r="386" spans="1:14" ht="15.95" customHeight="1" x14ac:dyDescent="0.25">
      <c r="A386" s="618"/>
      <c r="B386" s="620"/>
      <c r="C386" s="6" t="s">
        <v>20</v>
      </c>
      <c r="D386" s="581"/>
      <c r="E386" s="9"/>
      <c r="F386" s="581">
        <v>0.25</v>
      </c>
      <c r="G386" s="9"/>
      <c r="H386" s="747">
        <f t="shared" ref="H386:H391" si="117">N386*F386</f>
        <v>15</v>
      </c>
      <c r="I386" s="747">
        <f>N386*F386</f>
        <v>15</v>
      </c>
      <c r="J386" s="747"/>
      <c r="K386" s="581"/>
      <c r="L386" s="581"/>
      <c r="M386" s="581"/>
      <c r="N386" s="583">
        <v>60</v>
      </c>
    </row>
    <row r="387" spans="1:14" ht="15.95" customHeight="1" x14ac:dyDescent="0.25">
      <c r="A387" s="618"/>
      <c r="B387" s="620"/>
      <c r="C387" s="6" t="s">
        <v>37</v>
      </c>
      <c r="D387" s="581"/>
      <c r="E387" s="9"/>
      <c r="F387" s="581">
        <v>0.15</v>
      </c>
      <c r="G387" s="9"/>
      <c r="H387" s="747">
        <f t="shared" si="117"/>
        <v>27</v>
      </c>
      <c r="I387" s="747">
        <f t="shared" ref="I387:I391" si="118">N387*F387</f>
        <v>27</v>
      </c>
      <c r="J387" s="747"/>
      <c r="K387" s="581"/>
      <c r="L387" s="581"/>
      <c r="M387" s="581"/>
      <c r="N387" s="583">
        <v>180</v>
      </c>
    </row>
    <row r="388" spans="1:14" ht="15.95" customHeight="1" x14ac:dyDescent="0.25">
      <c r="A388" s="618"/>
      <c r="B388" s="620"/>
      <c r="C388" s="6" t="s">
        <v>21</v>
      </c>
      <c r="D388" s="581"/>
      <c r="E388" s="9"/>
      <c r="F388" s="581">
        <v>0.25</v>
      </c>
      <c r="G388" s="9"/>
      <c r="H388" s="747">
        <f t="shared" si="117"/>
        <v>0</v>
      </c>
      <c r="I388" s="747">
        <f t="shared" si="118"/>
        <v>0</v>
      </c>
      <c r="J388" s="747"/>
      <c r="K388" s="581"/>
      <c r="L388" s="581"/>
      <c r="M388" s="581"/>
      <c r="N388" s="583">
        <v>0</v>
      </c>
    </row>
    <row r="389" spans="1:14" ht="15.95" customHeight="1" x14ac:dyDescent="0.25">
      <c r="A389" s="618"/>
      <c r="B389" s="620"/>
      <c r="C389" s="6" t="s">
        <v>38</v>
      </c>
      <c r="D389" s="581"/>
      <c r="E389" s="9"/>
      <c r="F389" s="581">
        <v>0.15</v>
      </c>
      <c r="G389" s="9"/>
      <c r="H389" s="747">
        <f t="shared" si="117"/>
        <v>0</v>
      </c>
      <c r="I389" s="747">
        <f t="shared" si="118"/>
        <v>0</v>
      </c>
      <c r="J389" s="747"/>
      <c r="K389" s="581"/>
      <c r="L389" s="581"/>
      <c r="M389" s="581"/>
      <c r="N389" s="583">
        <v>0</v>
      </c>
    </row>
    <row r="390" spans="1:14" ht="15.95" customHeight="1" x14ac:dyDescent="0.25">
      <c r="A390" s="618"/>
      <c r="B390" s="620"/>
      <c r="C390" s="6" t="s">
        <v>19</v>
      </c>
      <c r="D390" s="581"/>
      <c r="E390" s="9"/>
      <c r="F390" s="581">
        <v>0.15</v>
      </c>
      <c r="G390" s="9"/>
      <c r="H390" s="747">
        <f t="shared" si="117"/>
        <v>23.25</v>
      </c>
      <c r="I390" s="747">
        <f t="shared" si="118"/>
        <v>23.25</v>
      </c>
      <c r="J390" s="747"/>
      <c r="K390" s="581"/>
      <c r="L390" s="581"/>
      <c r="M390" s="581"/>
      <c r="N390" s="583">
        <v>155</v>
      </c>
    </row>
    <row r="391" spans="1:14" ht="15.95" customHeight="1" thickBot="1" x14ac:dyDescent="0.3">
      <c r="A391" s="618"/>
      <c r="B391" s="620"/>
      <c r="C391" s="53" t="s">
        <v>22</v>
      </c>
      <c r="D391" s="577"/>
      <c r="E391" s="584"/>
      <c r="F391" s="577">
        <v>0.15</v>
      </c>
      <c r="G391" s="584"/>
      <c r="H391" s="751">
        <f t="shared" si="117"/>
        <v>0</v>
      </c>
      <c r="I391" s="747">
        <f t="shared" si="118"/>
        <v>0</v>
      </c>
      <c r="J391" s="751"/>
      <c r="K391" s="577"/>
      <c r="L391" s="577"/>
      <c r="M391" s="577"/>
      <c r="N391" s="63">
        <v>0</v>
      </c>
    </row>
    <row r="392" spans="1:14" ht="15.95" customHeight="1" thickBot="1" x14ac:dyDescent="0.3">
      <c r="A392" s="70"/>
      <c r="B392" s="71"/>
      <c r="C392" s="123" t="s">
        <v>193</v>
      </c>
      <c r="D392" s="71"/>
      <c r="E392" s="86">
        <f>SUM(E385:E391)</f>
        <v>177.405</v>
      </c>
      <c r="F392" s="76"/>
      <c r="G392" s="75">
        <f>SUM(G385:G391)</f>
        <v>90</v>
      </c>
      <c r="H392" s="749">
        <f>SUM(H385:H391)</f>
        <v>82.085999999999999</v>
      </c>
      <c r="I392" s="749">
        <f t="shared" ref="I392" si="119">H392</f>
        <v>82.085999999999999</v>
      </c>
      <c r="J392" s="749">
        <f>G392+E392-H392</f>
        <v>185.31899999999996</v>
      </c>
      <c r="K392" s="71"/>
      <c r="L392" s="71"/>
      <c r="M392" s="71"/>
      <c r="N392" s="77"/>
    </row>
    <row r="393" spans="1:14" ht="15.95" customHeight="1" x14ac:dyDescent="0.25">
      <c r="A393" s="617">
        <v>25</v>
      </c>
      <c r="B393" s="615" t="s">
        <v>208</v>
      </c>
      <c r="C393" s="177" t="s">
        <v>241</v>
      </c>
      <c r="D393" s="441" t="s">
        <v>246</v>
      </c>
      <c r="E393" s="78">
        <v>160.63300000000001</v>
      </c>
      <c r="F393" s="580">
        <v>44.5</v>
      </c>
      <c r="G393" s="56">
        <v>100</v>
      </c>
      <c r="H393" s="746">
        <f>M393*F393/100</f>
        <v>48.505000000000003</v>
      </c>
      <c r="I393" s="747">
        <f>M393*F393/100</f>
        <v>48.505000000000003</v>
      </c>
      <c r="J393" s="753">
        <f>J400</f>
        <v>138.22800000000004</v>
      </c>
      <c r="K393" s="580">
        <v>3505</v>
      </c>
      <c r="L393" s="580">
        <v>3614</v>
      </c>
      <c r="M393" s="580">
        <f>L393-K393</f>
        <v>109</v>
      </c>
      <c r="N393" s="582"/>
    </row>
    <row r="394" spans="1:14" ht="15.95" customHeight="1" x14ac:dyDescent="0.25">
      <c r="A394" s="618"/>
      <c r="B394" s="620"/>
      <c r="C394" s="15" t="s">
        <v>20</v>
      </c>
      <c r="D394" s="581"/>
      <c r="E394" s="61"/>
      <c r="F394" s="581">
        <v>0.39</v>
      </c>
      <c r="G394" s="61"/>
      <c r="H394" s="747">
        <f t="shared" ref="H394:H399" si="120">N394*F394</f>
        <v>72.150000000000006</v>
      </c>
      <c r="I394" s="747">
        <f>N394*F394</f>
        <v>72.150000000000006</v>
      </c>
      <c r="J394" s="747"/>
      <c r="K394" s="581"/>
      <c r="L394" s="581"/>
      <c r="M394" s="581"/>
      <c r="N394" s="583">
        <v>185</v>
      </c>
    </row>
    <row r="395" spans="1:14" ht="15.95" customHeight="1" x14ac:dyDescent="0.25">
      <c r="A395" s="618"/>
      <c r="B395" s="620"/>
      <c r="C395" s="15" t="s">
        <v>37</v>
      </c>
      <c r="D395" s="581"/>
      <c r="E395" s="61"/>
      <c r="F395" s="581">
        <v>7.0000000000000007E-2</v>
      </c>
      <c r="G395" s="61"/>
      <c r="H395" s="747">
        <f t="shared" si="120"/>
        <v>0</v>
      </c>
      <c r="I395" s="747">
        <f t="shared" ref="I395:I399" si="121">N395*F395</f>
        <v>0</v>
      </c>
      <c r="J395" s="747"/>
      <c r="K395" s="581"/>
      <c r="L395" s="581"/>
      <c r="M395" s="581"/>
      <c r="N395" s="583">
        <v>0</v>
      </c>
    </row>
    <row r="396" spans="1:14" ht="15.95" customHeight="1" x14ac:dyDescent="0.25">
      <c r="A396" s="618"/>
      <c r="B396" s="620"/>
      <c r="C396" s="15" t="s">
        <v>21</v>
      </c>
      <c r="D396" s="581"/>
      <c r="E396" s="61"/>
      <c r="F396" s="581">
        <v>0.39</v>
      </c>
      <c r="G396" s="61"/>
      <c r="H396" s="747">
        <f t="shared" si="120"/>
        <v>0</v>
      </c>
      <c r="I396" s="747">
        <f t="shared" si="121"/>
        <v>0</v>
      </c>
      <c r="J396" s="747"/>
      <c r="K396" s="581"/>
      <c r="L396" s="581"/>
      <c r="M396" s="581"/>
      <c r="N396" s="583">
        <v>0</v>
      </c>
    </row>
    <row r="397" spans="1:14" ht="15.95" customHeight="1" x14ac:dyDescent="0.25">
      <c r="A397" s="618"/>
      <c r="B397" s="620"/>
      <c r="C397" s="15" t="s">
        <v>38</v>
      </c>
      <c r="D397" s="581"/>
      <c r="E397" s="61"/>
      <c r="F397" s="581">
        <v>7.0000000000000007E-2</v>
      </c>
      <c r="G397" s="61"/>
      <c r="H397" s="747">
        <f t="shared" si="120"/>
        <v>0</v>
      </c>
      <c r="I397" s="747">
        <f t="shared" si="121"/>
        <v>0</v>
      </c>
      <c r="J397" s="747"/>
      <c r="K397" s="581"/>
      <c r="L397" s="581"/>
      <c r="M397" s="581"/>
      <c r="N397" s="583">
        <v>0</v>
      </c>
    </row>
    <row r="398" spans="1:14" ht="15.95" customHeight="1" x14ac:dyDescent="0.25">
      <c r="A398" s="618"/>
      <c r="B398" s="620"/>
      <c r="C398" s="15" t="s">
        <v>19</v>
      </c>
      <c r="D398" s="581"/>
      <c r="E398" s="61"/>
      <c r="F398" s="581">
        <v>7.0000000000000007E-2</v>
      </c>
      <c r="G398" s="61"/>
      <c r="H398" s="747">
        <f t="shared" si="120"/>
        <v>1.7500000000000002</v>
      </c>
      <c r="I398" s="747">
        <f t="shared" si="121"/>
        <v>1.7500000000000002</v>
      </c>
      <c r="J398" s="747"/>
      <c r="K398" s="581"/>
      <c r="L398" s="581"/>
      <c r="M398" s="581"/>
      <c r="N398" s="583">
        <v>25</v>
      </c>
    </row>
    <row r="399" spans="1:14" ht="15.95" customHeight="1" thickBot="1" x14ac:dyDescent="0.3">
      <c r="A399" s="619"/>
      <c r="B399" s="621"/>
      <c r="C399" s="178" t="s">
        <v>22</v>
      </c>
      <c r="D399" s="587"/>
      <c r="E399" s="82"/>
      <c r="F399" s="581">
        <v>7.0000000000000007E-2</v>
      </c>
      <c r="G399" s="82"/>
      <c r="H399" s="748">
        <f t="shared" si="120"/>
        <v>0</v>
      </c>
      <c r="I399" s="747">
        <f t="shared" si="121"/>
        <v>0</v>
      </c>
      <c r="J399" s="751"/>
      <c r="K399" s="587"/>
      <c r="L399" s="587"/>
      <c r="M399" s="587"/>
      <c r="N399" s="30">
        <v>0</v>
      </c>
    </row>
    <row r="400" spans="1:14" ht="15.95" customHeight="1" thickBot="1" x14ac:dyDescent="0.3">
      <c r="A400" s="112"/>
      <c r="B400" s="218"/>
      <c r="C400" s="191" t="s">
        <v>193</v>
      </c>
      <c r="D400" s="71"/>
      <c r="E400" s="86">
        <f>E393</f>
        <v>160.63300000000001</v>
      </c>
      <c r="F400" s="76"/>
      <c r="G400" s="75">
        <f>G393</f>
        <v>100</v>
      </c>
      <c r="H400" s="749">
        <f>SUM(H393:H399)</f>
        <v>122.405</v>
      </c>
      <c r="I400" s="749">
        <f>SUM(I393:I399)</f>
        <v>122.405</v>
      </c>
      <c r="J400" s="749">
        <f>G400+E400-H400</f>
        <v>138.22800000000004</v>
      </c>
      <c r="K400" s="71"/>
      <c r="L400" s="71"/>
      <c r="M400" s="71"/>
      <c r="N400" s="77"/>
    </row>
    <row r="401" spans="1:17" ht="15.75" x14ac:dyDescent="0.25">
      <c r="A401" s="618">
        <v>26</v>
      </c>
      <c r="B401" s="620" t="s">
        <v>208</v>
      </c>
      <c r="C401" s="133" t="s">
        <v>113</v>
      </c>
      <c r="D401" s="588" t="s">
        <v>112</v>
      </c>
      <c r="E401" s="597">
        <v>167.97900000000001</v>
      </c>
      <c r="F401" s="87">
        <v>48.2</v>
      </c>
      <c r="G401" s="590">
        <v>550</v>
      </c>
      <c r="H401" s="750">
        <f>M401*F401/100</f>
        <v>230.87800000000004</v>
      </c>
      <c r="I401" s="747">
        <f>M401*F401/100</f>
        <v>230.87800000000004</v>
      </c>
      <c r="J401" s="753">
        <f>J408</f>
        <v>301.101</v>
      </c>
      <c r="K401" s="578">
        <v>42564</v>
      </c>
      <c r="L401" s="578">
        <v>43043</v>
      </c>
      <c r="M401" s="578">
        <f>L401-K401</f>
        <v>479</v>
      </c>
      <c r="N401" s="591"/>
    </row>
    <row r="402" spans="1:17" ht="15.95" customHeight="1" x14ac:dyDescent="0.25">
      <c r="A402" s="618"/>
      <c r="B402" s="620"/>
      <c r="C402" s="6" t="s">
        <v>20</v>
      </c>
      <c r="D402" s="581"/>
      <c r="E402" s="9"/>
      <c r="F402" s="581">
        <v>0.25</v>
      </c>
      <c r="G402" s="9"/>
      <c r="H402" s="747">
        <f t="shared" ref="H402:H407" si="122">N402*F402</f>
        <v>70</v>
      </c>
      <c r="I402" s="747">
        <f>N402*F402</f>
        <v>70</v>
      </c>
      <c r="J402" s="747"/>
      <c r="K402" s="581"/>
      <c r="L402" s="581"/>
      <c r="M402" s="581"/>
      <c r="N402" s="583">
        <v>280</v>
      </c>
    </row>
    <row r="403" spans="1:17" ht="15.95" customHeight="1" x14ac:dyDescent="0.25">
      <c r="A403" s="618"/>
      <c r="B403" s="620"/>
      <c r="C403" s="6" t="s">
        <v>37</v>
      </c>
      <c r="D403" s="581"/>
      <c r="E403" s="9"/>
      <c r="F403" s="581">
        <v>0.15</v>
      </c>
      <c r="G403" s="9"/>
      <c r="H403" s="747">
        <f t="shared" si="122"/>
        <v>13.5</v>
      </c>
      <c r="I403" s="747">
        <f t="shared" ref="I403:I407" si="123">N403*F403</f>
        <v>13.5</v>
      </c>
      <c r="J403" s="747"/>
      <c r="K403" s="581"/>
      <c r="L403" s="581"/>
      <c r="M403" s="581"/>
      <c r="N403" s="583">
        <v>90</v>
      </c>
    </row>
    <row r="404" spans="1:17" ht="15.95" customHeight="1" x14ac:dyDescent="0.25">
      <c r="A404" s="618"/>
      <c r="B404" s="620"/>
      <c r="C404" s="6" t="s">
        <v>21</v>
      </c>
      <c r="D404" s="581"/>
      <c r="E404" s="9"/>
      <c r="F404" s="581">
        <v>0.25</v>
      </c>
      <c r="G404" s="9"/>
      <c r="H404" s="747">
        <f t="shared" si="122"/>
        <v>20</v>
      </c>
      <c r="I404" s="747">
        <f t="shared" si="123"/>
        <v>20</v>
      </c>
      <c r="J404" s="747"/>
      <c r="K404" s="581"/>
      <c r="L404" s="581"/>
      <c r="M404" s="581"/>
      <c r="N404" s="583">
        <v>80</v>
      </c>
    </row>
    <row r="405" spans="1:17" ht="15.95" customHeight="1" x14ac:dyDescent="0.25">
      <c r="A405" s="618"/>
      <c r="B405" s="620"/>
      <c r="C405" s="6" t="s">
        <v>38</v>
      </c>
      <c r="D405" s="581"/>
      <c r="E405" s="9"/>
      <c r="F405" s="581">
        <v>0.15</v>
      </c>
      <c r="G405" s="9"/>
      <c r="H405" s="747">
        <f t="shared" si="122"/>
        <v>60</v>
      </c>
      <c r="I405" s="747">
        <f t="shared" si="123"/>
        <v>60</v>
      </c>
      <c r="J405" s="747"/>
      <c r="K405" s="581"/>
      <c r="L405" s="581"/>
      <c r="M405" s="581"/>
      <c r="N405" s="583">
        <v>400</v>
      </c>
    </row>
    <row r="406" spans="1:17" ht="15.95" customHeight="1" x14ac:dyDescent="0.25">
      <c r="A406" s="618"/>
      <c r="B406" s="620"/>
      <c r="C406" s="6" t="s">
        <v>19</v>
      </c>
      <c r="D406" s="581"/>
      <c r="E406" s="9"/>
      <c r="F406" s="581">
        <v>0.15</v>
      </c>
      <c r="G406" s="9"/>
      <c r="H406" s="747">
        <f t="shared" si="122"/>
        <v>22.5</v>
      </c>
      <c r="I406" s="747">
        <f t="shared" si="123"/>
        <v>22.5</v>
      </c>
      <c r="J406" s="747"/>
      <c r="K406" s="581"/>
      <c r="L406" s="581"/>
      <c r="M406" s="581"/>
      <c r="N406" s="583">
        <v>150</v>
      </c>
    </row>
    <row r="407" spans="1:17" ht="15.95" customHeight="1" thickBot="1" x14ac:dyDescent="0.3">
      <c r="A407" s="618"/>
      <c r="B407" s="620"/>
      <c r="C407" s="53" t="s">
        <v>22</v>
      </c>
      <c r="D407" s="577"/>
      <c r="E407" s="584"/>
      <c r="F407" s="577">
        <v>0.15</v>
      </c>
      <c r="G407" s="584"/>
      <c r="H407" s="751">
        <f t="shared" si="122"/>
        <v>0</v>
      </c>
      <c r="I407" s="747">
        <f t="shared" si="123"/>
        <v>0</v>
      </c>
      <c r="J407" s="751"/>
      <c r="K407" s="577"/>
      <c r="L407" s="577"/>
      <c r="M407" s="577"/>
      <c r="N407" s="375">
        <v>0</v>
      </c>
    </row>
    <row r="408" spans="1:17" ht="15.95" customHeight="1" thickBot="1" x14ac:dyDescent="0.3">
      <c r="A408" s="70"/>
      <c r="B408" s="246"/>
      <c r="C408" s="191" t="s">
        <v>193</v>
      </c>
      <c r="D408" s="71"/>
      <c r="E408" s="506">
        <f>SUM(E401:E407)</f>
        <v>167.97900000000001</v>
      </c>
      <c r="F408" s="76"/>
      <c r="G408" s="86">
        <f>SUM(G401:G407)</f>
        <v>550</v>
      </c>
      <c r="H408" s="749">
        <f>SUM(H401:H407)</f>
        <v>416.87800000000004</v>
      </c>
      <c r="I408" s="86">
        <f t="shared" ref="I408:I416" si="124">H408</f>
        <v>416.87800000000004</v>
      </c>
      <c r="J408" s="749">
        <f>G408+E408-H408</f>
        <v>301.101</v>
      </c>
      <c r="K408" s="71"/>
      <c r="L408" s="71"/>
      <c r="M408" s="71"/>
      <c r="N408" s="77"/>
    </row>
    <row r="409" spans="1:17" ht="15.75" x14ac:dyDescent="0.25">
      <c r="A409" s="618">
        <v>27</v>
      </c>
      <c r="B409" s="620" t="s">
        <v>209</v>
      </c>
      <c r="C409" s="193" t="s">
        <v>105</v>
      </c>
      <c r="D409" s="588" t="s">
        <v>104</v>
      </c>
      <c r="E409" s="590">
        <v>125.79600000000001</v>
      </c>
      <c r="F409" s="87">
        <v>25</v>
      </c>
      <c r="G409" s="579">
        <v>120</v>
      </c>
      <c r="H409" s="750">
        <f>M409*F409/100</f>
        <v>6.25</v>
      </c>
      <c r="I409" s="747">
        <f>M409*F409/100</f>
        <v>6.25</v>
      </c>
      <c r="J409" s="753">
        <f>J416</f>
        <v>214.04599999999999</v>
      </c>
      <c r="K409" s="578">
        <v>38939</v>
      </c>
      <c r="L409" s="578">
        <v>38964</v>
      </c>
      <c r="M409" s="578">
        <f>L409-K409</f>
        <v>25</v>
      </c>
      <c r="N409" s="591"/>
    </row>
    <row r="410" spans="1:17" ht="15.95" customHeight="1" x14ac:dyDescent="0.25">
      <c r="A410" s="618"/>
      <c r="B410" s="620"/>
      <c r="C410" s="6" t="s">
        <v>20</v>
      </c>
      <c r="D410" s="581"/>
      <c r="E410" s="9"/>
      <c r="F410" s="581">
        <v>0.3</v>
      </c>
      <c r="G410" s="9"/>
      <c r="H410" s="747">
        <f t="shared" ref="H410:H415" si="125">N410*F410</f>
        <v>0</v>
      </c>
      <c r="I410" s="747">
        <f>N410*F410</f>
        <v>0</v>
      </c>
      <c r="J410" s="747"/>
      <c r="K410" s="581"/>
      <c r="L410" s="581"/>
      <c r="M410" s="581"/>
      <c r="N410" s="583">
        <v>0</v>
      </c>
    </row>
    <row r="411" spans="1:17" ht="15.95" customHeight="1" x14ac:dyDescent="0.25">
      <c r="A411" s="618"/>
      <c r="B411" s="620"/>
      <c r="C411" s="6" t="s">
        <v>37</v>
      </c>
      <c r="D411" s="581"/>
      <c r="E411" s="9"/>
      <c r="F411" s="581">
        <v>0.15</v>
      </c>
      <c r="G411" s="9"/>
      <c r="H411" s="747">
        <f t="shared" si="125"/>
        <v>0</v>
      </c>
      <c r="I411" s="747">
        <f t="shared" ref="I411:I415" si="126">N411*F411</f>
        <v>0</v>
      </c>
      <c r="J411" s="747"/>
      <c r="K411" s="581"/>
      <c r="L411" s="581"/>
      <c r="M411" s="581"/>
      <c r="N411" s="583">
        <v>0</v>
      </c>
    </row>
    <row r="412" spans="1:17" ht="15.95" customHeight="1" x14ac:dyDescent="0.25">
      <c r="A412" s="618"/>
      <c r="B412" s="620"/>
      <c r="C412" s="6" t="s">
        <v>21</v>
      </c>
      <c r="D412" s="581"/>
      <c r="E412" s="9"/>
      <c r="F412" s="581">
        <v>0.3</v>
      </c>
      <c r="G412" s="9"/>
      <c r="H412" s="747">
        <f t="shared" si="125"/>
        <v>0</v>
      </c>
      <c r="I412" s="747">
        <f t="shared" si="126"/>
        <v>0</v>
      </c>
      <c r="J412" s="747"/>
      <c r="K412" s="581"/>
      <c r="L412" s="581"/>
      <c r="M412" s="581"/>
      <c r="N412" s="583">
        <v>0</v>
      </c>
    </row>
    <row r="413" spans="1:17" ht="15.95" customHeight="1" x14ac:dyDescent="0.25">
      <c r="A413" s="618"/>
      <c r="B413" s="620"/>
      <c r="C413" s="6" t="s">
        <v>38</v>
      </c>
      <c r="D413" s="581"/>
      <c r="E413" s="9"/>
      <c r="F413" s="581">
        <v>0.15</v>
      </c>
      <c r="G413" s="9"/>
      <c r="H413" s="747">
        <f t="shared" si="125"/>
        <v>0</v>
      </c>
      <c r="I413" s="747">
        <f t="shared" si="126"/>
        <v>0</v>
      </c>
      <c r="J413" s="747"/>
      <c r="K413" s="581"/>
      <c r="L413" s="581"/>
      <c r="M413" s="581"/>
      <c r="N413" s="583">
        <v>0</v>
      </c>
    </row>
    <row r="414" spans="1:17" ht="15.95" customHeight="1" x14ac:dyDescent="0.25">
      <c r="A414" s="618"/>
      <c r="B414" s="620"/>
      <c r="C414" s="6" t="s">
        <v>19</v>
      </c>
      <c r="D414" s="581"/>
      <c r="E414" s="9"/>
      <c r="F414" s="581">
        <v>0.15</v>
      </c>
      <c r="G414" s="9"/>
      <c r="H414" s="747">
        <f>N414*F414</f>
        <v>23.25</v>
      </c>
      <c r="I414" s="747">
        <f t="shared" si="126"/>
        <v>23.25</v>
      </c>
      <c r="J414" s="747"/>
      <c r="K414" s="581"/>
      <c r="L414" s="581"/>
      <c r="M414" s="581"/>
      <c r="N414" s="583">
        <v>155</v>
      </c>
    </row>
    <row r="415" spans="1:17" ht="15.95" customHeight="1" thickBot="1" x14ac:dyDescent="0.3">
      <c r="A415" s="618"/>
      <c r="B415" s="620"/>
      <c r="C415" s="53" t="s">
        <v>22</v>
      </c>
      <c r="D415" s="577"/>
      <c r="E415" s="584"/>
      <c r="F415" s="577">
        <v>0.15</v>
      </c>
      <c r="G415" s="584"/>
      <c r="H415" s="751">
        <f t="shared" si="125"/>
        <v>2.25</v>
      </c>
      <c r="I415" s="747">
        <f t="shared" si="126"/>
        <v>2.25</v>
      </c>
      <c r="J415" s="751"/>
      <c r="K415" s="577"/>
      <c r="L415" s="577"/>
      <c r="M415" s="577"/>
      <c r="N415" s="63">
        <v>15</v>
      </c>
      <c r="Q415" s="44"/>
    </row>
    <row r="416" spans="1:17" ht="15.95" customHeight="1" thickBot="1" x14ac:dyDescent="0.3">
      <c r="A416" s="294"/>
      <c r="B416" s="295"/>
      <c r="C416" s="125" t="s">
        <v>193</v>
      </c>
      <c r="D416" s="573"/>
      <c r="E416" s="176">
        <f>SUM(E409:E415)</f>
        <v>125.79600000000001</v>
      </c>
      <c r="F416" s="594"/>
      <c r="G416" s="66">
        <f>SUM(G409:G415)</f>
        <v>120</v>
      </c>
      <c r="H416" s="749">
        <f>SUM(H409:H415)</f>
        <v>31.75</v>
      </c>
      <c r="I416" s="749">
        <f t="shared" si="124"/>
        <v>31.75</v>
      </c>
      <c r="J416" s="749">
        <f>G416+E416-H416</f>
        <v>214.04599999999999</v>
      </c>
      <c r="K416" s="573"/>
      <c r="L416" s="573"/>
      <c r="M416" s="573"/>
      <c r="N416" s="585"/>
      <c r="Q416" s="44"/>
    </row>
    <row r="417" spans="1:17" ht="15.75" x14ac:dyDescent="0.25">
      <c r="A417" s="617">
        <v>28</v>
      </c>
      <c r="B417" s="615" t="s">
        <v>440</v>
      </c>
      <c r="C417" s="177" t="s">
        <v>241</v>
      </c>
      <c r="D417" s="441" t="s">
        <v>242</v>
      </c>
      <c r="E417" s="78">
        <v>176.73</v>
      </c>
      <c r="F417" s="55">
        <v>44.5</v>
      </c>
      <c r="G417" s="56">
        <v>1000</v>
      </c>
      <c r="H417" s="746">
        <f>M417*F417/100</f>
        <v>320.39999999999998</v>
      </c>
      <c r="I417" s="747">
        <f>M417*F417/100</f>
        <v>320.39999999999998</v>
      </c>
      <c r="J417" s="753">
        <f>J424</f>
        <v>201.91999999999996</v>
      </c>
      <c r="K417" s="580">
        <v>8046</v>
      </c>
      <c r="L417" s="580">
        <v>8766</v>
      </c>
      <c r="M417" s="580">
        <f>L417-K417</f>
        <v>720</v>
      </c>
      <c r="N417" s="582"/>
      <c r="Q417" s="11"/>
    </row>
    <row r="418" spans="1:17" ht="15.95" customHeight="1" x14ac:dyDescent="0.25">
      <c r="A418" s="618"/>
      <c r="B418" s="620"/>
      <c r="C418" s="15" t="s">
        <v>20</v>
      </c>
      <c r="D418" s="581"/>
      <c r="E418" s="61"/>
      <c r="F418" s="581">
        <v>0.39</v>
      </c>
      <c r="G418" s="61"/>
      <c r="H418" s="747">
        <f t="shared" ref="H418:H423" si="127">N418*F418</f>
        <v>466.05</v>
      </c>
      <c r="I418" s="747">
        <f>N418*F418</f>
        <v>466.05</v>
      </c>
      <c r="J418" s="747"/>
      <c r="K418" s="581"/>
      <c r="L418" s="581"/>
      <c r="M418" s="581"/>
      <c r="N418" s="583">
        <v>1195</v>
      </c>
      <c r="Q418" s="11"/>
    </row>
    <row r="419" spans="1:17" ht="15.95" customHeight="1" x14ac:dyDescent="0.25">
      <c r="A419" s="618"/>
      <c r="B419" s="620"/>
      <c r="C419" s="15" t="s">
        <v>37</v>
      </c>
      <c r="D419" s="581"/>
      <c r="E419" s="61"/>
      <c r="F419" s="581">
        <v>7.0000000000000007E-2</v>
      </c>
      <c r="G419" s="61"/>
      <c r="H419" s="747">
        <f t="shared" si="127"/>
        <v>28.700000000000003</v>
      </c>
      <c r="I419" s="747">
        <f t="shared" ref="I419:I423" si="128">N419*F419</f>
        <v>28.700000000000003</v>
      </c>
      <c r="J419" s="747"/>
      <c r="K419" s="581"/>
      <c r="L419" s="581"/>
      <c r="M419" s="581"/>
      <c r="N419" s="583">
        <v>410</v>
      </c>
      <c r="Q419" s="11"/>
    </row>
    <row r="420" spans="1:17" ht="15.95" customHeight="1" x14ac:dyDescent="0.25">
      <c r="A420" s="618"/>
      <c r="B420" s="620"/>
      <c r="C420" s="15" t="s">
        <v>21</v>
      </c>
      <c r="D420" s="581"/>
      <c r="E420" s="61"/>
      <c r="F420" s="581">
        <v>0.39</v>
      </c>
      <c r="G420" s="61"/>
      <c r="H420" s="747">
        <f t="shared" si="127"/>
        <v>130.26</v>
      </c>
      <c r="I420" s="747">
        <f t="shared" si="128"/>
        <v>130.26</v>
      </c>
      <c r="J420" s="747"/>
      <c r="K420" s="581"/>
      <c r="L420" s="581"/>
      <c r="M420" s="581"/>
      <c r="N420" s="583">
        <v>334</v>
      </c>
      <c r="Q420" s="11"/>
    </row>
    <row r="421" spans="1:17" ht="15.95" customHeight="1" x14ac:dyDescent="0.25">
      <c r="A421" s="618"/>
      <c r="B421" s="620"/>
      <c r="C421" s="15" t="s">
        <v>38</v>
      </c>
      <c r="D421" s="581"/>
      <c r="E421" s="61"/>
      <c r="F421" s="581">
        <v>7.0000000000000007E-2</v>
      </c>
      <c r="G421" s="61"/>
      <c r="H421" s="747">
        <f t="shared" si="127"/>
        <v>18.55</v>
      </c>
      <c r="I421" s="747">
        <f t="shared" si="128"/>
        <v>18.55</v>
      </c>
      <c r="J421" s="747"/>
      <c r="K421" s="581"/>
      <c r="L421" s="581"/>
      <c r="M421" s="581"/>
      <c r="N421" s="583">
        <v>265</v>
      </c>
      <c r="Q421" s="11"/>
    </row>
    <row r="422" spans="1:17" ht="15.95" customHeight="1" x14ac:dyDescent="0.25">
      <c r="A422" s="618"/>
      <c r="B422" s="620"/>
      <c r="C422" s="15" t="s">
        <v>19</v>
      </c>
      <c r="D422" s="581"/>
      <c r="E422" s="61"/>
      <c r="F422" s="581">
        <v>7.0000000000000007E-2</v>
      </c>
      <c r="G422" s="61"/>
      <c r="H422" s="747">
        <f t="shared" si="127"/>
        <v>10.850000000000001</v>
      </c>
      <c r="I422" s="747">
        <f t="shared" si="128"/>
        <v>10.850000000000001</v>
      </c>
      <c r="J422" s="747"/>
      <c r="K422" s="581"/>
      <c r="L422" s="581"/>
      <c r="M422" s="581"/>
      <c r="N422" s="583">
        <v>155</v>
      </c>
      <c r="Q422" s="11"/>
    </row>
    <row r="423" spans="1:17" ht="15.95" customHeight="1" thickBot="1" x14ac:dyDescent="0.3">
      <c r="A423" s="619"/>
      <c r="B423" s="621"/>
      <c r="C423" s="178" t="s">
        <v>22</v>
      </c>
      <c r="D423" s="587"/>
      <c r="E423" s="82"/>
      <c r="F423" s="587">
        <v>7.0000000000000007E-2</v>
      </c>
      <c r="G423" s="82"/>
      <c r="H423" s="748">
        <f t="shared" si="127"/>
        <v>0</v>
      </c>
      <c r="I423" s="747">
        <f t="shared" si="128"/>
        <v>0</v>
      </c>
      <c r="J423" s="751"/>
      <c r="K423" s="587"/>
      <c r="L423" s="587"/>
      <c r="M423" s="587"/>
      <c r="N423" s="30">
        <v>0</v>
      </c>
      <c r="Q423" s="11"/>
    </row>
    <row r="424" spans="1:17" ht="15.95" customHeight="1" thickBot="1" x14ac:dyDescent="0.3">
      <c r="A424" s="311"/>
      <c r="B424" s="312"/>
      <c r="C424" s="313" t="s">
        <v>193</v>
      </c>
      <c r="D424" s="576"/>
      <c r="E424" s="308">
        <f>E417</f>
        <v>176.73</v>
      </c>
      <c r="F424" s="309"/>
      <c r="G424" s="64">
        <f>G417</f>
        <v>1000</v>
      </c>
      <c r="H424" s="749">
        <f>SUM(H417:H423)</f>
        <v>974.81000000000006</v>
      </c>
      <c r="I424" s="749">
        <f>SUM(I417:I423)</f>
        <v>974.81000000000006</v>
      </c>
      <c r="J424" s="749">
        <f>G424+E424-H424</f>
        <v>201.91999999999996</v>
      </c>
      <c r="K424" s="576"/>
      <c r="L424" s="576"/>
      <c r="M424" s="576"/>
      <c r="N424" s="200"/>
      <c r="Q424" s="11"/>
    </row>
    <row r="425" spans="1:17" ht="15.95" customHeight="1" x14ac:dyDescent="0.25">
      <c r="A425" s="617">
        <v>29</v>
      </c>
      <c r="B425" s="615" t="s">
        <v>384</v>
      </c>
      <c r="C425" s="177" t="s">
        <v>385</v>
      </c>
      <c r="D425" s="594" t="s">
        <v>386</v>
      </c>
      <c r="E425" s="575">
        <v>195.82</v>
      </c>
      <c r="F425" s="322">
        <v>43.7</v>
      </c>
      <c r="G425" s="575">
        <v>350</v>
      </c>
      <c r="H425" s="757">
        <f>M425*F425/100</f>
        <v>331.24599999999998</v>
      </c>
      <c r="I425" s="747">
        <f>M425*F425/100</f>
        <v>331.24599999999998</v>
      </c>
      <c r="J425" s="753">
        <f>J432</f>
        <v>141.07399999999996</v>
      </c>
      <c r="K425" s="573">
        <v>85848</v>
      </c>
      <c r="L425" s="573">
        <v>86606</v>
      </c>
      <c r="M425" s="573">
        <f>L425-K425</f>
        <v>758</v>
      </c>
      <c r="N425" s="585"/>
      <c r="Q425" s="11"/>
    </row>
    <row r="426" spans="1:17" ht="15.95" customHeight="1" x14ac:dyDescent="0.25">
      <c r="A426" s="618"/>
      <c r="B426" s="620"/>
      <c r="C426" s="15" t="s">
        <v>20</v>
      </c>
      <c r="D426" s="581"/>
      <c r="E426" s="173"/>
      <c r="F426" s="581">
        <v>0.25</v>
      </c>
      <c r="G426" s="61"/>
      <c r="H426" s="747">
        <f t="shared" ref="H426:H431" si="129">N426*F426</f>
        <v>36.25</v>
      </c>
      <c r="I426" s="747">
        <f>N426*F426</f>
        <v>36.25</v>
      </c>
      <c r="J426" s="747"/>
      <c r="K426" s="581"/>
      <c r="L426" s="581"/>
      <c r="M426" s="581"/>
      <c r="N426" s="583">
        <v>145</v>
      </c>
      <c r="Q426" s="11"/>
    </row>
    <row r="427" spans="1:17" ht="15.95" customHeight="1" x14ac:dyDescent="0.25">
      <c r="A427" s="618"/>
      <c r="B427" s="620"/>
      <c r="C427" s="15" t="s">
        <v>37</v>
      </c>
      <c r="D427" s="581"/>
      <c r="E427" s="173"/>
      <c r="F427" s="581">
        <v>0.15</v>
      </c>
      <c r="G427" s="61"/>
      <c r="H427" s="747">
        <f t="shared" si="129"/>
        <v>6.75</v>
      </c>
      <c r="I427" s="747">
        <f t="shared" ref="I427:I431" si="130">N427*F427</f>
        <v>6.75</v>
      </c>
      <c r="J427" s="747"/>
      <c r="K427" s="581"/>
      <c r="L427" s="581"/>
      <c r="M427" s="581"/>
      <c r="N427" s="583">
        <v>45</v>
      </c>
      <c r="Q427" s="11"/>
    </row>
    <row r="428" spans="1:17" ht="15.95" customHeight="1" x14ac:dyDescent="0.25">
      <c r="A428" s="618"/>
      <c r="B428" s="620"/>
      <c r="C428" s="15" t="s">
        <v>21</v>
      </c>
      <c r="D428" s="581"/>
      <c r="E428" s="173"/>
      <c r="F428" s="581">
        <v>0.25</v>
      </c>
      <c r="G428" s="61"/>
      <c r="H428" s="747">
        <f t="shared" si="129"/>
        <v>5</v>
      </c>
      <c r="I428" s="747">
        <f t="shared" si="130"/>
        <v>5</v>
      </c>
      <c r="J428" s="747"/>
      <c r="K428" s="581"/>
      <c r="L428" s="581"/>
      <c r="M428" s="581"/>
      <c r="N428" s="583">
        <v>20</v>
      </c>
      <c r="Q428" s="11"/>
    </row>
    <row r="429" spans="1:17" ht="15.95" customHeight="1" x14ac:dyDescent="0.25">
      <c r="A429" s="618"/>
      <c r="B429" s="620"/>
      <c r="C429" s="15" t="s">
        <v>38</v>
      </c>
      <c r="D429" s="581"/>
      <c r="E429" s="173"/>
      <c r="F429" s="581">
        <v>0.15</v>
      </c>
      <c r="G429" s="61"/>
      <c r="H429" s="747">
        <f t="shared" si="129"/>
        <v>4.5</v>
      </c>
      <c r="I429" s="747">
        <f t="shared" si="130"/>
        <v>4.5</v>
      </c>
      <c r="J429" s="747"/>
      <c r="K429" s="581"/>
      <c r="L429" s="581"/>
      <c r="M429" s="581"/>
      <c r="N429" s="583">
        <v>30</v>
      </c>
      <c r="Q429" s="11"/>
    </row>
    <row r="430" spans="1:17" ht="15.95" customHeight="1" x14ac:dyDescent="0.25">
      <c r="A430" s="618"/>
      <c r="B430" s="620"/>
      <c r="C430" s="15" t="s">
        <v>19</v>
      </c>
      <c r="D430" s="581"/>
      <c r="E430" s="173"/>
      <c r="F430" s="581">
        <v>0.15</v>
      </c>
      <c r="G430" s="61"/>
      <c r="H430" s="747">
        <f t="shared" si="129"/>
        <v>21</v>
      </c>
      <c r="I430" s="747">
        <f t="shared" si="130"/>
        <v>21</v>
      </c>
      <c r="J430" s="747"/>
      <c r="K430" s="581"/>
      <c r="L430" s="581"/>
      <c r="M430" s="581"/>
      <c r="N430" s="583">
        <v>140</v>
      </c>
      <c r="Q430" s="11"/>
    </row>
    <row r="431" spans="1:17" ht="15.95" customHeight="1" thickBot="1" x14ac:dyDescent="0.3">
      <c r="A431" s="619"/>
      <c r="B431" s="621"/>
      <c r="C431" s="182" t="s">
        <v>22</v>
      </c>
      <c r="D431" s="574"/>
      <c r="E431" s="306"/>
      <c r="F431" s="581">
        <v>0.15</v>
      </c>
      <c r="G431" s="283"/>
      <c r="H431" s="758">
        <f t="shared" si="129"/>
        <v>0</v>
      </c>
      <c r="I431" s="747">
        <f t="shared" si="130"/>
        <v>0</v>
      </c>
      <c r="J431" s="751"/>
      <c r="K431" s="574"/>
      <c r="L431" s="574"/>
      <c r="M431" s="574"/>
      <c r="N431" s="586">
        <v>0</v>
      </c>
      <c r="Q431" s="11"/>
    </row>
    <row r="432" spans="1:17" ht="15.95" customHeight="1" thickBot="1" x14ac:dyDescent="0.3">
      <c r="A432" s="310"/>
      <c r="B432" s="314"/>
      <c r="C432" s="307" t="s">
        <v>193</v>
      </c>
      <c r="D432" s="573"/>
      <c r="E432" s="66">
        <f>E425</f>
        <v>195.82</v>
      </c>
      <c r="F432" s="594"/>
      <c r="G432" s="66">
        <f>G425</f>
        <v>350</v>
      </c>
      <c r="H432" s="749">
        <f>SUM(H425:H431)</f>
        <v>404.74599999999998</v>
      </c>
      <c r="I432" s="749">
        <f>SUM(I425:I431)</f>
        <v>404.74599999999998</v>
      </c>
      <c r="J432" s="749">
        <f>G432+E432-H432</f>
        <v>141.07399999999996</v>
      </c>
      <c r="K432" s="573"/>
      <c r="L432" s="573"/>
      <c r="M432" s="573"/>
      <c r="N432" s="585">
        <v>380</v>
      </c>
      <c r="Q432" s="11"/>
    </row>
    <row r="433" spans="1:17" ht="15.95" customHeight="1" x14ac:dyDescent="0.25">
      <c r="A433" s="617">
        <v>30</v>
      </c>
      <c r="B433" s="615" t="s">
        <v>384</v>
      </c>
      <c r="C433" s="177" t="s">
        <v>385</v>
      </c>
      <c r="D433" s="441" t="s">
        <v>387</v>
      </c>
      <c r="E433" s="56">
        <v>128.16</v>
      </c>
      <c r="F433" s="580">
        <v>43.9</v>
      </c>
      <c r="G433" s="56">
        <v>260</v>
      </c>
      <c r="H433" s="757">
        <f>M433*F433/100</f>
        <v>157.16199999999998</v>
      </c>
      <c r="I433" s="747">
        <f>M433*F433/100</f>
        <v>157.16199999999998</v>
      </c>
      <c r="J433" s="753">
        <f>J440</f>
        <v>163.99799999999999</v>
      </c>
      <c r="K433" s="573">
        <v>53048</v>
      </c>
      <c r="L433" s="573">
        <v>53406</v>
      </c>
      <c r="M433" s="573">
        <f>L433-K433</f>
        <v>358</v>
      </c>
      <c r="N433" s="585"/>
      <c r="Q433" s="11"/>
    </row>
    <row r="434" spans="1:17" ht="15.95" customHeight="1" x14ac:dyDescent="0.25">
      <c r="A434" s="618"/>
      <c r="B434" s="620"/>
      <c r="C434" s="15" t="s">
        <v>20</v>
      </c>
      <c r="D434" s="581"/>
      <c r="E434" s="173"/>
      <c r="F434" s="581">
        <v>0.33</v>
      </c>
      <c r="G434" s="61"/>
      <c r="H434" s="747">
        <f t="shared" ref="H434:H439" si="131">N434*F434</f>
        <v>33</v>
      </c>
      <c r="I434" s="747">
        <f>N434*F434</f>
        <v>33</v>
      </c>
      <c r="J434" s="747"/>
      <c r="K434" s="581"/>
      <c r="L434" s="581"/>
      <c r="M434" s="581"/>
      <c r="N434" s="583">
        <v>100</v>
      </c>
      <c r="Q434" s="11"/>
    </row>
    <row r="435" spans="1:17" ht="15.95" customHeight="1" x14ac:dyDescent="0.25">
      <c r="A435" s="618"/>
      <c r="B435" s="620"/>
      <c r="C435" s="15" t="s">
        <v>37</v>
      </c>
      <c r="D435" s="581"/>
      <c r="E435" s="173"/>
      <c r="F435" s="581">
        <v>0.2</v>
      </c>
      <c r="G435" s="61"/>
      <c r="H435" s="747">
        <f t="shared" si="131"/>
        <v>3</v>
      </c>
      <c r="I435" s="747">
        <f t="shared" ref="I435:I439" si="132">N435*F435</f>
        <v>3</v>
      </c>
      <c r="J435" s="747"/>
      <c r="K435" s="581"/>
      <c r="L435" s="581"/>
      <c r="M435" s="581"/>
      <c r="N435" s="583">
        <v>15</v>
      </c>
      <c r="Q435" s="11"/>
    </row>
    <row r="436" spans="1:17" ht="15.95" customHeight="1" x14ac:dyDescent="0.25">
      <c r="A436" s="618"/>
      <c r="B436" s="620"/>
      <c r="C436" s="15" t="s">
        <v>21</v>
      </c>
      <c r="D436" s="581"/>
      <c r="E436" s="173"/>
      <c r="F436" s="581">
        <v>0.33</v>
      </c>
      <c r="G436" s="61"/>
      <c r="H436" s="747">
        <f t="shared" si="131"/>
        <v>0</v>
      </c>
      <c r="I436" s="747">
        <f t="shared" si="132"/>
        <v>0</v>
      </c>
      <c r="J436" s="747"/>
      <c r="K436" s="581"/>
      <c r="L436" s="581"/>
      <c r="M436" s="581"/>
      <c r="N436" s="583">
        <v>0</v>
      </c>
      <c r="Q436" s="11"/>
    </row>
    <row r="437" spans="1:17" ht="15.95" customHeight="1" x14ac:dyDescent="0.25">
      <c r="A437" s="618"/>
      <c r="B437" s="620"/>
      <c r="C437" s="15" t="s">
        <v>38</v>
      </c>
      <c r="D437" s="581"/>
      <c r="E437" s="173"/>
      <c r="F437" s="581">
        <v>0.2</v>
      </c>
      <c r="G437" s="61"/>
      <c r="H437" s="747">
        <f t="shared" si="131"/>
        <v>0</v>
      </c>
      <c r="I437" s="747">
        <f t="shared" si="132"/>
        <v>0</v>
      </c>
      <c r="J437" s="747"/>
      <c r="K437" s="581"/>
      <c r="L437" s="581"/>
      <c r="M437" s="581"/>
      <c r="N437" s="583">
        <v>0</v>
      </c>
      <c r="Q437" s="11"/>
    </row>
    <row r="438" spans="1:17" ht="15.95" customHeight="1" x14ac:dyDescent="0.25">
      <c r="A438" s="618"/>
      <c r="B438" s="620"/>
      <c r="C438" s="15" t="s">
        <v>19</v>
      </c>
      <c r="D438" s="581"/>
      <c r="E438" s="173"/>
      <c r="F438" s="581">
        <v>0.2</v>
      </c>
      <c r="G438" s="61"/>
      <c r="H438" s="747">
        <f t="shared" si="131"/>
        <v>31</v>
      </c>
      <c r="I438" s="747">
        <f t="shared" si="132"/>
        <v>31</v>
      </c>
      <c r="J438" s="747"/>
      <c r="K438" s="581"/>
      <c r="L438" s="581"/>
      <c r="M438" s="581"/>
      <c r="N438" s="583">
        <v>155</v>
      </c>
      <c r="Q438" s="11"/>
    </row>
    <row r="439" spans="1:17" ht="15.95" customHeight="1" thickBot="1" x14ac:dyDescent="0.3">
      <c r="A439" s="619"/>
      <c r="B439" s="621"/>
      <c r="C439" s="182" t="s">
        <v>22</v>
      </c>
      <c r="D439" s="577"/>
      <c r="E439" s="245"/>
      <c r="F439" s="577">
        <v>0.2</v>
      </c>
      <c r="G439" s="236"/>
      <c r="H439" s="758">
        <f t="shared" si="131"/>
        <v>0</v>
      </c>
      <c r="I439" s="747">
        <f t="shared" si="132"/>
        <v>0</v>
      </c>
      <c r="J439" s="751"/>
      <c r="K439" s="574"/>
      <c r="L439" s="574"/>
      <c r="M439" s="574"/>
      <c r="N439" s="586">
        <v>0</v>
      </c>
      <c r="Q439" s="11"/>
    </row>
    <row r="440" spans="1:17" ht="15.95" customHeight="1" thickBot="1" x14ac:dyDescent="0.3">
      <c r="A440" s="311"/>
      <c r="B440" s="312"/>
      <c r="C440" s="191" t="s">
        <v>193</v>
      </c>
      <c r="D440" s="71"/>
      <c r="E440" s="75">
        <f>E433</f>
        <v>128.16</v>
      </c>
      <c r="F440" s="76"/>
      <c r="G440" s="75">
        <f>G433</f>
        <v>260</v>
      </c>
      <c r="H440" s="749">
        <f>SUM(H433:H439)</f>
        <v>224.16199999999998</v>
      </c>
      <c r="I440" s="749">
        <f t="shared" ref="I440" si="133">H440</f>
        <v>224.16199999999998</v>
      </c>
      <c r="J440" s="749">
        <f>G440+E440-H440</f>
        <v>163.99799999999999</v>
      </c>
      <c r="K440" s="71"/>
      <c r="L440" s="71"/>
      <c r="M440" s="71"/>
      <c r="N440" s="77"/>
      <c r="Q440" s="11"/>
    </row>
    <row r="441" spans="1:17" ht="15.95" customHeight="1" x14ac:dyDescent="0.25">
      <c r="A441" s="618">
        <v>31</v>
      </c>
      <c r="B441" s="620" t="s">
        <v>210</v>
      </c>
      <c r="C441" s="133" t="s">
        <v>103</v>
      </c>
      <c r="D441" s="593" t="s">
        <v>201</v>
      </c>
      <c r="E441" s="579">
        <v>189.58</v>
      </c>
      <c r="F441" s="87">
        <v>39.5</v>
      </c>
      <c r="G441" s="579">
        <v>700</v>
      </c>
      <c r="H441" s="750">
        <f>M441*F441/100</f>
        <v>464.91500000000002</v>
      </c>
      <c r="I441" s="747">
        <f>M441*F441/100</f>
        <v>464.91500000000002</v>
      </c>
      <c r="J441" s="753">
        <f>J448</f>
        <v>196.46</v>
      </c>
      <c r="K441" s="578">
        <v>34902</v>
      </c>
      <c r="L441" s="578">
        <v>36079</v>
      </c>
      <c r="M441" s="578">
        <f>L441-K441</f>
        <v>1177</v>
      </c>
      <c r="N441" s="591"/>
      <c r="Q441" s="11"/>
    </row>
    <row r="442" spans="1:17" ht="15.95" customHeight="1" x14ac:dyDescent="0.25">
      <c r="A442" s="618"/>
      <c r="B442" s="620"/>
      <c r="C442" s="6" t="s">
        <v>20</v>
      </c>
      <c r="D442" s="581"/>
      <c r="E442" s="9"/>
      <c r="F442" s="581">
        <v>0.34</v>
      </c>
      <c r="G442" s="9"/>
      <c r="H442" s="747">
        <f t="shared" ref="H442:H447" si="134">N442*F442</f>
        <v>154.70000000000002</v>
      </c>
      <c r="I442" s="747">
        <f>N442*F442</f>
        <v>154.70000000000002</v>
      </c>
      <c r="J442" s="747"/>
      <c r="K442" s="581"/>
      <c r="L442" s="581"/>
      <c r="M442" s="581"/>
      <c r="N442" s="583">
        <v>455</v>
      </c>
      <c r="Q442" s="11"/>
    </row>
    <row r="443" spans="1:17" ht="15.95" customHeight="1" x14ac:dyDescent="0.25">
      <c r="A443" s="618"/>
      <c r="B443" s="620"/>
      <c r="C443" s="6" t="s">
        <v>37</v>
      </c>
      <c r="D443" s="581"/>
      <c r="E443" s="9"/>
      <c r="F443" s="581">
        <v>0.03</v>
      </c>
      <c r="G443" s="9"/>
      <c r="H443" s="747">
        <f t="shared" si="134"/>
        <v>54.9</v>
      </c>
      <c r="I443" s="747">
        <f t="shared" ref="I443:I447" si="135">N443*F443</f>
        <v>54.9</v>
      </c>
      <c r="J443" s="747"/>
      <c r="K443" s="581"/>
      <c r="L443" s="581"/>
      <c r="M443" s="581"/>
      <c r="N443" s="583">
        <v>1830</v>
      </c>
      <c r="Q443" s="11"/>
    </row>
    <row r="444" spans="1:17" ht="15.95" customHeight="1" x14ac:dyDescent="0.25">
      <c r="A444" s="618"/>
      <c r="B444" s="620"/>
      <c r="C444" s="6" t="s">
        <v>21</v>
      </c>
      <c r="D444" s="581"/>
      <c r="E444" s="9"/>
      <c r="F444" s="581">
        <v>0.34</v>
      </c>
      <c r="G444" s="9"/>
      <c r="H444" s="747">
        <f t="shared" si="134"/>
        <v>5.1000000000000005</v>
      </c>
      <c r="I444" s="747">
        <f t="shared" si="135"/>
        <v>5.1000000000000005</v>
      </c>
      <c r="J444" s="747"/>
      <c r="K444" s="581"/>
      <c r="L444" s="581"/>
      <c r="M444" s="581"/>
      <c r="N444" s="583">
        <v>15</v>
      </c>
      <c r="Q444" s="11"/>
    </row>
    <row r="445" spans="1:17" ht="15.95" customHeight="1" x14ac:dyDescent="0.25">
      <c r="A445" s="618"/>
      <c r="B445" s="620"/>
      <c r="C445" s="6" t="s">
        <v>38</v>
      </c>
      <c r="D445" s="581"/>
      <c r="E445" s="9"/>
      <c r="F445" s="581">
        <v>0.03</v>
      </c>
      <c r="G445" s="9"/>
      <c r="H445" s="747">
        <f t="shared" si="134"/>
        <v>8.85</v>
      </c>
      <c r="I445" s="747">
        <f t="shared" si="135"/>
        <v>8.85</v>
      </c>
      <c r="J445" s="747"/>
      <c r="K445" s="581"/>
      <c r="L445" s="581"/>
      <c r="M445" s="581"/>
      <c r="N445" s="583">
        <v>295</v>
      </c>
      <c r="Q445" s="11"/>
    </row>
    <row r="446" spans="1:17" ht="15.95" customHeight="1" x14ac:dyDescent="0.25">
      <c r="A446" s="618"/>
      <c r="B446" s="620"/>
      <c r="C446" s="6" t="s">
        <v>19</v>
      </c>
      <c r="D446" s="581"/>
      <c r="E446" s="9"/>
      <c r="F446" s="581">
        <v>0.03</v>
      </c>
      <c r="G446" s="9"/>
      <c r="H446" s="747">
        <f t="shared" si="134"/>
        <v>4.6499999999999995</v>
      </c>
      <c r="I446" s="747">
        <f t="shared" si="135"/>
        <v>4.6499999999999995</v>
      </c>
      <c r="J446" s="747"/>
      <c r="K446" s="581"/>
      <c r="L446" s="581"/>
      <c r="M446" s="581"/>
      <c r="N446" s="583">
        <v>155</v>
      </c>
      <c r="Q446" s="11"/>
    </row>
    <row r="447" spans="1:17" ht="15.95" customHeight="1" thickBot="1" x14ac:dyDescent="0.3">
      <c r="A447" s="619"/>
      <c r="B447" s="620"/>
      <c r="C447" s="53" t="s">
        <v>22</v>
      </c>
      <c r="D447" s="577"/>
      <c r="E447" s="584"/>
      <c r="F447" s="581">
        <v>0.03</v>
      </c>
      <c r="G447" s="584"/>
      <c r="H447" s="751">
        <f t="shared" si="134"/>
        <v>0</v>
      </c>
      <c r="I447" s="747">
        <f t="shared" si="135"/>
        <v>0</v>
      </c>
      <c r="J447" s="751"/>
      <c r="K447" s="577"/>
      <c r="L447" s="577"/>
      <c r="M447" s="577"/>
      <c r="N447" s="63">
        <v>0</v>
      </c>
      <c r="Q447" s="11"/>
    </row>
    <row r="448" spans="1:17" ht="15.95" customHeight="1" thickBot="1" x14ac:dyDescent="0.3">
      <c r="A448" s="70"/>
      <c r="B448" s="71"/>
      <c r="C448" s="123" t="s">
        <v>193</v>
      </c>
      <c r="D448" s="71"/>
      <c r="E448" s="75">
        <f>E441</f>
        <v>189.58</v>
      </c>
      <c r="F448" s="76"/>
      <c r="G448" s="75">
        <f>G441</f>
        <v>700</v>
      </c>
      <c r="H448" s="749">
        <f>SUM(H441:H447)</f>
        <v>693.11500000000001</v>
      </c>
      <c r="I448" s="749">
        <f t="shared" ref="I448" si="136">H448</f>
        <v>693.11500000000001</v>
      </c>
      <c r="J448" s="759">
        <v>196.46</v>
      </c>
      <c r="K448" s="71"/>
      <c r="L448" s="71"/>
      <c r="M448" s="71"/>
      <c r="N448" s="77"/>
      <c r="Q448" s="11"/>
    </row>
    <row r="449" spans="1:17" ht="15.95" customHeight="1" x14ac:dyDescent="0.25">
      <c r="A449" s="617">
        <v>32</v>
      </c>
      <c r="B449" s="620" t="s">
        <v>210</v>
      </c>
      <c r="C449" s="292" t="s">
        <v>102</v>
      </c>
      <c r="D449" s="538" t="s">
        <v>114</v>
      </c>
      <c r="E449" s="78">
        <v>149.65</v>
      </c>
      <c r="F449" s="55">
        <v>48.2</v>
      </c>
      <c r="G449" s="56">
        <v>150</v>
      </c>
      <c r="H449" s="746">
        <f>M449*F449/100</f>
        <v>62.66</v>
      </c>
      <c r="I449" s="747">
        <f>M449*F449/100</f>
        <v>62.66</v>
      </c>
      <c r="J449" s="753">
        <f>J456</f>
        <v>146.98999999999998</v>
      </c>
      <c r="K449" s="580">
        <v>61274</v>
      </c>
      <c r="L449" s="580">
        <v>61404</v>
      </c>
      <c r="M449" s="580">
        <f>L449-K449</f>
        <v>130</v>
      </c>
      <c r="N449" s="582"/>
      <c r="Q449" s="11"/>
    </row>
    <row r="450" spans="1:17" ht="15.95" customHeight="1" x14ac:dyDescent="0.25">
      <c r="A450" s="618"/>
      <c r="B450" s="620"/>
      <c r="C450" s="6" t="s">
        <v>20</v>
      </c>
      <c r="D450" s="581"/>
      <c r="E450" s="9"/>
      <c r="F450" s="581">
        <v>0.25</v>
      </c>
      <c r="G450" s="9"/>
      <c r="H450" s="747">
        <f t="shared" ref="H450:H455" si="137">N450*F450</f>
        <v>60</v>
      </c>
      <c r="I450" s="747">
        <f>N450*F450</f>
        <v>60</v>
      </c>
      <c r="J450" s="747"/>
      <c r="K450" s="581"/>
      <c r="L450" s="581"/>
      <c r="M450" s="581"/>
      <c r="N450" s="583">
        <v>240</v>
      </c>
      <c r="Q450" s="11"/>
    </row>
    <row r="451" spans="1:17" ht="15.95" customHeight="1" x14ac:dyDescent="0.25">
      <c r="A451" s="618"/>
      <c r="B451" s="620"/>
      <c r="C451" s="6" t="s">
        <v>37</v>
      </c>
      <c r="D451" s="581"/>
      <c r="E451" s="9"/>
      <c r="F451" s="581">
        <v>0.15</v>
      </c>
      <c r="G451" s="9"/>
      <c r="H451" s="747">
        <f t="shared" si="137"/>
        <v>19.5</v>
      </c>
      <c r="I451" s="747">
        <f t="shared" ref="I451:I455" si="138">N451*F451</f>
        <v>19.5</v>
      </c>
      <c r="J451" s="747"/>
      <c r="K451" s="581"/>
      <c r="L451" s="581"/>
      <c r="M451" s="581"/>
      <c r="N451" s="583">
        <v>130</v>
      </c>
      <c r="Q451" s="11"/>
    </row>
    <row r="452" spans="1:17" ht="15.95" customHeight="1" x14ac:dyDescent="0.25">
      <c r="A452" s="618"/>
      <c r="B452" s="620"/>
      <c r="C452" s="6" t="s">
        <v>21</v>
      </c>
      <c r="D452" s="581"/>
      <c r="E452" s="9"/>
      <c r="F452" s="581">
        <v>0.25</v>
      </c>
      <c r="G452" s="9"/>
      <c r="H452" s="747">
        <f t="shared" si="137"/>
        <v>0</v>
      </c>
      <c r="I452" s="747">
        <f t="shared" si="138"/>
        <v>0</v>
      </c>
      <c r="J452" s="747"/>
      <c r="K452" s="581"/>
      <c r="L452" s="581"/>
      <c r="M452" s="581"/>
      <c r="N452" s="583">
        <v>0</v>
      </c>
      <c r="Q452" s="11"/>
    </row>
    <row r="453" spans="1:17" ht="15.95" customHeight="1" x14ac:dyDescent="0.25">
      <c r="A453" s="618"/>
      <c r="B453" s="620"/>
      <c r="C453" s="6" t="s">
        <v>38</v>
      </c>
      <c r="D453" s="581"/>
      <c r="E453" s="9"/>
      <c r="F453" s="581">
        <v>0.15</v>
      </c>
      <c r="G453" s="9"/>
      <c r="H453" s="747">
        <f t="shared" si="137"/>
        <v>0</v>
      </c>
      <c r="I453" s="747">
        <f t="shared" si="138"/>
        <v>0</v>
      </c>
      <c r="J453" s="747"/>
      <c r="K453" s="581"/>
      <c r="L453" s="581"/>
      <c r="M453" s="581"/>
      <c r="N453" s="583">
        <v>0</v>
      </c>
      <c r="Q453" s="11"/>
    </row>
    <row r="454" spans="1:17" ht="15.95" customHeight="1" x14ac:dyDescent="0.25">
      <c r="A454" s="618"/>
      <c r="B454" s="620"/>
      <c r="C454" s="6" t="s">
        <v>19</v>
      </c>
      <c r="D454" s="581"/>
      <c r="E454" s="9"/>
      <c r="F454" s="581">
        <v>0.15</v>
      </c>
      <c r="G454" s="9"/>
      <c r="H454" s="747">
        <f t="shared" si="137"/>
        <v>10.5</v>
      </c>
      <c r="I454" s="747">
        <f t="shared" si="138"/>
        <v>10.5</v>
      </c>
      <c r="J454" s="747"/>
      <c r="K454" s="581"/>
      <c r="L454" s="581"/>
      <c r="M454" s="581"/>
      <c r="N454" s="583">
        <v>70</v>
      </c>
      <c r="Q454" s="11"/>
    </row>
    <row r="455" spans="1:17" ht="15.95" customHeight="1" thickBot="1" x14ac:dyDescent="0.3">
      <c r="A455" s="619"/>
      <c r="B455" s="620"/>
      <c r="C455" s="28" t="s">
        <v>22</v>
      </c>
      <c r="D455" s="587"/>
      <c r="E455" s="25"/>
      <c r="F455" s="587">
        <v>0.15</v>
      </c>
      <c r="G455" s="25"/>
      <c r="H455" s="748">
        <f t="shared" si="137"/>
        <v>0</v>
      </c>
      <c r="I455" s="747">
        <f t="shared" si="138"/>
        <v>0</v>
      </c>
      <c r="J455" s="751"/>
      <c r="K455" s="587"/>
      <c r="L455" s="587"/>
      <c r="M455" s="587"/>
      <c r="N455" s="30">
        <v>0</v>
      </c>
      <c r="Q455" s="11"/>
    </row>
    <row r="456" spans="1:17" ht="15.95" customHeight="1" thickBot="1" x14ac:dyDescent="0.3">
      <c r="A456" s="500"/>
      <c r="B456" s="70"/>
      <c r="C456" s="501" t="s">
        <v>193</v>
      </c>
      <c r="D456" s="762"/>
      <c r="E456" s="503">
        <f>SUM(E449:E455)</f>
        <v>149.65</v>
      </c>
      <c r="F456" s="76"/>
      <c r="G456" s="75">
        <f>SUM(G449:G455)</f>
        <v>150</v>
      </c>
      <c r="H456" s="749">
        <f>SUM(H449:H455)</f>
        <v>152.66</v>
      </c>
      <c r="I456" s="749">
        <f>SUM(I449:I455)</f>
        <v>152.66</v>
      </c>
      <c r="J456" s="749">
        <f>G456+E456-H456</f>
        <v>146.98999999999998</v>
      </c>
      <c r="K456" s="71"/>
      <c r="L456" s="71"/>
      <c r="M456" s="71"/>
      <c r="N456" s="77"/>
      <c r="Q456" s="11"/>
    </row>
    <row r="457" spans="1:17" ht="15.95" customHeight="1" x14ac:dyDescent="0.25">
      <c r="A457" s="617">
        <v>33</v>
      </c>
      <c r="B457" s="615" t="s">
        <v>382</v>
      </c>
      <c r="C457" s="760" t="s">
        <v>524</v>
      </c>
      <c r="D457" s="592" t="s">
        <v>522</v>
      </c>
      <c r="E457" s="596">
        <v>65.891999999999996</v>
      </c>
      <c r="F457" s="573">
        <v>23.6</v>
      </c>
      <c r="G457" s="575">
        <v>400</v>
      </c>
      <c r="H457" s="757">
        <f>M457*F457/100</f>
        <v>182.9</v>
      </c>
      <c r="I457" s="757">
        <f>M457*F457/100</f>
        <v>182.9</v>
      </c>
      <c r="J457" s="753">
        <f>J464</f>
        <v>187.19200000000001</v>
      </c>
      <c r="K457" s="573">
        <v>1447</v>
      </c>
      <c r="L457" s="573">
        <v>2222</v>
      </c>
      <c r="M457" s="573">
        <f>L457-K457</f>
        <v>775</v>
      </c>
      <c r="N457" s="585"/>
      <c r="Q457" s="11"/>
    </row>
    <row r="458" spans="1:17" ht="15.95" customHeight="1" x14ac:dyDescent="0.25">
      <c r="A458" s="618"/>
      <c r="B458" s="620"/>
      <c r="C458" s="15" t="s">
        <v>20</v>
      </c>
      <c r="D458" s="581"/>
      <c r="E458" s="9"/>
      <c r="F458" s="581">
        <v>0.37</v>
      </c>
      <c r="G458" s="9"/>
      <c r="H458" s="747">
        <f t="shared" ref="H458:H463" si="139">N458*F458</f>
        <v>14.8</v>
      </c>
      <c r="I458" s="747">
        <f t="shared" ref="I458:I462" si="140">N458*F458</f>
        <v>14.8</v>
      </c>
      <c r="J458" s="747"/>
      <c r="K458" s="581"/>
      <c r="L458" s="581"/>
      <c r="M458" s="581"/>
      <c r="N458" s="581">
        <v>40</v>
      </c>
      <c r="Q458" s="11"/>
    </row>
    <row r="459" spans="1:17" ht="15.95" customHeight="1" x14ac:dyDescent="0.25">
      <c r="A459" s="618"/>
      <c r="B459" s="620"/>
      <c r="C459" s="15" t="s">
        <v>37</v>
      </c>
      <c r="D459" s="581"/>
      <c r="E459" s="9"/>
      <c r="F459" s="581">
        <v>0.04</v>
      </c>
      <c r="G459" s="9"/>
      <c r="H459" s="747">
        <f t="shared" si="139"/>
        <v>75.400000000000006</v>
      </c>
      <c r="I459" s="747">
        <f t="shared" si="140"/>
        <v>75.400000000000006</v>
      </c>
      <c r="J459" s="747"/>
      <c r="K459" s="581"/>
      <c r="L459" s="581"/>
      <c r="M459" s="581"/>
      <c r="N459" s="581">
        <v>1885</v>
      </c>
      <c r="Q459" s="11"/>
    </row>
    <row r="460" spans="1:17" ht="15.95" customHeight="1" x14ac:dyDescent="0.25">
      <c r="A460" s="618"/>
      <c r="B460" s="620"/>
      <c r="C460" s="15" t="s">
        <v>21</v>
      </c>
      <c r="D460" s="581"/>
      <c r="E460" s="9"/>
      <c r="F460" s="581">
        <v>0.37</v>
      </c>
      <c r="G460" s="9"/>
      <c r="H460" s="747">
        <f t="shared" si="139"/>
        <v>0</v>
      </c>
      <c r="I460" s="747">
        <f t="shared" si="140"/>
        <v>0</v>
      </c>
      <c r="J460" s="747"/>
      <c r="K460" s="581"/>
      <c r="L460" s="581"/>
      <c r="M460" s="581"/>
      <c r="N460" s="581">
        <v>0</v>
      </c>
      <c r="Q460" s="11"/>
    </row>
    <row r="461" spans="1:17" ht="15.95" customHeight="1" x14ac:dyDescent="0.25">
      <c r="A461" s="618"/>
      <c r="B461" s="620"/>
      <c r="C461" s="15" t="s">
        <v>38</v>
      </c>
      <c r="D461" s="581"/>
      <c r="E461" s="9"/>
      <c r="F461" s="581">
        <v>0.04</v>
      </c>
      <c r="G461" s="9"/>
      <c r="H461" s="747">
        <f t="shared" si="139"/>
        <v>0</v>
      </c>
      <c r="I461" s="747">
        <f t="shared" si="140"/>
        <v>0</v>
      </c>
      <c r="J461" s="747"/>
      <c r="K461" s="581"/>
      <c r="L461" s="581"/>
      <c r="M461" s="581"/>
      <c r="N461" s="581">
        <v>0</v>
      </c>
      <c r="Q461" s="11"/>
    </row>
    <row r="462" spans="1:17" ht="15.95" customHeight="1" x14ac:dyDescent="0.25">
      <c r="A462" s="618"/>
      <c r="B462" s="620"/>
      <c r="C462" s="15" t="s">
        <v>19</v>
      </c>
      <c r="D462" s="581"/>
      <c r="E462" s="9"/>
      <c r="F462" s="581">
        <v>0.04</v>
      </c>
      <c r="G462" s="9"/>
      <c r="H462" s="747">
        <f t="shared" si="139"/>
        <v>4.8</v>
      </c>
      <c r="I462" s="747">
        <f t="shared" si="140"/>
        <v>4.8</v>
      </c>
      <c r="J462" s="747"/>
      <c r="K462" s="581"/>
      <c r="L462" s="581"/>
      <c r="M462" s="581"/>
      <c r="N462" s="581">
        <v>120</v>
      </c>
      <c r="Q462" s="11"/>
    </row>
    <row r="463" spans="1:17" ht="15.95" customHeight="1" thickBot="1" x14ac:dyDescent="0.3">
      <c r="A463" s="619"/>
      <c r="B463" s="621"/>
      <c r="C463" s="182" t="s">
        <v>22</v>
      </c>
      <c r="D463" s="577"/>
      <c r="E463" s="584"/>
      <c r="F463" s="577">
        <v>0.04</v>
      </c>
      <c r="G463" s="584"/>
      <c r="H463" s="751">
        <f t="shared" si="139"/>
        <v>0</v>
      </c>
      <c r="I463" s="747">
        <f t="shared" ref="I463" si="141">H463</f>
        <v>0</v>
      </c>
      <c r="J463" s="751"/>
      <c r="K463" s="577"/>
      <c r="L463" s="577"/>
      <c r="M463" s="577"/>
      <c r="N463" s="577">
        <v>0</v>
      </c>
      <c r="Q463" s="11"/>
    </row>
    <row r="464" spans="1:17" ht="15.95" customHeight="1" thickBot="1" x14ac:dyDescent="0.3">
      <c r="A464" s="70"/>
      <c r="B464" s="246"/>
      <c r="C464" s="191"/>
      <c r="D464" s="71"/>
      <c r="E464" s="568">
        <v>65.891999999999996</v>
      </c>
      <c r="F464" s="76"/>
      <c r="G464" s="75">
        <v>400</v>
      </c>
      <c r="H464" s="749">
        <v>278.7</v>
      </c>
      <c r="I464" s="749">
        <f>H464</f>
        <v>278.7</v>
      </c>
      <c r="J464" s="749">
        <f>G464+E464-H464</f>
        <v>187.19200000000001</v>
      </c>
      <c r="K464" s="71"/>
      <c r="L464" s="71"/>
      <c r="M464" s="71"/>
      <c r="N464" s="77"/>
      <c r="Q464" s="11">
        <v>0.8</v>
      </c>
    </row>
    <row r="465" spans="1:17" ht="15.95" customHeight="1" x14ac:dyDescent="0.25">
      <c r="A465" s="617">
        <v>34</v>
      </c>
      <c r="B465" s="615" t="s">
        <v>382</v>
      </c>
      <c r="C465" s="573" t="s">
        <v>524</v>
      </c>
      <c r="D465" s="594" t="s">
        <v>525</v>
      </c>
      <c r="E465" s="589">
        <v>100</v>
      </c>
      <c r="F465" s="573">
        <v>23.6</v>
      </c>
      <c r="G465" s="575">
        <v>100</v>
      </c>
      <c r="H465" s="757">
        <f>M465*F465/100</f>
        <v>30.68</v>
      </c>
      <c r="I465" s="757">
        <f>M465*F465/100</f>
        <v>30.68</v>
      </c>
      <c r="J465" s="753">
        <f>J472</f>
        <v>155.91999999999999</v>
      </c>
      <c r="K465" s="573">
        <v>1324</v>
      </c>
      <c r="L465" s="573">
        <v>1454</v>
      </c>
      <c r="M465" s="573">
        <f>L465-K465</f>
        <v>130</v>
      </c>
      <c r="N465" s="585"/>
      <c r="Q465" s="11"/>
    </row>
    <row r="466" spans="1:17" ht="15.95" customHeight="1" x14ac:dyDescent="0.25">
      <c r="A466" s="618"/>
      <c r="B466" s="620"/>
      <c r="C466" s="15" t="s">
        <v>20</v>
      </c>
      <c r="D466" s="581"/>
      <c r="E466" s="9"/>
      <c r="F466" s="581">
        <v>0.37</v>
      </c>
      <c r="G466" s="9"/>
      <c r="H466" s="747">
        <f t="shared" ref="H466:H471" si="142">N466*F466</f>
        <v>0</v>
      </c>
      <c r="I466" s="747">
        <f t="shared" ref="I466:I470" si="143">N466*F466</f>
        <v>0</v>
      </c>
      <c r="J466" s="747"/>
      <c r="K466" s="581"/>
      <c r="L466" s="581"/>
      <c r="M466" s="581"/>
      <c r="N466" s="581">
        <v>0</v>
      </c>
      <c r="Q466" s="11"/>
    </row>
    <row r="467" spans="1:17" ht="15.95" customHeight="1" x14ac:dyDescent="0.25">
      <c r="A467" s="618"/>
      <c r="B467" s="620"/>
      <c r="C467" s="15" t="s">
        <v>37</v>
      </c>
      <c r="D467" s="581"/>
      <c r="E467" s="9"/>
      <c r="F467" s="581">
        <v>0.04</v>
      </c>
      <c r="G467" s="9"/>
      <c r="H467" s="747">
        <f t="shared" si="142"/>
        <v>11.8</v>
      </c>
      <c r="I467" s="747">
        <f t="shared" si="143"/>
        <v>11.8</v>
      </c>
      <c r="J467" s="747"/>
      <c r="K467" s="581"/>
      <c r="L467" s="581"/>
      <c r="M467" s="581"/>
      <c r="N467" s="581">
        <v>295</v>
      </c>
      <c r="Q467" s="11"/>
    </row>
    <row r="468" spans="1:17" ht="15.95" customHeight="1" x14ac:dyDescent="0.25">
      <c r="A468" s="618"/>
      <c r="B468" s="620"/>
      <c r="C468" s="15" t="s">
        <v>21</v>
      </c>
      <c r="D468" s="581"/>
      <c r="E468" s="9"/>
      <c r="F468" s="581">
        <v>0.37</v>
      </c>
      <c r="G468" s="9"/>
      <c r="H468" s="747">
        <f t="shared" si="142"/>
        <v>0</v>
      </c>
      <c r="I468" s="747">
        <f t="shared" si="143"/>
        <v>0</v>
      </c>
      <c r="J468" s="747"/>
      <c r="K468" s="581"/>
      <c r="L468" s="581"/>
      <c r="M468" s="581"/>
      <c r="N468" s="581">
        <v>0</v>
      </c>
      <c r="Q468" s="11"/>
    </row>
    <row r="469" spans="1:17" ht="15.95" customHeight="1" x14ac:dyDescent="0.25">
      <c r="A469" s="618"/>
      <c r="B469" s="620"/>
      <c r="C469" s="15" t="s">
        <v>38</v>
      </c>
      <c r="D469" s="581"/>
      <c r="E469" s="9"/>
      <c r="F469" s="581">
        <v>0.04</v>
      </c>
      <c r="G469" s="9"/>
      <c r="H469" s="747">
        <f t="shared" si="142"/>
        <v>0</v>
      </c>
      <c r="I469" s="747">
        <f t="shared" si="143"/>
        <v>0</v>
      </c>
      <c r="J469" s="747"/>
      <c r="K469" s="581"/>
      <c r="L469" s="581"/>
      <c r="M469" s="581"/>
      <c r="N469" s="581">
        <v>0</v>
      </c>
      <c r="Q469" s="11"/>
    </row>
    <row r="470" spans="1:17" ht="15.95" customHeight="1" x14ac:dyDescent="0.25">
      <c r="A470" s="618"/>
      <c r="B470" s="620"/>
      <c r="C470" s="15" t="s">
        <v>19</v>
      </c>
      <c r="D470" s="581"/>
      <c r="E470" s="9"/>
      <c r="F470" s="581">
        <v>0.04</v>
      </c>
      <c r="G470" s="9"/>
      <c r="H470" s="747">
        <f t="shared" si="142"/>
        <v>1.6</v>
      </c>
      <c r="I470" s="747">
        <f t="shared" si="143"/>
        <v>1.6</v>
      </c>
      <c r="J470" s="747"/>
      <c r="K470" s="581"/>
      <c r="L470" s="581"/>
      <c r="M470" s="581"/>
      <c r="N470" s="581">
        <v>40</v>
      </c>
      <c r="Q470" s="11"/>
    </row>
    <row r="471" spans="1:17" ht="15.95" customHeight="1" thickBot="1" x14ac:dyDescent="0.3">
      <c r="A471" s="619"/>
      <c r="B471" s="621"/>
      <c r="C471" s="182" t="s">
        <v>22</v>
      </c>
      <c r="D471" s="577"/>
      <c r="E471" s="584"/>
      <c r="F471" s="577">
        <v>0.04</v>
      </c>
      <c r="G471" s="584"/>
      <c r="H471" s="751">
        <f t="shared" si="142"/>
        <v>0</v>
      </c>
      <c r="I471" s="747">
        <f>H471</f>
        <v>0</v>
      </c>
      <c r="J471" s="751"/>
      <c r="K471" s="577"/>
      <c r="L471" s="577"/>
      <c r="M471" s="577"/>
      <c r="N471" s="577">
        <v>0</v>
      </c>
      <c r="Q471" s="11"/>
    </row>
    <row r="472" spans="1:17" ht="15.95" customHeight="1" thickBot="1" x14ac:dyDescent="0.3">
      <c r="A472" s="70"/>
      <c r="B472" s="246"/>
      <c r="C472" s="191"/>
      <c r="D472" s="71"/>
      <c r="E472" s="75">
        <v>100</v>
      </c>
      <c r="F472" s="76"/>
      <c r="G472" s="75">
        <v>100</v>
      </c>
      <c r="H472" s="749">
        <f>SUM(H465:H471)</f>
        <v>44.080000000000005</v>
      </c>
      <c r="I472" s="749">
        <f>H472</f>
        <v>44.080000000000005</v>
      </c>
      <c r="J472" s="749">
        <f>G472+E472-H472</f>
        <v>155.91999999999999</v>
      </c>
      <c r="K472" s="76"/>
      <c r="L472" s="76"/>
      <c r="M472" s="76"/>
      <c r="N472" s="94"/>
      <c r="Q472" s="11"/>
    </row>
    <row r="473" spans="1:17" ht="15.95" customHeight="1" x14ac:dyDescent="0.25">
      <c r="A473" s="618">
        <v>35</v>
      </c>
      <c r="B473" s="620" t="s">
        <v>382</v>
      </c>
      <c r="C473" s="315" t="s">
        <v>523</v>
      </c>
      <c r="D473" s="593" t="s">
        <v>381</v>
      </c>
      <c r="E473" s="590">
        <v>188.62299999999999</v>
      </c>
      <c r="F473" s="578">
        <v>41.4</v>
      </c>
      <c r="G473" s="579">
        <v>0</v>
      </c>
      <c r="H473" s="750">
        <f>M473*F473/100</f>
        <v>0</v>
      </c>
      <c r="I473" s="747">
        <f>M473*F473/100</f>
        <v>0</v>
      </c>
      <c r="J473" s="753">
        <f>J480</f>
        <v>88.623000000000005</v>
      </c>
      <c r="K473" s="578">
        <v>2884</v>
      </c>
      <c r="L473" s="578">
        <v>2884</v>
      </c>
      <c r="M473" s="578">
        <f>L473-K473</f>
        <v>0</v>
      </c>
      <c r="N473" s="591"/>
      <c r="Q473" s="11"/>
    </row>
    <row r="474" spans="1:17" ht="15.95" customHeight="1" x14ac:dyDescent="0.25">
      <c r="A474" s="618"/>
      <c r="B474" s="620"/>
      <c r="C474" s="15" t="s">
        <v>20</v>
      </c>
      <c r="D474" s="581"/>
      <c r="E474" s="61"/>
      <c r="F474" s="581">
        <v>0.39</v>
      </c>
      <c r="G474" s="9"/>
      <c r="H474" s="747">
        <f t="shared" ref="H474:H479" si="144">N474*F474</f>
        <v>0</v>
      </c>
      <c r="I474" s="747">
        <f>N474*F474</f>
        <v>0</v>
      </c>
      <c r="J474" s="747"/>
      <c r="K474" s="581"/>
      <c r="L474" s="581"/>
      <c r="M474" s="581"/>
      <c r="N474" s="583">
        <v>0</v>
      </c>
      <c r="Q474" s="11"/>
    </row>
    <row r="475" spans="1:17" ht="15.95" customHeight="1" x14ac:dyDescent="0.25">
      <c r="A475" s="618"/>
      <c r="B475" s="620"/>
      <c r="C475" s="15" t="s">
        <v>37</v>
      </c>
      <c r="D475" s="581"/>
      <c r="E475" s="61"/>
      <c r="F475" s="581">
        <v>7.0000000000000007E-2</v>
      </c>
      <c r="G475" s="9"/>
      <c r="H475" s="747">
        <f t="shared" si="144"/>
        <v>0</v>
      </c>
      <c r="I475" s="747">
        <f t="shared" ref="I475:I479" si="145">N475*F475</f>
        <v>0</v>
      </c>
      <c r="J475" s="747"/>
      <c r="K475" s="581"/>
      <c r="L475" s="581"/>
      <c r="M475" s="581"/>
      <c r="N475" s="583">
        <v>0</v>
      </c>
      <c r="Q475" s="11"/>
    </row>
    <row r="476" spans="1:17" ht="15.95" customHeight="1" x14ac:dyDescent="0.25">
      <c r="A476" s="618"/>
      <c r="B476" s="620"/>
      <c r="C476" s="15" t="s">
        <v>21</v>
      </c>
      <c r="D476" s="581"/>
      <c r="E476" s="61"/>
      <c r="F476" s="581">
        <v>0.39</v>
      </c>
      <c r="G476" s="9"/>
      <c r="H476" s="747">
        <f t="shared" si="144"/>
        <v>0</v>
      </c>
      <c r="I476" s="747">
        <f t="shared" si="145"/>
        <v>0</v>
      </c>
      <c r="J476" s="747"/>
      <c r="K476" s="581"/>
      <c r="L476" s="581"/>
      <c r="M476" s="581"/>
      <c r="N476" s="583">
        <v>0</v>
      </c>
      <c r="Q476" s="11"/>
    </row>
    <row r="477" spans="1:17" ht="15.95" customHeight="1" x14ac:dyDescent="0.25">
      <c r="A477" s="618"/>
      <c r="B477" s="620"/>
      <c r="C477" s="15" t="s">
        <v>38</v>
      </c>
      <c r="D477" s="581"/>
      <c r="E477" s="61"/>
      <c r="F477" s="581">
        <v>7.0000000000000007E-2</v>
      </c>
      <c r="G477" s="9"/>
      <c r="H477" s="747">
        <f t="shared" si="144"/>
        <v>0</v>
      </c>
      <c r="I477" s="747">
        <f t="shared" si="145"/>
        <v>0</v>
      </c>
      <c r="J477" s="747"/>
      <c r="K477" s="581"/>
      <c r="L477" s="581"/>
      <c r="M477" s="581"/>
      <c r="N477" s="583">
        <v>0</v>
      </c>
      <c r="Q477" s="11"/>
    </row>
    <row r="478" spans="1:17" ht="15.95" customHeight="1" x14ac:dyDescent="0.25">
      <c r="A478" s="618"/>
      <c r="B478" s="620"/>
      <c r="C478" s="15" t="s">
        <v>19</v>
      </c>
      <c r="D478" s="581"/>
      <c r="E478" s="61"/>
      <c r="F478" s="581">
        <v>7.0000000000000007E-2</v>
      </c>
      <c r="G478" s="9"/>
      <c r="H478" s="747">
        <f t="shared" si="144"/>
        <v>0</v>
      </c>
      <c r="I478" s="747">
        <f t="shared" si="145"/>
        <v>0</v>
      </c>
      <c r="J478" s="747"/>
      <c r="K478" s="581"/>
      <c r="L478" s="581"/>
      <c r="M478" s="581"/>
      <c r="N478" s="583">
        <v>0</v>
      </c>
      <c r="Q478" s="11"/>
    </row>
    <row r="479" spans="1:17" ht="15.95" customHeight="1" thickBot="1" x14ac:dyDescent="0.3">
      <c r="A479" s="619"/>
      <c r="B479" s="620"/>
      <c r="C479" s="182" t="s">
        <v>22</v>
      </c>
      <c r="D479" s="587"/>
      <c r="E479" s="82"/>
      <c r="F479" s="581">
        <v>7.0000000000000007E-2</v>
      </c>
      <c r="G479" s="584"/>
      <c r="H479" s="751">
        <f t="shared" si="144"/>
        <v>0</v>
      </c>
      <c r="I479" s="747">
        <f t="shared" si="145"/>
        <v>0</v>
      </c>
      <c r="J479" s="751"/>
      <c r="K479" s="577"/>
      <c r="L479" s="577"/>
      <c r="M479" s="577"/>
      <c r="N479" s="63">
        <v>0</v>
      </c>
      <c r="Q479" s="11"/>
    </row>
    <row r="480" spans="1:17" ht="15.95" customHeight="1" thickBot="1" x14ac:dyDescent="0.3">
      <c r="A480" s="70"/>
      <c r="B480" s="71"/>
      <c r="C480" s="123" t="s">
        <v>193</v>
      </c>
      <c r="D480" s="71"/>
      <c r="E480" s="86">
        <f>SUM(E473:E479)</f>
        <v>188.62299999999999</v>
      </c>
      <c r="F480" s="76"/>
      <c r="G480" s="75">
        <f>SUM(G473:G479)</f>
        <v>0</v>
      </c>
      <c r="H480" s="749">
        <f>SUM(H473:H479)</f>
        <v>0</v>
      </c>
      <c r="I480" s="749">
        <f>SUM(I473:I479)</f>
        <v>0</v>
      </c>
      <c r="J480" s="759">
        <v>88.623000000000005</v>
      </c>
      <c r="K480" s="71"/>
      <c r="L480" s="71"/>
      <c r="M480" s="71"/>
      <c r="N480" s="77"/>
      <c r="Q480" s="11"/>
    </row>
    <row r="481" spans="1:17" ht="15.95" customHeight="1" x14ac:dyDescent="0.25">
      <c r="A481" s="618">
        <v>36</v>
      </c>
      <c r="B481" s="620" t="s">
        <v>388</v>
      </c>
      <c r="C481" s="88" t="s">
        <v>390</v>
      </c>
      <c r="D481" s="593" t="s">
        <v>391</v>
      </c>
      <c r="E481" s="579">
        <v>123.23</v>
      </c>
      <c r="F481" s="578">
        <v>30.5</v>
      </c>
      <c r="G481" s="56">
        <v>550</v>
      </c>
      <c r="H481" s="746">
        <f>M481*F481/100</f>
        <v>192.76</v>
      </c>
      <c r="I481" s="747">
        <f>M481*F481/100</f>
        <v>192.76</v>
      </c>
      <c r="J481" s="753">
        <f>J488</f>
        <v>224.37</v>
      </c>
      <c r="K481" s="580">
        <v>114496</v>
      </c>
      <c r="L481" s="580">
        <v>115128</v>
      </c>
      <c r="M481" s="580">
        <f>L481-K481</f>
        <v>632</v>
      </c>
      <c r="N481" s="582"/>
      <c r="Q481" s="11"/>
    </row>
    <row r="482" spans="1:17" ht="15.95" customHeight="1" x14ac:dyDescent="0.25">
      <c r="A482" s="618"/>
      <c r="B482" s="620"/>
      <c r="C482" s="6" t="s">
        <v>20</v>
      </c>
      <c r="D482" s="581"/>
      <c r="E482" s="61"/>
      <c r="F482" s="581">
        <v>0.37</v>
      </c>
      <c r="G482" s="9"/>
      <c r="H482" s="747">
        <f>N482*F482</f>
        <v>140.6</v>
      </c>
      <c r="I482" s="747">
        <f>N482*F482</f>
        <v>140.6</v>
      </c>
      <c r="J482" s="747"/>
      <c r="K482" s="581"/>
      <c r="L482" s="581"/>
      <c r="M482" s="581"/>
      <c r="N482" s="583">
        <v>380</v>
      </c>
      <c r="Q482" s="11"/>
    </row>
    <row r="483" spans="1:17" ht="15.95" customHeight="1" x14ac:dyDescent="0.25">
      <c r="A483" s="618"/>
      <c r="B483" s="620"/>
      <c r="C483" s="6" t="s">
        <v>37</v>
      </c>
      <c r="D483" s="581"/>
      <c r="E483" s="61"/>
      <c r="F483" s="581">
        <v>0.2</v>
      </c>
      <c r="G483" s="9"/>
      <c r="H483" s="747">
        <f t="shared" ref="H483:H487" si="146">N483*F483</f>
        <v>46</v>
      </c>
      <c r="I483" s="747">
        <f t="shared" ref="I483:I487" si="147">N483*F483</f>
        <v>46</v>
      </c>
      <c r="J483" s="747"/>
      <c r="K483" s="581"/>
      <c r="L483" s="581"/>
      <c r="M483" s="581"/>
      <c r="N483" s="583">
        <v>230</v>
      </c>
      <c r="Q483" s="11"/>
    </row>
    <row r="484" spans="1:17" ht="15.95" customHeight="1" x14ac:dyDescent="0.25">
      <c r="A484" s="618"/>
      <c r="B484" s="620"/>
      <c r="C484" s="6" t="s">
        <v>21</v>
      </c>
      <c r="D484" s="581"/>
      <c r="E484" s="61"/>
      <c r="F484" s="581">
        <v>0.37</v>
      </c>
      <c r="G484" s="9"/>
      <c r="H484" s="747">
        <f t="shared" si="146"/>
        <v>18.5</v>
      </c>
      <c r="I484" s="747">
        <f t="shared" si="147"/>
        <v>18.5</v>
      </c>
      <c r="J484" s="747"/>
      <c r="K484" s="581"/>
      <c r="L484" s="581"/>
      <c r="M484" s="581"/>
      <c r="N484" s="583">
        <v>50</v>
      </c>
      <c r="Q484" s="11"/>
    </row>
    <row r="485" spans="1:17" ht="15.95" customHeight="1" x14ac:dyDescent="0.25">
      <c r="A485" s="618"/>
      <c r="B485" s="620"/>
      <c r="C485" s="6" t="s">
        <v>38</v>
      </c>
      <c r="D485" s="581"/>
      <c r="E485" s="61"/>
      <c r="F485" s="581">
        <v>0.2</v>
      </c>
      <c r="G485" s="9"/>
      <c r="H485" s="747">
        <f t="shared" si="146"/>
        <v>22</v>
      </c>
      <c r="I485" s="747">
        <f t="shared" si="147"/>
        <v>22</v>
      </c>
      <c r="J485" s="747"/>
      <c r="K485" s="581"/>
      <c r="L485" s="581"/>
      <c r="M485" s="581"/>
      <c r="N485" s="583">
        <v>110</v>
      </c>
      <c r="Q485" s="11"/>
    </row>
    <row r="486" spans="1:17" ht="15.95" customHeight="1" x14ac:dyDescent="0.25">
      <c r="A486" s="618"/>
      <c r="B486" s="620"/>
      <c r="C486" s="6" t="s">
        <v>19</v>
      </c>
      <c r="D486" s="581"/>
      <c r="E486" s="61"/>
      <c r="F486" s="581">
        <v>0.2</v>
      </c>
      <c r="G486" s="9"/>
      <c r="H486" s="747">
        <f t="shared" si="146"/>
        <v>29</v>
      </c>
      <c r="I486" s="747">
        <f t="shared" si="147"/>
        <v>29</v>
      </c>
      <c r="J486" s="747"/>
      <c r="K486" s="581"/>
      <c r="L486" s="581"/>
      <c r="M486" s="581"/>
      <c r="N486" s="583">
        <v>145</v>
      </c>
      <c r="Q486" s="11"/>
    </row>
    <row r="487" spans="1:17" ht="15.95" customHeight="1" thickBot="1" x14ac:dyDescent="0.3">
      <c r="A487" s="618"/>
      <c r="B487" s="620"/>
      <c r="C487" s="53" t="s">
        <v>22</v>
      </c>
      <c r="D487" s="577"/>
      <c r="E487" s="236"/>
      <c r="F487" s="577">
        <v>0.2</v>
      </c>
      <c r="G487" s="25"/>
      <c r="H487" s="748">
        <f t="shared" si="146"/>
        <v>0</v>
      </c>
      <c r="I487" s="747">
        <f t="shared" si="147"/>
        <v>0</v>
      </c>
      <c r="J487" s="751"/>
      <c r="K487" s="587"/>
      <c r="L487" s="587"/>
      <c r="M487" s="587"/>
      <c r="N487" s="30">
        <v>0</v>
      </c>
      <c r="Q487" s="11"/>
    </row>
    <row r="488" spans="1:17" ht="15.95" customHeight="1" thickBot="1" x14ac:dyDescent="0.3">
      <c r="A488" s="70"/>
      <c r="B488" s="71"/>
      <c r="C488" s="123" t="s">
        <v>193</v>
      </c>
      <c r="D488" s="71"/>
      <c r="E488" s="75">
        <f>E481</f>
        <v>123.23</v>
      </c>
      <c r="F488" s="76"/>
      <c r="G488" s="75">
        <f>SUM(G481:G487)</f>
        <v>550</v>
      </c>
      <c r="H488" s="749">
        <f>SUM(H481:H487)</f>
        <v>448.86</v>
      </c>
      <c r="I488" s="749">
        <f>SUM(I481:I487)</f>
        <v>448.86</v>
      </c>
      <c r="J488" s="749">
        <f>G488+E488-H488</f>
        <v>224.37</v>
      </c>
      <c r="K488" s="71"/>
      <c r="L488" s="71"/>
      <c r="M488" s="71"/>
      <c r="N488" s="77"/>
      <c r="Q488" s="11"/>
    </row>
    <row r="489" spans="1:17" ht="15.95" customHeight="1" x14ac:dyDescent="0.25">
      <c r="A489" s="617">
        <v>37</v>
      </c>
      <c r="B489" s="620" t="s">
        <v>388</v>
      </c>
      <c r="C489" s="177" t="s">
        <v>241</v>
      </c>
      <c r="D489" s="441" t="s">
        <v>389</v>
      </c>
      <c r="E489" s="575">
        <v>127.48</v>
      </c>
      <c r="F489" s="322">
        <v>44.5</v>
      </c>
      <c r="G489" s="56">
        <v>420</v>
      </c>
      <c r="H489" s="746">
        <f>M489*F489/100</f>
        <v>324.85000000000002</v>
      </c>
      <c r="I489" s="747">
        <f>M489*F489/100</f>
        <v>324.85000000000002</v>
      </c>
      <c r="J489" s="753">
        <f>J496</f>
        <v>90.529999999999973</v>
      </c>
      <c r="K489" s="580">
        <v>11596</v>
      </c>
      <c r="L489" s="580">
        <v>12326</v>
      </c>
      <c r="M489" s="580">
        <f>L489-K489</f>
        <v>730</v>
      </c>
      <c r="N489" s="582"/>
      <c r="Q489" s="11"/>
    </row>
    <row r="490" spans="1:17" ht="15.95" customHeight="1" x14ac:dyDescent="0.25">
      <c r="A490" s="618"/>
      <c r="B490" s="620"/>
      <c r="C490" s="15" t="s">
        <v>20</v>
      </c>
      <c r="D490" s="581"/>
      <c r="E490" s="61"/>
      <c r="F490" s="581">
        <v>0.39</v>
      </c>
      <c r="G490" s="9"/>
      <c r="H490" s="747">
        <f t="shared" ref="H490:H495" si="148">N490*F490</f>
        <v>93.600000000000009</v>
      </c>
      <c r="I490" s="747">
        <f>N490*F490</f>
        <v>93.600000000000009</v>
      </c>
      <c r="J490" s="747"/>
      <c r="K490" s="581"/>
      <c r="L490" s="581"/>
      <c r="M490" s="581"/>
      <c r="N490" s="583">
        <v>240</v>
      </c>
      <c r="Q490" s="11"/>
    </row>
    <row r="491" spans="1:17" ht="15.95" customHeight="1" x14ac:dyDescent="0.25">
      <c r="A491" s="618"/>
      <c r="B491" s="620"/>
      <c r="C491" s="15" t="s">
        <v>37</v>
      </c>
      <c r="D491" s="581"/>
      <c r="E491" s="61"/>
      <c r="F491" s="581">
        <v>7.0000000000000007E-2</v>
      </c>
      <c r="G491" s="9"/>
      <c r="H491" s="747">
        <f t="shared" si="148"/>
        <v>14.700000000000001</v>
      </c>
      <c r="I491" s="747">
        <f t="shared" ref="I491:I495" si="149">N491*F491</f>
        <v>14.700000000000001</v>
      </c>
      <c r="J491" s="747"/>
      <c r="K491" s="581"/>
      <c r="L491" s="581"/>
      <c r="M491" s="581"/>
      <c r="N491" s="583">
        <v>210</v>
      </c>
      <c r="Q491" s="11"/>
    </row>
    <row r="492" spans="1:17" ht="15.95" customHeight="1" x14ac:dyDescent="0.25">
      <c r="A492" s="618"/>
      <c r="B492" s="620"/>
      <c r="C492" s="15" t="s">
        <v>21</v>
      </c>
      <c r="D492" s="581"/>
      <c r="E492" s="61"/>
      <c r="F492" s="581">
        <v>0.39</v>
      </c>
      <c r="G492" s="9"/>
      <c r="H492" s="747">
        <f t="shared" si="148"/>
        <v>0</v>
      </c>
      <c r="I492" s="747">
        <f t="shared" si="149"/>
        <v>0</v>
      </c>
      <c r="J492" s="747"/>
      <c r="K492" s="581"/>
      <c r="L492" s="581"/>
      <c r="M492" s="581"/>
      <c r="N492" s="583">
        <v>0</v>
      </c>
      <c r="Q492" s="11"/>
    </row>
    <row r="493" spans="1:17" ht="15.95" customHeight="1" x14ac:dyDescent="0.25">
      <c r="A493" s="618"/>
      <c r="B493" s="620"/>
      <c r="C493" s="15" t="s">
        <v>38</v>
      </c>
      <c r="D493" s="581"/>
      <c r="E493" s="61"/>
      <c r="F493" s="581">
        <v>7.0000000000000007E-2</v>
      </c>
      <c r="G493" s="9"/>
      <c r="H493" s="747">
        <f t="shared" si="148"/>
        <v>12.950000000000001</v>
      </c>
      <c r="I493" s="747">
        <f t="shared" si="149"/>
        <v>12.950000000000001</v>
      </c>
      <c r="J493" s="747"/>
      <c r="K493" s="581"/>
      <c r="L493" s="581"/>
      <c r="M493" s="581"/>
      <c r="N493" s="583">
        <v>185</v>
      </c>
      <c r="Q493" s="11"/>
    </row>
    <row r="494" spans="1:17" ht="15.95" customHeight="1" x14ac:dyDescent="0.25">
      <c r="A494" s="618"/>
      <c r="B494" s="620"/>
      <c r="C494" s="15" t="s">
        <v>19</v>
      </c>
      <c r="D494" s="581"/>
      <c r="E494" s="61"/>
      <c r="F494" s="581">
        <v>7.0000000000000007E-2</v>
      </c>
      <c r="G494" s="9"/>
      <c r="H494" s="747">
        <f t="shared" si="148"/>
        <v>10.850000000000001</v>
      </c>
      <c r="I494" s="747">
        <f t="shared" si="149"/>
        <v>10.850000000000001</v>
      </c>
      <c r="J494" s="747"/>
      <c r="K494" s="581"/>
      <c r="L494" s="581"/>
      <c r="M494" s="581"/>
      <c r="N494" s="583">
        <v>155</v>
      </c>
      <c r="Q494" s="11"/>
    </row>
    <row r="495" spans="1:17" ht="15.95" customHeight="1" thickBot="1" x14ac:dyDescent="0.3">
      <c r="A495" s="619"/>
      <c r="B495" s="620"/>
      <c r="C495" s="178" t="s">
        <v>22</v>
      </c>
      <c r="D495" s="587"/>
      <c r="E495" s="64"/>
      <c r="F495" s="576">
        <v>7.0000000000000007E-2</v>
      </c>
      <c r="G495" s="25"/>
      <c r="H495" s="748">
        <f t="shared" si="148"/>
        <v>0</v>
      </c>
      <c r="I495" s="747">
        <f t="shared" si="149"/>
        <v>0</v>
      </c>
      <c r="J495" s="751"/>
      <c r="K495" s="587"/>
      <c r="L495" s="587"/>
      <c r="M495" s="587"/>
      <c r="N495" s="30">
        <v>0</v>
      </c>
      <c r="Q495" s="11"/>
    </row>
    <row r="496" spans="1:17" ht="15.95" customHeight="1" thickBot="1" x14ac:dyDescent="0.3">
      <c r="A496" s="70"/>
      <c r="B496" s="71"/>
      <c r="C496" s="123" t="s">
        <v>193</v>
      </c>
      <c r="D496" s="71"/>
      <c r="E496" s="75">
        <v>127.48</v>
      </c>
      <c r="F496" s="76"/>
      <c r="G496" s="75">
        <f>SUM(G489:G495)</f>
        <v>420</v>
      </c>
      <c r="H496" s="749">
        <f>SUM(H489:H495)</f>
        <v>456.95000000000005</v>
      </c>
      <c r="I496" s="749">
        <f>SUM(I489:I495)</f>
        <v>456.95000000000005</v>
      </c>
      <c r="J496" s="749">
        <f>G496+E496-H496</f>
        <v>90.529999999999973</v>
      </c>
      <c r="K496" s="71"/>
      <c r="L496" s="71"/>
      <c r="M496" s="71"/>
      <c r="N496" s="77"/>
      <c r="Q496" s="11"/>
    </row>
    <row r="497" spans="1:17" ht="15.95" customHeight="1" x14ac:dyDescent="0.25">
      <c r="A497" s="618">
        <v>38</v>
      </c>
      <c r="B497" s="620" t="s">
        <v>393</v>
      </c>
      <c r="C497" s="297" t="s">
        <v>103</v>
      </c>
      <c r="D497" s="593" t="s">
        <v>392</v>
      </c>
      <c r="E497" s="579">
        <v>168.86</v>
      </c>
      <c r="F497" s="578">
        <v>44.2</v>
      </c>
      <c r="G497" s="56">
        <v>840</v>
      </c>
      <c r="H497" s="747">
        <f>M497*F497/100</f>
        <v>585.65000000000009</v>
      </c>
      <c r="I497" s="747">
        <f>M497*F497/100</f>
        <v>585.65000000000009</v>
      </c>
      <c r="J497" s="753">
        <f>J504</f>
        <v>79.259999999999991</v>
      </c>
      <c r="K497" s="580">
        <v>28273</v>
      </c>
      <c r="L497" s="580">
        <v>29598</v>
      </c>
      <c r="M497" s="580">
        <f>L497-K497</f>
        <v>1325</v>
      </c>
      <c r="N497" s="582"/>
      <c r="Q497" s="11"/>
    </row>
    <row r="498" spans="1:17" ht="15.95" customHeight="1" x14ac:dyDescent="0.25">
      <c r="A498" s="618"/>
      <c r="B498" s="620"/>
      <c r="C498" s="6" t="s">
        <v>20</v>
      </c>
      <c r="D498" s="581"/>
      <c r="E498" s="61"/>
      <c r="F498" s="581">
        <v>0.34</v>
      </c>
      <c r="G498" s="9"/>
      <c r="H498" s="747">
        <f t="shared" ref="H498:H503" si="150">N498*F498</f>
        <v>312.8</v>
      </c>
      <c r="I498" s="747">
        <f>N498*F498</f>
        <v>312.8</v>
      </c>
      <c r="J498" s="747"/>
      <c r="K498" s="581"/>
      <c r="L498" s="581"/>
      <c r="M498" s="581"/>
      <c r="N498" s="583">
        <v>920</v>
      </c>
      <c r="Q498" s="11"/>
    </row>
    <row r="499" spans="1:17" ht="15.95" customHeight="1" x14ac:dyDescent="0.25">
      <c r="A499" s="618"/>
      <c r="B499" s="620"/>
      <c r="C499" s="6" t="s">
        <v>37</v>
      </c>
      <c r="D499" s="581"/>
      <c r="E499" s="61"/>
      <c r="F499" s="581">
        <v>7.0000000000000007E-2</v>
      </c>
      <c r="G499" s="9"/>
      <c r="H499" s="747">
        <f t="shared" si="150"/>
        <v>20.3</v>
      </c>
      <c r="I499" s="747">
        <f t="shared" ref="I499:I503" si="151">N499*F499</f>
        <v>20.3</v>
      </c>
      <c r="J499" s="747"/>
      <c r="K499" s="581"/>
      <c r="L499" s="581"/>
      <c r="M499" s="581"/>
      <c r="N499" s="583">
        <v>290</v>
      </c>
      <c r="Q499" s="11"/>
    </row>
    <row r="500" spans="1:17" ht="15.95" customHeight="1" x14ac:dyDescent="0.25">
      <c r="A500" s="618"/>
      <c r="B500" s="620"/>
      <c r="C500" s="6" t="s">
        <v>21</v>
      </c>
      <c r="D500" s="581"/>
      <c r="E500" s="61"/>
      <c r="F500" s="581">
        <v>0.34</v>
      </c>
      <c r="G500" s="9"/>
      <c r="H500" s="747">
        <f t="shared" si="150"/>
        <v>0</v>
      </c>
      <c r="I500" s="747">
        <f t="shared" si="151"/>
        <v>0</v>
      </c>
      <c r="J500" s="747"/>
      <c r="K500" s="581"/>
      <c r="L500" s="581"/>
      <c r="M500" s="581"/>
      <c r="N500" s="583">
        <v>0</v>
      </c>
      <c r="Q500" s="11"/>
    </row>
    <row r="501" spans="1:17" ht="15.95" customHeight="1" x14ac:dyDescent="0.25">
      <c r="A501" s="618"/>
      <c r="B501" s="620"/>
      <c r="C501" s="6" t="s">
        <v>38</v>
      </c>
      <c r="D501" s="581"/>
      <c r="E501" s="61"/>
      <c r="F501" s="581">
        <v>7.0000000000000007E-2</v>
      </c>
      <c r="G501" s="9"/>
      <c r="H501" s="747">
        <f t="shared" si="150"/>
        <v>0</v>
      </c>
      <c r="I501" s="747">
        <f t="shared" si="151"/>
        <v>0</v>
      </c>
      <c r="J501" s="747"/>
      <c r="K501" s="581"/>
      <c r="L501" s="581"/>
      <c r="M501" s="581"/>
      <c r="N501" s="583">
        <v>0</v>
      </c>
      <c r="Q501" s="11"/>
    </row>
    <row r="502" spans="1:17" ht="15.95" customHeight="1" x14ac:dyDescent="0.25">
      <c r="A502" s="618"/>
      <c r="B502" s="620"/>
      <c r="C502" s="6" t="s">
        <v>19</v>
      </c>
      <c r="D502" s="581"/>
      <c r="E502" s="61"/>
      <c r="F502" s="581">
        <v>7.0000000000000007E-2</v>
      </c>
      <c r="G502" s="9"/>
      <c r="H502" s="747">
        <f t="shared" si="150"/>
        <v>10.850000000000001</v>
      </c>
      <c r="I502" s="747">
        <f t="shared" si="151"/>
        <v>10.850000000000001</v>
      </c>
      <c r="J502" s="747"/>
      <c r="K502" s="581"/>
      <c r="L502" s="581"/>
      <c r="M502" s="581"/>
      <c r="N502" s="583">
        <v>155</v>
      </c>
      <c r="Q502" s="11"/>
    </row>
    <row r="503" spans="1:17" ht="15.95" customHeight="1" thickBot="1" x14ac:dyDescent="0.3">
      <c r="A503" s="618"/>
      <c r="B503" s="620"/>
      <c r="C503" s="53" t="s">
        <v>22</v>
      </c>
      <c r="D503" s="577"/>
      <c r="E503" s="236"/>
      <c r="F503" s="577">
        <v>7.0000000000000007E-2</v>
      </c>
      <c r="G503" s="25"/>
      <c r="H503" s="747">
        <f t="shared" si="150"/>
        <v>0</v>
      </c>
      <c r="I503" s="747">
        <f t="shared" si="151"/>
        <v>0</v>
      </c>
      <c r="J503" s="751"/>
      <c r="K503" s="587"/>
      <c r="L503" s="587"/>
      <c r="M503" s="587"/>
      <c r="N503" s="30">
        <v>0</v>
      </c>
      <c r="Q503" s="11"/>
    </row>
    <row r="504" spans="1:17" ht="15.95" customHeight="1" thickBot="1" x14ac:dyDescent="0.3">
      <c r="A504" s="70"/>
      <c r="B504" s="71"/>
      <c r="C504" s="123" t="s">
        <v>193</v>
      </c>
      <c r="D504" s="71"/>
      <c r="E504" s="75">
        <f>E497</f>
        <v>168.86</v>
      </c>
      <c r="F504" s="76"/>
      <c r="G504" s="75">
        <f>SUM(G497:G503)</f>
        <v>840</v>
      </c>
      <c r="H504" s="749">
        <f>SUM(H497:H503)</f>
        <v>929.6</v>
      </c>
      <c r="I504" s="749">
        <f>SUM(I497:I503)</f>
        <v>929.6</v>
      </c>
      <c r="J504" s="749">
        <f>G504+E504-H504</f>
        <v>79.259999999999991</v>
      </c>
      <c r="K504" s="71"/>
      <c r="L504" s="71"/>
      <c r="M504" s="71"/>
      <c r="N504" s="77"/>
      <c r="Q504" s="11"/>
    </row>
    <row r="505" spans="1:17" ht="15.95" customHeight="1" x14ac:dyDescent="0.25">
      <c r="A505" s="618">
        <v>39</v>
      </c>
      <c r="B505" s="620" t="s">
        <v>393</v>
      </c>
      <c r="C505" s="315" t="s">
        <v>394</v>
      </c>
      <c r="D505" s="593" t="s">
        <v>395</v>
      </c>
      <c r="E505" s="590">
        <v>150.59</v>
      </c>
      <c r="F505" s="578">
        <v>36.6</v>
      </c>
      <c r="G505" s="56">
        <v>0</v>
      </c>
      <c r="H505" s="747">
        <f>M505*F505/100</f>
        <v>0</v>
      </c>
      <c r="I505" s="747">
        <f>M505*F505/100</f>
        <v>0</v>
      </c>
      <c r="J505" s="753">
        <f>J512</f>
        <v>131.09</v>
      </c>
      <c r="K505" s="580">
        <v>55012</v>
      </c>
      <c r="L505" s="580">
        <v>55012</v>
      </c>
      <c r="M505" s="580">
        <f>L505-K505</f>
        <v>0</v>
      </c>
      <c r="N505" s="582"/>
      <c r="Q505" s="11"/>
    </row>
    <row r="506" spans="1:17" ht="15.95" customHeight="1" x14ac:dyDescent="0.25">
      <c r="A506" s="618"/>
      <c r="B506" s="620"/>
      <c r="C506" s="15" t="s">
        <v>20</v>
      </c>
      <c r="D506" s="581"/>
      <c r="E506" s="61"/>
      <c r="F506" s="581">
        <v>0.25</v>
      </c>
      <c r="G506" s="9"/>
      <c r="H506" s="747">
        <f t="shared" ref="H506:H511" si="152">N506*F506</f>
        <v>0</v>
      </c>
      <c r="I506" s="747">
        <f>N506*F506</f>
        <v>0</v>
      </c>
      <c r="J506" s="747"/>
      <c r="K506" s="581"/>
      <c r="L506" s="581"/>
      <c r="M506" s="581"/>
      <c r="N506" s="583">
        <v>0</v>
      </c>
      <c r="Q506" s="11"/>
    </row>
    <row r="507" spans="1:17" ht="15.95" customHeight="1" x14ac:dyDescent="0.25">
      <c r="A507" s="618"/>
      <c r="B507" s="620"/>
      <c r="C507" s="15" t="s">
        <v>37</v>
      </c>
      <c r="D507" s="581"/>
      <c r="E507" s="61"/>
      <c r="F507" s="581">
        <v>0.15</v>
      </c>
      <c r="G507" s="9"/>
      <c r="H507" s="747">
        <f t="shared" si="152"/>
        <v>0</v>
      </c>
      <c r="I507" s="747">
        <f t="shared" ref="I507:I511" si="153">N507*F507</f>
        <v>0</v>
      </c>
      <c r="J507" s="747"/>
      <c r="K507" s="581"/>
      <c r="L507" s="581"/>
      <c r="M507" s="581"/>
      <c r="N507" s="583">
        <v>0</v>
      </c>
      <c r="Q507" s="11"/>
    </row>
    <row r="508" spans="1:17" ht="15.95" customHeight="1" x14ac:dyDescent="0.25">
      <c r="A508" s="618"/>
      <c r="B508" s="620"/>
      <c r="C508" s="15" t="s">
        <v>21</v>
      </c>
      <c r="D508" s="581"/>
      <c r="E508" s="61"/>
      <c r="F508" s="581">
        <v>0.25</v>
      </c>
      <c r="G508" s="9"/>
      <c r="H508" s="747">
        <f t="shared" si="152"/>
        <v>0</v>
      </c>
      <c r="I508" s="747">
        <f t="shared" si="153"/>
        <v>0</v>
      </c>
      <c r="J508" s="747"/>
      <c r="K508" s="581"/>
      <c r="L508" s="581"/>
      <c r="M508" s="581"/>
      <c r="N508" s="583">
        <v>0</v>
      </c>
      <c r="Q508" s="11"/>
    </row>
    <row r="509" spans="1:17" ht="15.95" customHeight="1" x14ac:dyDescent="0.25">
      <c r="A509" s="618"/>
      <c r="B509" s="620"/>
      <c r="C509" s="15" t="s">
        <v>38</v>
      </c>
      <c r="D509" s="581"/>
      <c r="E509" s="61"/>
      <c r="F509" s="581">
        <v>0.15</v>
      </c>
      <c r="G509" s="9"/>
      <c r="H509" s="747">
        <f t="shared" si="152"/>
        <v>0</v>
      </c>
      <c r="I509" s="747">
        <f t="shared" si="153"/>
        <v>0</v>
      </c>
      <c r="J509" s="747"/>
      <c r="K509" s="581"/>
      <c r="L509" s="581"/>
      <c r="M509" s="581"/>
      <c r="N509" s="583">
        <v>0</v>
      </c>
      <c r="Q509" s="11"/>
    </row>
    <row r="510" spans="1:17" ht="15.95" customHeight="1" x14ac:dyDescent="0.25">
      <c r="A510" s="618"/>
      <c r="B510" s="620"/>
      <c r="C510" s="15" t="s">
        <v>19</v>
      </c>
      <c r="D510" s="581"/>
      <c r="E510" s="61"/>
      <c r="F510" s="581">
        <v>0.15</v>
      </c>
      <c r="G510" s="9"/>
      <c r="H510" s="747">
        <f t="shared" si="152"/>
        <v>19.5</v>
      </c>
      <c r="I510" s="747">
        <f t="shared" si="153"/>
        <v>19.5</v>
      </c>
      <c r="J510" s="747"/>
      <c r="K510" s="581"/>
      <c r="L510" s="581"/>
      <c r="M510" s="581"/>
      <c r="N510" s="583">
        <v>130</v>
      </c>
      <c r="Q510" s="11"/>
    </row>
    <row r="511" spans="1:17" ht="15.95" customHeight="1" thickBot="1" x14ac:dyDescent="0.3">
      <c r="A511" s="618"/>
      <c r="B511" s="620"/>
      <c r="C511" s="178" t="s">
        <v>22</v>
      </c>
      <c r="D511" s="587"/>
      <c r="E511" s="82"/>
      <c r="F511" s="581">
        <v>0.15</v>
      </c>
      <c r="G511" s="25"/>
      <c r="H511" s="747">
        <f t="shared" si="152"/>
        <v>0</v>
      </c>
      <c r="I511" s="747">
        <f t="shared" si="153"/>
        <v>0</v>
      </c>
      <c r="J511" s="751"/>
      <c r="K511" s="587"/>
      <c r="L511" s="587"/>
      <c r="M511" s="587"/>
      <c r="N511" s="30">
        <v>0</v>
      </c>
      <c r="Q511" s="11"/>
    </row>
    <row r="512" spans="1:17" ht="15.95" customHeight="1" thickBot="1" x14ac:dyDescent="0.3">
      <c r="A512" s="142"/>
      <c r="B512" s="138"/>
      <c r="C512" s="125" t="s">
        <v>193</v>
      </c>
      <c r="D512" s="573"/>
      <c r="E512" s="66">
        <f>E505</f>
        <v>150.59</v>
      </c>
      <c r="F512" s="594"/>
      <c r="G512" s="75">
        <f>SUM(G505:G511)</f>
        <v>0</v>
      </c>
      <c r="H512" s="749">
        <f>SUM(H505:H511)</f>
        <v>19.5</v>
      </c>
      <c r="I512" s="749">
        <f>SUM(I505:I511)</f>
        <v>19.5</v>
      </c>
      <c r="J512" s="749">
        <f>G512+E512-H512</f>
        <v>131.09</v>
      </c>
      <c r="K512" s="71"/>
      <c r="L512" s="71"/>
      <c r="M512" s="71"/>
      <c r="N512" s="77"/>
      <c r="Q512" s="11"/>
    </row>
    <row r="513" spans="1:19" ht="15.95" customHeight="1" thickBot="1" x14ac:dyDescent="0.3">
      <c r="A513" s="70"/>
      <c r="B513" s="71"/>
      <c r="C513" s="72" t="s">
        <v>195</v>
      </c>
      <c r="D513" s="71"/>
      <c r="E513" s="86">
        <v>5811.78</v>
      </c>
      <c r="F513" s="76"/>
      <c r="G513" s="86">
        <f>G512+G504+G496+G488+G480+G472+G464+G456+G448+G440+G432+G424+G416+G408+G384+G376+G368+G360+G352+G288+G296+G304+G312+G320+G328+G336+G344+G280+G272+G264+G256+G248+G240+G232+G224+G216+G392+G400</f>
        <v>12364.17</v>
      </c>
      <c r="H513" s="749">
        <f>SUM(H512,H504,H496,H488,H472,H480,H464,H456,H448,H216,H224,H232,H240,H248,H256,H264,H272,H280,H288,H296,H304,H312,H320,H328,H336,H344,H352,H360,H368,H376,H384,H392,H400,H408,H416,H424,H432,H440)</f>
        <v>11354.824999999999</v>
      </c>
      <c r="I513" s="749">
        <f>I216+I224+I232+I240+I248+I256+I264+I272+I280+I288+I296+I304+I312+I320+I328+I336+I344+I352+I360+I368+I376+I384+I392+I400+I408+I416+I424+I432+I440+I448+I456+I464+I472+I480+I488+I496+I504+I512</f>
        <v>11354.825000000003</v>
      </c>
      <c r="J513" s="749">
        <f>J216+J224+J232+J240+J248+J256+J264+J272+J280+J288+J296+J304+J312+J320+J328+J336+J344+J352+J360+J368+J376+J384+J392+J400+J408+J416+J424+J432+J440+J448+J456+J464+J472+J480+J488+J496+J504+J512</f>
        <v>6601.1179999999995</v>
      </c>
      <c r="K513" s="71"/>
      <c r="L513" s="71"/>
      <c r="M513" s="71"/>
      <c r="N513" s="77"/>
      <c r="Q513" s="44"/>
      <c r="R513" s="44"/>
      <c r="S513" s="44"/>
    </row>
    <row r="514" spans="1:19" ht="20.25" customHeight="1" thickBot="1" x14ac:dyDescent="0.3">
      <c r="A514" s="638" t="s">
        <v>68</v>
      </c>
      <c r="B514" s="639"/>
      <c r="C514" s="639"/>
      <c r="D514" s="639"/>
      <c r="E514" s="639"/>
      <c r="F514" s="639"/>
      <c r="G514" s="639"/>
      <c r="H514" s="639"/>
      <c r="I514" s="639"/>
      <c r="J514" s="639"/>
      <c r="K514" s="639"/>
      <c r="L514" s="639"/>
      <c r="M514" s="639"/>
      <c r="N514" s="640"/>
    </row>
    <row r="515" spans="1:19" ht="30.75" customHeight="1" x14ac:dyDescent="0.25">
      <c r="A515" s="654">
        <v>1</v>
      </c>
      <c r="B515" s="615" t="s">
        <v>397</v>
      </c>
      <c r="C515" s="491" t="s">
        <v>115</v>
      </c>
      <c r="D515" s="538" t="s">
        <v>171</v>
      </c>
      <c r="E515" s="701">
        <v>45.7</v>
      </c>
      <c r="F515" s="298">
        <v>15.1</v>
      </c>
      <c r="G515" s="622">
        <v>190</v>
      </c>
      <c r="H515" s="56">
        <f>M515*F515/100</f>
        <v>170.78099999999998</v>
      </c>
      <c r="I515" s="56">
        <f>H515</f>
        <v>170.78099999999998</v>
      </c>
      <c r="J515" s="622">
        <f>G520+E520-H520</f>
        <v>52.619999999999976</v>
      </c>
      <c r="K515" s="615">
        <v>36505</v>
      </c>
      <c r="L515" s="615">
        <v>37636</v>
      </c>
      <c r="M515" s="615">
        <f>L515-K515</f>
        <v>1131</v>
      </c>
      <c r="N515" s="299"/>
    </row>
    <row r="516" spans="1:19" ht="15" customHeight="1" x14ac:dyDescent="0.25">
      <c r="A516" s="618"/>
      <c r="B516" s="620"/>
      <c r="C516" s="15" t="s">
        <v>37</v>
      </c>
      <c r="D516" s="6"/>
      <c r="E516" s="702"/>
      <c r="F516" s="460">
        <v>0.02</v>
      </c>
      <c r="G516" s="624"/>
      <c r="H516" s="9">
        <f t="shared" ref="H516:H518" si="154">N516*F516</f>
        <v>0</v>
      </c>
      <c r="I516" s="9">
        <f t="shared" ref="I516:I517" si="155">H516</f>
        <v>0</v>
      </c>
      <c r="J516" s="624"/>
      <c r="K516" s="620"/>
      <c r="L516" s="620"/>
      <c r="M516" s="620"/>
      <c r="N516" s="461">
        <v>0</v>
      </c>
    </row>
    <row r="517" spans="1:19" ht="15" customHeight="1" x14ac:dyDescent="0.25">
      <c r="A517" s="618"/>
      <c r="B517" s="620"/>
      <c r="C517" s="15" t="s">
        <v>38</v>
      </c>
      <c r="D517" s="6"/>
      <c r="E517" s="702"/>
      <c r="F517" s="460"/>
      <c r="G517" s="624"/>
      <c r="H517" s="9">
        <f t="shared" si="154"/>
        <v>0</v>
      </c>
      <c r="I517" s="9">
        <f t="shared" si="155"/>
        <v>0</v>
      </c>
      <c r="J517" s="624"/>
      <c r="K517" s="620"/>
      <c r="L517" s="620"/>
      <c r="M517" s="620"/>
      <c r="N517" s="461">
        <v>0</v>
      </c>
    </row>
    <row r="518" spans="1:19" ht="15.75" customHeight="1" thickBot="1" x14ac:dyDescent="0.3">
      <c r="A518" s="656"/>
      <c r="B518" s="621"/>
      <c r="C518" s="15" t="s">
        <v>19</v>
      </c>
      <c r="D518" s="6"/>
      <c r="E518" s="702"/>
      <c r="F518" s="460">
        <v>0</v>
      </c>
      <c r="G518" s="624"/>
      <c r="H518" s="9">
        <f t="shared" si="154"/>
        <v>0</v>
      </c>
      <c r="I518" s="9">
        <f>N518*F518</f>
        <v>0</v>
      </c>
      <c r="J518" s="624"/>
      <c r="K518" s="620"/>
      <c r="L518" s="620"/>
      <c r="M518" s="620"/>
      <c r="N518" s="461">
        <v>0</v>
      </c>
    </row>
    <row r="519" spans="1:19" ht="15.75" customHeight="1" thickBot="1" x14ac:dyDescent="0.3">
      <c r="A519" s="463"/>
      <c r="B519" s="464"/>
      <c r="C519" s="471" t="s">
        <v>22</v>
      </c>
      <c r="D519" s="472"/>
      <c r="E519" s="703"/>
      <c r="F519" s="468">
        <v>0.02</v>
      </c>
      <c r="G519" s="699"/>
      <c r="H519" s="470">
        <f>N519*F519</f>
        <v>12.3</v>
      </c>
      <c r="I519" s="470">
        <f>H519</f>
        <v>12.3</v>
      </c>
      <c r="J519" s="699"/>
      <c r="K519" s="700"/>
      <c r="L519" s="700"/>
      <c r="M519" s="700"/>
      <c r="N519" s="469">
        <v>615</v>
      </c>
    </row>
    <row r="520" spans="1:19" ht="15.75" customHeight="1" thickTop="1" thickBot="1" x14ac:dyDescent="0.3">
      <c r="A520" s="463"/>
      <c r="B520" s="464"/>
      <c r="C520" s="465" t="s">
        <v>495</v>
      </c>
      <c r="D520" s="466"/>
      <c r="E520" s="473">
        <v>45.7</v>
      </c>
      <c r="F520" s="474"/>
      <c r="G520" s="475">
        <v>190</v>
      </c>
      <c r="H520" s="475">
        <v>183.08</v>
      </c>
      <c r="I520" s="475">
        <v>183.08</v>
      </c>
      <c r="J520" s="475">
        <v>52.62</v>
      </c>
      <c r="K520" s="474"/>
      <c r="L520" s="464"/>
      <c r="M520" s="464"/>
      <c r="N520" s="467"/>
    </row>
    <row r="521" spans="1:19" ht="30.75" customHeight="1" thickTop="1" x14ac:dyDescent="0.25">
      <c r="A521" s="618">
        <v>2</v>
      </c>
      <c r="B521" s="620" t="s">
        <v>396</v>
      </c>
      <c r="C521" s="535" t="s">
        <v>398</v>
      </c>
      <c r="D521" s="531" t="s">
        <v>399</v>
      </c>
      <c r="E521" s="316">
        <v>37.340000000000003</v>
      </c>
      <c r="F521" s="297">
        <v>15.8</v>
      </c>
      <c r="G521" s="301">
        <v>240</v>
      </c>
      <c r="H521" s="462">
        <f>M521*F521/100</f>
        <v>255.17</v>
      </c>
      <c r="I521" s="462">
        <f>H521</f>
        <v>255.17</v>
      </c>
      <c r="J521" s="462">
        <f>E521+G521-H521</f>
        <v>22.170000000000044</v>
      </c>
      <c r="K521" s="459">
        <v>110206</v>
      </c>
      <c r="L521" s="459">
        <v>111821</v>
      </c>
      <c r="M521" s="459">
        <f>L521-K521</f>
        <v>1615</v>
      </c>
      <c r="N521" s="79"/>
    </row>
    <row r="522" spans="1:19" ht="15" customHeight="1" thickBot="1" x14ac:dyDescent="0.3">
      <c r="A522" s="618"/>
      <c r="B522" s="620"/>
      <c r="C522" s="53" t="s">
        <v>22</v>
      </c>
      <c r="D522" s="489"/>
      <c r="E522" s="91"/>
      <c r="F522" s="135"/>
      <c r="G522" s="139"/>
      <c r="H522" s="139"/>
      <c r="I522" s="139"/>
      <c r="J522" s="139"/>
      <c r="K522" s="135"/>
      <c r="L522" s="135"/>
      <c r="M522" s="135"/>
      <c r="N522" s="63"/>
    </row>
    <row r="523" spans="1:19" ht="15" customHeight="1" thickBot="1" x14ac:dyDescent="0.3">
      <c r="A523" s="70"/>
      <c r="B523" s="71"/>
      <c r="C523" s="123" t="s">
        <v>193</v>
      </c>
      <c r="D523" s="71"/>
      <c r="E523" s="129">
        <f>E521</f>
        <v>37.340000000000003</v>
      </c>
      <c r="F523" s="76"/>
      <c r="G523" s="75">
        <f>G521</f>
        <v>240</v>
      </c>
      <c r="H523" s="75">
        <f>H521</f>
        <v>255.17</v>
      </c>
      <c r="I523" s="75">
        <f>H523</f>
        <v>255.17</v>
      </c>
      <c r="J523" s="75">
        <f>J521</f>
        <v>22.170000000000044</v>
      </c>
      <c r="K523" s="71"/>
      <c r="L523" s="71"/>
      <c r="M523" s="71"/>
      <c r="N523" s="77"/>
    </row>
    <row r="524" spans="1:19" ht="30.6" customHeight="1" x14ac:dyDescent="0.25">
      <c r="A524" s="617">
        <v>3</v>
      </c>
      <c r="B524" s="615" t="s">
        <v>396</v>
      </c>
      <c r="C524" s="534" t="s">
        <v>400</v>
      </c>
      <c r="D524" s="541" t="s">
        <v>401</v>
      </c>
      <c r="E524" s="201">
        <v>45.43</v>
      </c>
      <c r="F524" s="202">
        <v>15.3</v>
      </c>
      <c r="G524" s="201">
        <v>200</v>
      </c>
      <c r="H524" s="201">
        <f>M524*F524/100</f>
        <v>199.20600000000002</v>
      </c>
      <c r="I524" s="201">
        <f>H524</f>
        <v>199.20600000000002</v>
      </c>
      <c r="J524" s="201">
        <f>E524+G524-H524</f>
        <v>46.22399999999999</v>
      </c>
      <c r="K524" s="327">
        <v>37309</v>
      </c>
      <c r="L524" s="327">
        <v>38611</v>
      </c>
      <c r="M524" s="327">
        <f>L524-K524</f>
        <v>1302</v>
      </c>
      <c r="N524" s="81"/>
    </row>
    <row r="525" spans="1:19" ht="14.25" customHeight="1" thickBot="1" x14ac:dyDescent="0.3">
      <c r="A525" s="618"/>
      <c r="B525" s="620"/>
      <c r="C525" s="53" t="s">
        <v>22</v>
      </c>
      <c r="D525" s="106"/>
      <c r="E525" s="300"/>
      <c r="F525" s="317"/>
      <c r="G525" s="300"/>
      <c r="H525" s="300">
        <f>N525*F525</f>
        <v>0</v>
      </c>
      <c r="I525" s="300">
        <f>H525</f>
        <v>0</v>
      </c>
      <c r="J525" s="300"/>
      <c r="K525" s="296"/>
      <c r="L525" s="296"/>
      <c r="M525" s="296"/>
      <c r="N525" s="63">
        <v>0</v>
      </c>
    </row>
    <row r="526" spans="1:19" ht="15" customHeight="1" thickBot="1" x14ac:dyDescent="0.3">
      <c r="A526" s="70"/>
      <c r="B526" s="73"/>
      <c r="C526" s="123" t="s">
        <v>193</v>
      </c>
      <c r="D526" s="71"/>
      <c r="E526" s="75">
        <f>SUM(E524)</f>
        <v>45.43</v>
      </c>
      <c r="F526" s="126"/>
      <c r="G526" s="75">
        <f>SUM(G524)</f>
        <v>200</v>
      </c>
      <c r="H526" s="75">
        <f>SUM(H524:H525)</f>
        <v>199.20600000000002</v>
      </c>
      <c r="I526" s="75">
        <f>SUM(I524:I525)</f>
        <v>199.20600000000002</v>
      </c>
      <c r="J526" s="75">
        <f>J524</f>
        <v>46.22399999999999</v>
      </c>
      <c r="K526" s="71"/>
      <c r="L526" s="71"/>
      <c r="M526" s="71"/>
      <c r="N526" s="77"/>
    </row>
    <row r="527" spans="1:19" ht="15" customHeight="1" x14ac:dyDescent="0.25">
      <c r="A527" s="617">
        <v>4</v>
      </c>
      <c r="B527" s="615" t="s">
        <v>192</v>
      </c>
      <c r="C527" s="534" t="s">
        <v>117</v>
      </c>
      <c r="D527" s="560" t="s">
        <v>116</v>
      </c>
      <c r="E527" s="201">
        <v>29.4</v>
      </c>
      <c r="F527" s="202">
        <v>14.7</v>
      </c>
      <c r="G527" s="201">
        <v>0</v>
      </c>
      <c r="H527" s="201">
        <v>2.65</v>
      </c>
      <c r="I527" s="201">
        <f>H527</f>
        <v>2.65</v>
      </c>
      <c r="J527" s="201">
        <f>E527+G527-H527</f>
        <v>26.75</v>
      </c>
      <c r="K527" s="295">
        <v>54403</v>
      </c>
      <c r="L527" s="295">
        <v>54421</v>
      </c>
      <c r="M527" s="295">
        <f>L527-K527</f>
        <v>18</v>
      </c>
      <c r="N527" s="81">
        <v>0</v>
      </c>
    </row>
    <row r="528" spans="1:19" ht="15" customHeight="1" thickBot="1" x14ac:dyDescent="0.3">
      <c r="A528" s="618"/>
      <c r="B528" s="620"/>
      <c r="C528" s="53" t="s">
        <v>22</v>
      </c>
      <c r="D528" s="106"/>
      <c r="E528" s="300"/>
      <c r="F528" s="317">
        <v>0</v>
      </c>
      <c r="G528" s="300"/>
      <c r="H528" s="300">
        <f>N528*F528</f>
        <v>0</v>
      </c>
      <c r="I528" s="300">
        <f>H528</f>
        <v>0</v>
      </c>
      <c r="J528" s="300"/>
      <c r="K528" s="296"/>
      <c r="L528" s="296"/>
      <c r="M528" s="296"/>
      <c r="N528" s="63">
        <v>0</v>
      </c>
    </row>
    <row r="529" spans="1:14" ht="15" customHeight="1" thickBot="1" x14ac:dyDescent="0.3">
      <c r="A529" s="70"/>
      <c r="B529" s="73"/>
      <c r="C529" s="123" t="s">
        <v>193</v>
      </c>
      <c r="D529" s="71"/>
      <c r="E529" s="75">
        <f>SUM(E527)</f>
        <v>29.4</v>
      </c>
      <c r="F529" s="126"/>
      <c r="G529" s="75">
        <f>SUM(G527)</f>
        <v>0</v>
      </c>
      <c r="H529" s="75">
        <f>SUM(H527:H528)</f>
        <v>2.65</v>
      </c>
      <c r="I529" s="75">
        <f>SUM(I527:I528)</f>
        <v>2.65</v>
      </c>
      <c r="J529" s="75">
        <v>26.75</v>
      </c>
      <c r="K529" s="71"/>
      <c r="L529" s="71"/>
      <c r="M529" s="71"/>
      <c r="N529" s="77"/>
    </row>
    <row r="530" spans="1:14" ht="30.6" customHeight="1" x14ac:dyDescent="0.25">
      <c r="A530" s="618">
        <v>5</v>
      </c>
      <c r="B530" s="615" t="s">
        <v>192</v>
      </c>
      <c r="C530" s="535" t="s">
        <v>174</v>
      </c>
      <c r="D530" s="561" t="s">
        <v>178</v>
      </c>
      <c r="E530" s="141">
        <v>27.51</v>
      </c>
      <c r="F530" s="103">
        <v>14.6</v>
      </c>
      <c r="G530" s="141">
        <v>220</v>
      </c>
      <c r="H530" s="141">
        <v>189.51</v>
      </c>
      <c r="I530" s="141">
        <f>H530</f>
        <v>189.51</v>
      </c>
      <c r="J530" s="141">
        <f>J532</f>
        <v>58</v>
      </c>
      <c r="K530" s="133">
        <v>67656</v>
      </c>
      <c r="L530" s="133">
        <v>68804</v>
      </c>
      <c r="M530" s="133">
        <f>L530-K530</f>
        <v>1148</v>
      </c>
      <c r="N530" s="79">
        <v>900</v>
      </c>
    </row>
    <row r="531" spans="1:14" ht="15.75" customHeight="1" thickBot="1" x14ac:dyDescent="0.3">
      <c r="A531" s="619"/>
      <c r="B531" s="620"/>
      <c r="C531" s="53" t="s">
        <v>22</v>
      </c>
      <c r="D531" s="256"/>
      <c r="E531" s="175"/>
      <c r="F531" s="179"/>
      <c r="G531" s="175"/>
      <c r="H531" s="175">
        <f>N531*F531</f>
        <v>0</v>
      </c>
      <c r="I531" s="175">
        <f>H531</f>
        <v>0</v>
      </c>
      <c r="J531" s="175"/>
      <c r="K531" s="174"/>
      <c r="L531" s="174"/>
      <c r="M531" s="174"/>
      <c r="N531" s="92">
        <v>0</v>
      </c>
    </row>
    <row r="532" spans="1:14" ht="14.25" customHeight="1" thickBot="1" x14ac:dyDescent="0.3">
      <c r="A532" s="142"/>
      <c r="B532" s="90"/>
      <c r="C532" s="125" t="s">
        <v>193</v>
      </c>
      <c r="D532" s="138"/>
      <c r="E532" s="66">
        <f>SUM(E530)</f>
        <v>27.51</v>
      </c>
      <c r="F532" s="130"/>
      <c r="G532" s="66">
        <f>SUM(G530)</f>
        <v>220</v>
      </c>
      <c r="H532" s="66">
        <f>SUM(H530:H531)</f>
        <v>189.51</v>
      </c>
      <c r="I532" s="66">
        <f>SUM(I530:I531)</f>
        <v>189.51</v>
      </c>
      <c r="J532" s="66">
        <f>G532+E532-H532</f>
        <v>58</v>
      </c>
      <c r="K532" s="138"/>
      <c r="L532" s="138"/>
      <c r="M532" s="138"/>
      <c r="N532" s="81"/>
    </row>
    <row r="533" spans="1:14" ht="14.25" customHeight="1" thickBot="1" x14ac:dyDescent="0.3">
      <c r="A533" s="70"/>
      <c r="B533" s="73"/>
      <c r="C533" s="72" t="s">
        <v>195</v>
      </c>
      <c r="D533" s="76"/>
      <c r="E533" s="75">
        <f>E532+E529+E526+E523+E520</f>
        <v>185.38</v>
      </c>
      <c r="F533" s="126"/>
      <c r="G533" s="75">
        <f>G532+G529+G526+G523+G520</f>
        <v>850</v>
      </c>
      <c r="H533" s="75">
        <f>H532+H529+H526+H523+H520</f>
        <v>829.61599999999999</v>
      </c>
      <c r="I533" s="75">
        <f>H533</f>
        <v>829.61599999999999</v>
      </c>
      <c r="J533" s="75">
        <f>J532+J527+J526+J523+J520</f>
        <v>205.76400000000004</v>
      </c>
      <c r="K533" s="71"/>
      <c r="L533" s="71"/>
      <c r="M533" s="71"/>
      <c r="N533" s="77"/>
    </row>
    <row r="534" spans="1:14" ht="17.25" customHeight="1" thickBot="1" x14ac:dyDescent="0.3">
      <c r="A534" s="684" t="s">
        <v>185</v>
      </c>
      <c r="B534" s="685"/>
      <c r="C534" s="685"/>
      <c r="D534" s="685"/>
      <c r="E534" s="685"/>
      <c r="F534" s="685"/>
      <c r="G534" s="685"/>
      <c r="H534" s="685"/>
      <c r="I534" s="685"/>
      <c r="J534" s="685"/>
      <c r="K534" s="685"/>
      <c r="L534" s="685"/>
      <c r="M534" s="685"/>
      <c r="N534" s="686"/>
    </row>
    <row r="535" spans="1:14" ht="17.25" customHeight="1" x14ac:dyDescent="0.25">
      <c r="A535" s="617">
        <v>1</v>
      </c>
      <c r="B535" s="615" t="s">
        <v>214</v>
      </c>
      <c r="C535" s="213" t="s">
        <v>129</v>
      </c>
      <c r="D535" s="538" t="s">
        <v>130</v>
      </c>
      <c r="E535" s="56">
        <v>86.67</v>
      </c>
      <c r="F535" s="55">
        <v>52.3</v>
      </c>
      <c r="G535" s="56">
        <v>0</v>
      </c>
      <c r="H535" s="56">
        <f>M535*F535/100</f>
        <v>0</v>
      </c>
      <c r="I535" s="56">
        <f t="shared" ref="I535:I542" si="156">H535</f>
        <v>0</v>
      </c>
      <c r="J535" s="56">
        <f>J542</f>
        <v>86.67</v>
      </c>
      <c r="K535" s="213">
        <v>93251</v>
      </c>
      <c r="L535" s="213">
        <v>93251</v>
      </c>
      <c r="M535" s="213">
        <f>L535-K535</f>
        <v>0</v>
      </c>
      <c r="N535" s="215"/>
    </row>
    <row r="536" spans="1:14" ht="17.25" customHeight="1" x14ac:dyDescent="0.25">
      <c r="A536" s="618"/>
      <c r="B536" s="620"/>
      <c r="C536" s="6" t="s">
        <v>20</v>
      </c>
      <c r="D536" s="6"/>
      <c r="E536" s="9"/>
      <c r="F536" s="214">
        <v>0.25</v>
      </c>
      <c r="G536" s="9"/>
      <c r="H536" s="9">
        <f t="shared" ref="H536:H541" si="157">N536*F536</f>
        <v>0</v>
      </c>
      <c r="I536" s="9">
        <f t="shared" si="156"/>
        <v>0</v>
      </c>
      <c r="J536" s="9"/>
      <c r="K536" s="214"/>
      <c r="L536" s="214"/>
      <c r="M536" s="214"/>
      <c r="N536" s="216">
        <v>0</v>
      </c>
    </row>
    <row r="537" spans="1:14" ht="17.25" customHeight="1" x14ac:dyDescent="0.25">
      <c r="A537" s="618"/>
      <c r="B537" s="620"/>
      <c r="C537" s="6" t="s">
        <v>37</v>
      </c>
      <c r="D537" s="6"/>
      <c r="E537" s="9"/>
      <c r="F537" s="214">
        <v>0.15</v>
      </c>
      <c r="G537" s="9"/>
      <c r="H537" s="9">
        <f t="shared" si="157"/>
        <v>0</v>
      </c>
      <c r="I537" s="9">
        <f t="shared" si="156"/>
        <v>0</v>
      </c>
      <c r="J537" s="9"/>
      <c r="K537" s="214"/>
      <c r="L537" s="214"/>
      <c r="M537" s="214"/>
      <c r="N537" s="216">
        <v>0</v>
      </c>
    </row>
    <row r="538" spans="1:14" ht="17.25" customHeight="1" x14ac:dyDescent="0.25">
      <c r="A538" s="618"/>
      <c r="B538" s="620"/>
      <c r="C538" s="6" t="s">
        <v>21</v>
      </c>
      <c r="D538" s="6"/>
      <c r="E538" s="9"/>
      <c r="F538" s="214">
        <v>0.25</v>
      </c>
      <c r="G538" s="9"/>
      <c r="H538" s="9">
        <f t="shared" si="157"/>
        <v>0</v>
      </c>
      <c r="I538" s="9">
        <f t="shared" si="156"/>
        <v>0</v>
      </c>
      <c r="J538" s="9"/>
      <c r="K538" s="214"/>
      <c r="L538" s="214"/>
      <c r="M538" s="214"/>
      <c r="N538" s="216">
        <v>0</v>
      </c>
    </row>
    <row r="539" spans="1:14" ht="17.25" customHeight="1" x14ac:dyDescent="0.25">
      <c r="A539" s="618"/>
      <c r="B539" s="620"/>
      <c r="C539" s="6" t="s">
        <v>38</v>
      </c>
      <c r="D539" s="6"/>
      <c r="E539" s="9"/>
      <c r="F539" s="214">
        <v>0.15</v>
      </c>
      <c r="G539" s="9"/>
      <c r="H539" s="9">
        <f t="shared" si="157"/>
        <v>0</v>
      </c>
      <c r="I539" s="9">
        <f t="shared" si="156"/>
        <v>0</v>
      </c>
      <c r="J539" s="9"/>
      <c r="K539" s="214"/>
      <c r="L539" s="214"/>
      <c r="M539" s="214"/>
      <c r="N539" s="216">
        <v>0</v>
      </c>
    </row>
    <row r="540" spans="1:14" ht="17.25" customHeight="1" x14ac:dyDescent="0.25">
      <c r="A540" s="618"/>
      <c r="B540" s="620"/>
      <c r="C540" s="6" t="s">
        <v>19</v>
      </c>
      <c r="D540" s="6"/>
      <c r="E540" s="9"/>
      <c r="F540" s="214">
        <v>0.15</v>
      </c>
      <c r="G540" s="9"/>
      <c r="H540" s="9">
        <f t="shared" si="157"/>
        <v>0</v>
      </c>
      <c r="I540" s="9">
        <f t="shared" si="156"/>
        <v>0</v>
      </c>
      <c r="J540" s="9"/>
      <c r="K540" s="214"/>
      <c r="L540" s="214"/>
      <c r="M540" s="214"/>
      <c r="N540" s="216">
        <v>0</v>
      </c>
    </row>
    <row r="541" spans="1:14" ht="17.25" customHeight="1" thickBot="1" x14ac:dyDescent="0.3">
      <c r="A541" s="619"/>
      <c r="B541" s="621"/>
      <c r="C541" s="28" t="s">
        <v>22</v>
      </c>
      <c r="D541" s="28"/>
      <c r="E541" s="25"/>
      <c r="F541" s="217">
        <v>0.15</v>
      </c>
      <c r="G541" s="25"/>
      <c r="H541" s="25">
        <f t="shared" si="157"/>
        <v>0</v>
      </c>
      <c r="I541" s="25">
        <f t="shared" si="156"/>
        <v>0</v>
      </c>
      <c r="J541" s="25"/>
      <c r="K541" s="217"/>
      <c r="L541" s="217"/>
      <c r="M541" s="217"/>
      <c r="N541" s="30">
        <v>0</v>
      </c>
    </row>
    <row r="542" spans="1:14" ht="17.25" customHeight="1" thickBot="1" x14ac:dyDescent="0.3">
      <c r="A542" s="70"/>
      <c r="B542" s="71"/>
      <c r="C542" s="123" t="s">
        <v>193</v>
      </c>
      <c r="D542" s="73"/>
      <c r="E542" s="75">
        <f>SUM(E535:E541)</f>
        <v>86.67</v>
      </c>
      <c r="F542" s="76"/>
      <c r="G542" s="75">
        <f>SUM(G535:G541)</f>
        <v>0</v>
      </c>
      <c r="H542" s="75">
        <f>SUM(H535:H541)</f>
        <v>0</v>
      </c>
      <c r="I542" s="75">
        <f t="shared" si="156"/>
        <v>0</v>
      </c>
      <c r="J542" s="75">
        <v>86.67</v>
      </c>
      <c r="K542" s="71"/>
      <c r="L542" s="71"/>
      <c r="M542" s="71"/>
      <c r="N542" s="77"/>
    </row>
    <row r="543" spans="1:14" ht="17.25" customHeight="1" x14ac:dyDescent="0.25">
      <c r="A543" s="615">
        <v>2</v>
      </c>
      <c r="B543" s="615" t="s">
        <v>212</v>
      </c>
      <c r="C543" s="230" t="s">
        <v>123</v>
      </c>
      <c r="D543" s="531" t="s">
        <v>131</v>
      </c>
      <c r="E543" s="69">
        <v>165.11</v>
      </c>
      <c r="F543" s="87">
        <v>54.2</v>
      </c>
      <c r="G543" s="232">
        <v>400</v>
      </c>
      <c r="H543" s="232">
        <f>M543*F543/100</f>
        <v>265.58</v>
      </c>
      <c r="I543" s="232">
        <f>M543*F543/100</f>
        <v>265.58</v>
      </c>
      <c r="J543" s="232">
        <f>G550+E550-H550</f>
        <v>108.43000000000006</v>
      </c>
      <c r="K543" s="230">
        <v>80896</v>
      </c>
      <c r="L543" s="230">
        <v>81386</v>
      </c>
      <c r="M543" s="230">
        <f>L543-K543</f>
        <v>490</v>
      </c>
      <c r="N543" s="79"/>
    </row>
    <row r="544" spans="1:14" ht="17.25" customHeight="1" x14ac:dyDescent="0.25">
      <c r="A544" s="620"/>
      <c r="B544" s="620"/>
      <c r="C544" s="6" t="s">
        <v>20</v>
      </c>
      <c r="D544" s="6"/>
      <c r="E544" s="9"/>
      <c r="F544" s="234">
        <v>0.3</v>
      </c>
      <c r="G544" s="9"/>
      <c r="H544" s="14">
        <f t="shared" ref="H544:H549" si="158">N544*F544</f>
        <v>88.2</v>
      </c>
      <c r="I544" s="9">
        <f t="shared" ref="I544:I549" si="159">N544*F544</f>
        <v>88.2</v>
      </c>
      <c r="J544" s="9"/>
      <c r="K544" s="234"/>
      <c r="L544" s="234"/>
      <c r="M544" s="234"/>
      <c r="N544" s="235">
        <v>294</v>
      </c>
    </row>
    <row r="545" spans="1:14" ht="17.25" customHeight="1" x14ac:dyDescent="0.25">
      <c r="A545" s="620"/>
      <c r="B545" s="620"/>
      <c r="C545" s="6" t="s">
        <v>37</v>
      </c>
      <c r="D545" s="6"/>
      <c r="E545" s="9"/>
      <c r="F545" s="234">
        <v>0.15</v>
      </c>
      <c r="G545" s="9"/>
      <c r="H545" s="14">
        <f t="shared" si="158"/>
        <v>58.5</v>
      </c>
      <c r="I545" s="9">
        <f t="shared" si="159"/>
        <v>58.5</v>
      </c>
      <c r="J545" s="9"/>
      <c r="K545" s="234"/>
      <c r="L545" s="234"/>
      <c r="M545" s="234"/>
      <c r="N545" s="235">
        <v>390</v>
      </c>
    </row>
    <row r="546" spans="1:14" ht="17.25" customHeight="1" x14ac:dyDescent="0.25">
      <c r="A546" s="620"/>
      <c r="B546" s="620"/>
      <c r="C546" s="6" t="s">
        <v>21</v>
      </c>
      <c r="D546" s="6"/>
      <c r="E546" s="9"/>
      <c r="F546" s="234">
        <v>0.3</v>
      </c>
      <c r="G546" s="9"/>
      <c r="H546" s="14">
        <f t="shared" si="158"/>
        <v>13.5</v>
      </c>
      <c r="I546" s="9">
        <f t="shared" si="159"/>
        <v>13.5</v>
      </c>
      <c r="J546" s="9"/>
      <c r="K546" s="234"/>
      <c r="L546" s="234"/>
      <c r="M546" s="234"/>
      <c r="N546" s="235">
        <v>45</v>
      </c>
    </row>
    <row r="547" spans="1:14" ht="17.25" customHeight="1" x14ac:dyDescent="0.25">
      <c r="A547" s="620"/>
      <c r="B547" s="620"/>
      <c r="C547" s="6" t="s">
        <v>38</v>
      </c>
      <c r="D547" s="6"/>
      <c r="E547" s="9"/>
      <c r="F547" s="234">
        <v>0.15</v>
      </c>
      <c r="G547" s="9"/>
      <c r="H547" s="14">
        <f t="shared" si="158"/>
        <v>6</v>
      </c>
      <c r="I547" s="9">
        <f t="shared" si="159"/>
        <v>6</v>
      </c>
      <c r="J547" s="9"/>
      <c r="K547" s="234"/>
      <c r="L547" s="234"/>
      <c r="M547" s="234"/>
      <c r="N547" s="235">
        <v>40</v>
      </c>
    </row>
    <row r="548" spans="1:14" ht="17.25" customHeight="1" x14ac:dyDescent="0.25">
      <c r="A548" s="620"/>
      <c r="B548" s="620"/>
      <c r="C548" s="6" t="s">
        <v>19</v>
      </c>
      <c r="D548" s="6"/>
      <c r="E548" s="9"/>
      <c r="F548" s="234">
        <v>0.15</v>
      </c>
      <c r="G548" s="9"/>
      <c r="H548" s="14">
        <f t="shared" si="158"/>
        <v>18.45</v>
      </c>
      <c r="I548" s="9">
        <f t="shared" si="159"/>
        <v>18.45</v>
      </c>
      <c r="J548" s="9"/>
      <c r="K548" s="234"/>
      <c r="L548" s="234"/>
      <c r="M548" s="234"/>
      <c r="N548" s="235">
        <v>123</v>
      </c>
    </row>
    <row r="549" spans="1:14" ht="17.25" customHeight="1" thickBot="1" x14ac:dyDescent="0.3">
      <c r="A549" s="621"/>
      <c r="B549" s="621"/>
      <c r="C549" s="53" t="s">
        <v>22</v>
      </c>
      <c r="D549" s="53"/>
      <c r="E549" s="231"/>
      <c r="F549" s="233">
        <v>0.15</v>
      </c>
      <c r="G549" s="231"/>
      <c r="H549" s="33">
        <f t="shared" si="158"/>
        <v>6.45</v>
      </c>
      <c r="I549" s="231">
        <f t="shared" si="159"/>
        <v>6.45</v>
      </c>
      <c r="J549" s="231"/>
      <c r="K549" s="233"/>
      <c r="L549" s="233"/>
      <c r="M549" s="233"/>
      <c r="N549" s="63">
        <v>43</v>
      </c>
    </row>
    <row r="550" spans="1:14" ht="17.25" customHeight="1" thickBot="1" x14ac:dyDescent="0.3">
      <c r="A550" s="70"/>
      <c r="B550" s="71"/>
      <c r="C550" s="123" t="s">
        <v>193</v>
      </c>
      <c r="D550" s="73"/>
      <c r="E550" s="75">
        <f>SUM(E543:E549)</f>
        <v>165.11</v>
      </c>
      <c r="F550" s="76"/>
      <c r="G550" s="75">
        <f>SUM(G543:G549)</f>
        <v>400</v>
      </c>
      <c r="H550" s="75">
        <f>SUM(H543:H549)</f>
        <v>456.67999999999995</v>
      </c>
      <c r="I550" s="75">
        <f>SUM(I543:I549)</f>
        <v>456.67999999999995</v>
      </c>
      <c r="J550" s="75">
        <f>SUM(J543:J549)</f>
        <v>108.43000000000006</v>
      </c>
      <c r="K550" s="71"/>
      <c r="L550" s="71"/>
      <c r="M550" s="71"/>
      <c r="N550" s="77"/>
    </row>
    <row r="551" spans="1:14" ht="30.6" customHeight="1" x14ac:dyDescent="0.25">
      <c r="A551" s="644">
        <v>3</v>
      </c>
      <c r="B551" s="620" t="s">
        <v>208</v>
      </c>
      <c r="C551" s="212" t="s">
        <v>111</v>
      </c>
      <c r="D551" s="531" t="s">
        <v>110</v>
      </c>
      <c r="E551" s="69">
        <v>66.153999999999996</v>
      </c>
      <c r="F551" s="87">
        <v>49</v>
      </c>
      <c r="G551" s="210">
        <v>0</v>
      </c>
      <c r="H551" s="69">
        <f>M551*F551/100</f>
        <v>0</v>
      </c>
      <c r="I551" s="69">
        <f t="shared" ref="I551:I555" si="160">H551</f>
        <v>0</v>
      </c>
      <c r="J551" s="69">
        <f>J558</f>
        <v>66.153999999999996</v>
      </c>
      <c r="K551" s="212">
        <v>29324</v>
      </c>
      <c r="L551" s="212">
        <v>29324</v>
      </c>
      <c r="M551" s="212">
        <f>L551-K551</f>
        <v>0</v>
      </c>
      <c r="N551" s="79"/>
    </row>
    <row r="552" spans="1:14" ht="15.75" customHeight="1" x14ac:dyDescent="0.25">
      <c r="A552" s="655"/>
      <c r="B552" s="620"/>
      <c r="C552" s="6" t="s">
        <v>20</v>
      </c>
      <c r="D552" s="6"/>
      <c r="E552" s="9"/>
      <c r="F552" s="214">
        <v>0.33</v>
      </c>
      <c r="G552" s="9"/>
      <c r="H552" s="9">
        <f t="shared" ref="H552:H556" si="161">N552*F552</f>
        <v>0</v>
      </c>
      <c r="I552" s="9">
        <f t="shared" si="160"/>
        <v>0</v>
      </c>
      <c r="J552" s="9"/>
      <c r="K552" s="214"/>
      <c r="L552" s="214"/>
      <c r="M552" s="214"/>
      <c r="N552" s="216">
        <v>0</v>
      </c>
    </row>
    <row r="553" spans="1:14" ht="16.5" customHeight="1" x14ac:dyDescent="0.25">
      <c r="A553" s="655"/>
      <c r="B553" s="620"/>
      <c r="C553" s="6" t="s">
        <v>37</v>
      </c>
      <c r="D553" s="6"/>
      <c r="E553" s="9"/>
      <c r="F553" s="214">
        <v>0.2</v>
      </c>
      <c r="G553" s="9"/>
      <c r="H553" s="9">
        <f t="shared" si="161"/>
        <v>0</v>
      </c>
      <c r="I553" s="9">
        <f t="shared" si="160"/>
        <v>0</v>
      </c>
      <c r="J553" s="9"/>
      <c r="K553" s="214"/>
      <c r="L553" s="214"/>
      <c r="M553" s="214"/>
      <c r="N553" s="216">
        <v>0</v>
      </c>
    </row>
    <row r="554" spans="1:14" ht="16.5" customHeight="1" x14ac:dyDescent="0.25">
      <c r="A554" s="655"/>
      <c r="B554" s="620"/>
      <c r="C554" s="6" t="s">
        <v>21</v>
      </c>
      <c r="D554" s="6"/>
      <c r="E554" s="9"/>
      <c r="F554" s="214">
        <v>0.33</v>
      </c>
      <c r="G554" s="9"/>
      <c r="H554" s="9">
        <f t="shared" si="161"/>
        <v>0</v>
      </c>
      <c r="I554" s="9">
        <f t="shared" si="160"/>
        <v>0</v>
      </c>
      <c r="J554" s="9"/>
      <c r="K554" s="214"/>
      <c r="L554" s="214"/>
      <c r="M554" s="214"/>
      <c r="N554" s="216">
        <v>0</v>
      </c>
    </row>
    <row r="555" spans="1:14" ht="16.5" customHeight="1" x14ac:dyDescent="0.25">
      <c r="A555" s="655"/>
      <c r="B555" s="620"/>
      <c r="C555" s="6" t="s">
        <v>38</v>
      </c>
      <c r="D555" s="6"/>
      <c r="E555" s="9"/>
      <c r="F555" s="214">
        <v>0.2</v>
      </c>
      <c r="G555" s="9"/>
      <c r="H555" s="9">
        <f t="shared" si="161"/>
        <v>0</v>
      </c>
      <c r="I555" s="9">
        <f t="shared" si="160"/>
        <v>0</v>
      </c>
      <c r="J555" s="9"/>
      <c r="K555" s="214"/>
      <c r="L555" s="214"/>
      <c r="M555" s="214"/>
      <c r="N555" s="216">
        <v>0</v>
      </c>
    </row>
    <row r="556" spans="1:14" ht="15.75" customHeight="1" x14ac:dyDescent="0.25">
      <c r="A556" s="655"/>
      <c r="B556" s="620"/>
      <c r="C556" s="6" t="s">
        <v>19</v>
      </c>
      <c r="D556" s="6"/>
      <c r="E556" s="9"/>
      <c r="F556" s="214">
        <v>0.2</v>
      </c>
      <c r="G556" s="9"/>
      <c r="H556" s="9">
        <f t="shared" si="161"/>
        <v>0</v>
      </c>
      <c r="I556" s="9">
        <f>H556</f>
        <v>0</v>
      </c>
      <c r="J556" s="9"/>
      <c r="K556" s="214"/>
      <c r="L556" s="214"/>
      <c r="M556" s="214"/>
      <c r="N556" s="216">
        <v>0</v>
      </c>
    </row>
    <row r="557" spans="1:14" ht="15.75" customHeight="1" thickBot="1" x14ac:dyDescent="0.3">
      <c r="A557" s="656"/>
      <c r="B557" s="621"/>
      <c r="C557" s="28" t="s">
        <v>22</v>
      </c>
      <c r="D557" s="28"/>
      <c r="E557" s="25"/>
      <c r="F557" s="217">
        <v>0.2</v>
      </c>
      <c r="G557" s="25"/>
      <c r="H557" s="25">
        <f>N557*F557</f>
        <v>0</v>
      </c>
      <c r="I557" s="25">
        <f>H557</f>
        <v>0</v>
      </c>
      <c r="J557" s="25"/>
      <c r="K557" s="217"/>
      <c r="L557" s="217"/>
      <c r="M557" s="217"/>
      <c r="N557" s="30">
        <v>0</v>
      </c>
    </row>
    <row r="558" spans="1:14" ht="15.75" customHeight="1" thickBot="1" x14ac:dyDescent="0.3">
      <c r="A558" s="70"/>
      <c r="B558" s="71"/>
      <c r="C558" s="125" t="s">
        <v>193</v>
      </c>
      <c r="D558" s="73"/>
      <c r="E558" s="176">
        <f>SUM(E551:E557)</f>
        <v>66.153999999999996</v>
      </c>
      <c r="F558" s="65"/>
      <c r="G558" s="66">
        <f>SUM(G551:G557)</f>
        <v>0</v>
      </c>
      <c r="H558" s="176">
        <f>SUM(H551:H557)</f>
        <v>0</v>
      </c>
      <c r="I558" s="176">
        <f>H558</f>
        <v>0</v>
      </c>
      <c r="J558" s="176">
        <f>E558+G558-H558</f>
        <v>66.153999999999996</v>
      </c>
      <c r="K558" s="211"/>
      <c r="L558" s="211"/>
      <c r="M558" s="211"/>
      <c r="N558" s="81"/>
    </row>
    <row r="559" spans="1:14" ht="15.75" customHeight="1" thickBot="1" x14ac:dyDescent="0.3">
      <c r="A559" s="70"/>
      <c r="B559" s="71"/>
      <c r="C559" s="72" t="s">
        <v>196</v>
      </c>
      <c r="D559" s="73"/>
      <c r="E559" s="75">
        <f>E542+E550+E558</f>
        <v>317.93400000000003</v>
      </c>
      <c r="F559" s="76"/>
      <c r="G559" s="75">
        <f>G542+G550+G558</f>
        <v>400</v>
      </c>
      <c r="H559" s="75">
        <f>H542+H550+H558</f>
        <v>456.67999999999995</v>
      </c>
      <c r="I559" s="75">
        <f>H559</f>
        <v>456.67999999999995</v>
      </c>
      <c r="J559" s="75">
        <f>E559+G559-H559</f>
        <v>261.25400000000002</v>
      </c>
      <c r="K559" s="71"/>
      <c r="L559" s="71"/>
      <c r="M559" s="71"/>
      <c r="N559" s="77"/>
    </row>
    <row r="560" spans="1:14" ht="15.75" customHeight="1" thickBot="1" x14ac:dyDescent="0.3">
      <c r="A560" s="684" t="s">
        <v>63</v>
      </c>
      <c r="B560" s="685"/>
      <c r="C560" s="685"/>
      <c r="D560" s="685"/>
      <c r="E560" s="685"/>
      <c r="F560" s="685"/>
      <c r="G560" s="685"/>
      <c r="H560" s="685"/>
      <c r="I560" s="685"/>
      <c r="J560" s="685"/>
      <c r="K560" s="685"/>
      <c r="L560" s="685"/>
      <c r="M560" s="685"/>
      <c r="N560" s="686"/>
    </row>
    <row r="561" spans="1:16" ht="15.75" customHeight="1" x14ac:dyDescent="0.25">
      <c r="A561" s="143">
        <v>1</v>
      </c>
      <c r="B561" s="436" t="s">
        <v>216</v>
      </c>
      <c r="C561" s="144" t="s">
        <v>189</v>
      </c>
      <c r="D561" s="538" t="s">
        <v>218</v>
      </c>
      <c r="E561" s="78">
        <v>19.373000000000001</v>
      </c>
      <c r="F561" s="56">
        <v>14.7</v>
      </c>
      <c r="G561" s="56">
        <v>240</v>
      </c>
      <c r="H561" s="78">
        <f t="shared" ref="H561" si="162">M561*F561/100</f>
        <v>206.82899999999998</v>
      </c>
      <c r="I561" s="78">
        <f>H561</f>
        <v>206.82899999999998</v>
      </c>
      <c r="J561" s="78">
        <f>E561+G561-H561</f>
        <v>52.544000000000011</v>
      </c>
      <c r="K561" s="144">
        <v>146624</v>
      </c>
      <c r="L561" s="144">
        <v>148031</v>
      </c>
      <c r="M561" s="144">
        <f>L561-K561</f>
        <v>1407</v>
      </c>
      <c r="N561" s="58"/>
    </row>
    <row r="562" spans="1:16" ht="15.75" customHeight="1" thickBot="1" x14ac:dyDescent="0.3">
      <c r="A562" s="29"/>
      <c r="B562" s="26"/>
      <c r="C562" s="59" t="s">
        <v>193</v>
      </c>
      <c r="D562" s="28"/>
      <c r="E562" s="121">
        <f>E561</f>
        <v>19.373000000000001</v>
      </c>
      <c r="F562" s="83"/>
      <c r="G562" s="82">
        <f>G561</f>
        <v>240</v>
      </c>
      <c r="H562" s="121">
        <f>H561</f>
        <v>206.82899999999998</v>
      </c>
      <c r="I562" s="121">
        <f>SUM(I561)</f>
        <v>206.82899999999998</v>
      </c>
      <c r="J562" s="121">
        <f>E562+G562-H562</f>
        <v>52.544000000000011</v>
      </c>
      <c r="K562" s="26"/>
      <c r="L562" s="26"/>
      <c r="M562" s="26"/>
      <c r="N562" s="30"/>
    </row>
    <row r="563" spans="1:16" ht="15" customHeight="1" thickBot="1" x14ac:dyDescent="0.3">
      <c r="A563" s="647" t="s">
        <v>64</v>
      </c>
      <c r="B563" s="648"/>
      <c r="C563" s="648"/>
      <c r="D563" s="648"/>
      <c r="E563" s="648"/>
      <c r="F563" s="648"/>
      <c r="G563" s="648"/>
      <c r="H563" s="648"/>
      <c r="I563" s="648"/>
      <c r="J563" s="648"/>
      <c r="K563" s="648"/>
      <c r="L563" s="648"/>
      <c r="M563" s="648"/>
      <c r="N563" s="649"/>
    </row>
    <row r="564" spans="1:16" ht="31.5" customHeight="1" x14ac:dyDescent="0.25">
      <c r="A564" s="143">
        <v>1</v>
      </c>
      <c r="B564" s="445" t="s">
        <v>214</v>
      </c>
      <c r="C564" s="544" t="s">
        <v>313</v>
      </c>
      <c r="D564" s="488" t="s">
        <v>312</v>
      </c>
      <c r="E564" s="56">
        <v>0</v>
      </c>
      <c r="F564" s="436">
        <v>4.0999999999999996</v>
      </c>
      <c r="G564" s="56">
        <v>0</v>
      </c>
      <c r="H564" s="56">
        <v>0</v>
      </c>
      <c r="I564" s="56">
        <v>0</v>
      </c>
      <c r="J564" s="56">
        <v>0</v>
      </c>
      <c r="K564" s="436"/>
      <c r="L564" s="436"/>
      <c r="M564" s="436"/>
      <c r="N564" s="438">
        <v>0</v>
      </c>
    </row>
    <row r="565" spans="1:16" ht="34.5" customHeight="1" x14ac:dyDescent="0.25">
      <c r="A565" s="146">
        <v>2</v>
      </c>
      <c r="B565" s="446" t="s">
        <v>214</v>
      </c>
      <c r="C565" s="527" t="s">
        <v>313</v>
      </c>
      <c r="D565" s="99" t="s">
        <v>314</v>
      </c>
      <c r="E565" s="9">
        <v>0</v>
      </c>
      <c r="F565" s="437">
        <v>4.0999999999999996</v>
      </c>
      <c r="G565" s="9">
        <v>0</v>
      </c>
      <c r="H565" s="9">
        <v>0</v>
      </c>
      <c r="I565" s="9">
        <v>0</v>
      </c>
      <c r="J565" s="9">
        <v>0</v>
      </c>
      <c r="K565" s="437"/>
      <c r="L565" s="437"/>
      <c r="M565" s="437"/>
      <c r="N565" s="439">
        <v>0</v>
      </c>
    </row>
    <row r="566" spans="1:16" ht="31.5" customHeight="1" x14ac:dyDescent="0.25">
      <c r="A566" s="146">
        <v>3</v>
      </c>
      <c r="B566" s="447" t="s">
        <v>214</v>
      </c>
      <c r="C566" s="527" t="s">
        <v>316</v>
      </c>
      <c r="D566" s="99" t="s">
        <v>315</v>
      </c>
      <c r="E566" s="9">
        <v>0</v>
      </c>
      <c r="F566" s="437">
        <v>1.1000000000000001</v>
      </c>
      <c r="G566" s="9">
        <v>0</v>
      </c>
      <c r="H566" s="9">
        <v>0</v>
      </c>
      <c r="I566" s="9">
        <v>0</v>
      </c>
      <c r="J566" s="9">
        <v>0</v>
      </c>
      <c r="K566" s="437"/>
      <c r="L566" s="437"/>
      <c r="M566" s="437"/>
      <c r="N566" s="439">
        <v>0</v>
      </c>
    </row>
    <row r="567" spans="1:16" ht="36" customHeight="1" x14ac:dyDescent="0.25">
      <c r="A567" s="146">
        <v>4</v>
      </c>
      <c r="B567" s="446" t="s">
        <v>254</v>
      </c>
      <c r="C567" s="527" t="s">
        <v>309</v>
      </c>
      <c r="D567" s="99" t="s">
        <v>308</v>
      </c>
      <c r="E567" s="9">
        <v>0</v>
      </c>
      <c r="F567" s="7">
        <v>7</v>
      </c>
      <c r="G567" s="9">
        <v>0</v>
      </c>
      <c r="H567" s="9">
        <f t="shared" ref="H567:H572" si="163">N567*F567</f>
        <v>0</v>
      </c>
      <c r="I567" s="9">
        <f>H567</f>
        <v>0</v>
      </c>
      <c r="J567" s="9">
        <v>0</v>
      </c>
      <c r="K567" s="437"/>
      <c r="L567" s="437"/>
      <c r="M567" s="437"/>
      <c r="N567" s="439">
        <v>0</v>
      </c>
    </row>
    <row r="568" spans="1:16" ht="35.25" customHeight="1" x14ac:dyDescent="0.25">
      <c r="A568" s="146">
        <v>5</v>
      </c>
      <c r="B568" s="446" t="s">
        <v>212</v>
      </c>
      <c r="C568" s="539" t="s">
        <v>311</v>
      </c>
      <c r="D568" s="99" t="s">
        <v>310</v>
      </c>
      <c r="E568" s="9">
        <v>10.85</v>
      </c>
      <c r="F568" s="437">
        <v>4.0999999999999996</v>
      </c>
      <c r="G568" s="9">
        <v>0</v>
      </c>
      <c r="H568" s="9">
        <v>0</v>
      </c>
      <c r="I568" s="9">
        <v>0</v>
      </c>
      <c r="J568" s="9">
        <f>G568+E568-H568</f>
        <v>10.85</v>
      </c>
      <c r="K568" s="437" t="s">
        <v>247</v>
      </c>
      <c r="L568" s="437"/>
      <c r="M568" s="437"/>
      <c r="N568" s="132">
        <v>3.3000000000000002E-2</v>
      </c>
    </row>
    <row r="569" spans="1:16" ht="34.5" customHeight="1" x14ac:dyDescent="0.25">
      <c r="A569" s="146">
        <v>6</v>
      </c>
      <c r="B569" s="433" t="s">
        <v>143</v>
      </c>
      <c r="C569" s="22" t="s">
        <v>318</v>
      </c>
      <c r="D569" s="99" t="s">
        <v>317</v>
      </c>
      <c r="E569" s="9">
        <v>0</v>
      </c>
      <c r="F569" s="437">
        <v>1.1000000000000001</v>
      </c>
      <c r="G569" s="9">
        <v>0</v>
      </c>
      <c r="H569" s="9">
        <f t="shared" si="163"/>
        <v>0</v>
      </c>
      <c r="I569" s="9">
        <f>H569</f>
        <v>0</v>
      </c>
      <c r="J569" s="9">
        <f>G569+E569-H569</f>
        <v>0</v>
      </c>
      <c r="K569" s="437"/>
      <c r="L569" s="437"/>
      <c r="M569" s="437"/>
      <c r="N569" s="439">
        <v>0</v>
      </c>
    </row>
    <row r="570" spans="1:16" ht="31.5" customHeight="1" x14ac:dyDescent="0.25">
      <c r="A570" s="146">
        <v>7</v>
      </c>
      <c r="B570" s="458" t="s">
        <v>204</v>
      </c>
      <c r="C570" s="22" t="s">
        <v>436</v>
      </c>
      <c r="D570" s="99"/>
      <c r="E570" s="9">
        <v>8.0299999999999994</v>
      </c>
      <c r="F570" s="437">
        <v>4.5</v>
      </c>
      <c r="G570" s="9">
        <v>0</v>
      </c>
      <c r="H570" s="9">
        <f>N570*F570</f>
        <v>2.3265000000000002</v>
      </c>
      <c r="I570" s="9">
        <f>H570</f>
        <v>2.3265000000000002</v>
      </c>
      <c r="J570" s="9">
        <f>G570+E570-H570</f>
        <v>5.7034999999999991</v>
      </c>
      <c r="K570" s="437"/>
      <c r="L570" s="437"/>
      <c r="M570" s="437"/>
      <c r="N570" s="439">
        <v>0.51700000000000002</v>
      </c>
    </row>
    <row r="571" spans="1:16" ht="33.75" customHeight="1" x14ac:dyDescent="0.25">
      <c r="A571" s="146">
        <v>8</v>
      </c>
      <c r="B571" s="446" t="s">
        <v>233</v>
      </c>
      <c r="C571" s="22" t="s">
        <v>322</v>
      </c>
      <c r="D571" s="99" t="s">
        <v>321</v>
      </c>
      <c r="E571" s="9">
        <v>2.46</v>
      </c>
      <c r="F571" s="437">
        <v>4.0999999999999996</v>
      </c>
      <c r="G571" s="9">
        <v>0</v>
      </c>
      <c r="H571" s="9">
        <f t="shared" si="163"/>
        <v>0</v>
      </c>
      <c r="I571" s="9">
        <v>0</v>
      </c>
      <c r="J571" s="9">
        <f>G571+E571-H571</f>
        <v>2.46</v>
      </c>
      <c r="K571" s="437"/>
      <c r="L571" s="437"/>
      <c r="M571" s="437"/>
      <c r="N571" s="439">
        <v>0</v>
      </c>
    </row>
    <row r="572" spans="1:16" ht="36" customHeight="1" x14ac:dyDescent="0.25">
      <c r="A572" s="146">
        <v>9</v>
      </c>
      <c r="B572" s="446" t="s">
        <v>208</v>
      </c>
      <c r="C572" s="22" t="s">
        <v>324</v>
      </c>
      <c r="D572" s="372" t="s">
        <v>323</v>
      </c>
      <c r="E572" s="9">
        <v>0</v>
      </c>
      <c r="F572" s="437">
        <v>2.9</v>
      </c>
      <c r="G572" s="9">
        <v>0</v>
      </c>
      <c r="H572" s="9">
        <f t="shared" si="163"/>
        <v>0</v>
      </c>
      <c r="I572" s="9">
        <v>0</v>
      </c>
      <c r="J572" s="9">
        <v>0</v>
      </c>
      <c r="K572" s="437"/>
      <c r="L572" s="437"/>
      <c r="M572" s="437"/>
      <c r="N572" s="132">
        <v>0</v>
      </c>
      <c r="P572" t="s">
        <v>39</v>
      </c>
    </row>
    <row r="573" spans="1:16" ht="34.5" customHeight="1" x14ac:dyDescent="0.25">
      <c r="A573" s="146">
        <v>10</v>
      </c>
      <c r="B573" s="446" t="s">
        <v>192</v>
      </c>
      <c r="C573" s="539" t="s">
        <v>313</v>
      </c>
      <c r="D573" s="372" t="s">
        <v>325</v>
      </c>
      <c r="E573" s="9">
        <v>0</v>
      </c>
      <c r="F573" s="437">
        <v>4.0999999999999996</v>
      </c>
      <c r="G573" s="9">
        <v>0</v>
      </c>
      <c r="H573" s="9">
        <v>0</v>
      </c>
      <c r="I573" s="9">
        <v>0</v>
      </c>
      <c r="J573" s="9">
        <f t="shared" ref="J573:J577" si="164">G573+E573-H573</f>
        <v>0</v>
      </c>
      <c r="K573" s="437"/>
      <c r="L573" s="437"/>
      <c r="M573" s="437"/>
      <c r="N573" s="38">
        <v>0</v>
      </c>
    </row>
    <row r="574" spans="1:16" ht="33" customHeight="1" x14ac:dyDescent="0.25">
      <c r="A574" s="442">
        <v>11</v>
      </c>
      <c r="B574" s="448" t="s">
        <v>192</v>
      </c>
      <c r="C574" s="565" t="s">
        <v>257</v>
      </c>
      <c r="D574" s="106"/>
      <c r="E574" s="440">
        <v>0.52</v>
      </c>
      <c r="F574" s="369">
        <v>1.7</v>
      </c>
      <c r="G574" s="440">
        <v>0</v>
      </c>
      <c r="H574" s="440">
        <v>0</v>
      </c>
      <c r="I574" s="440">
        <v>0</v>
      </c>
      <c r="J574" s="440">
        <f t="shared" si="164"/>
        <v>0.52</v>
      </c>
      <c r="K574" s="369"/>
      <c r="L574" s="369"/>
      <c r="M574" s="369"/>
      <c r="N574" s="95">
        <v>0</v>
      </c>
    </row>
    <row r="575" spans="1:16" ht="33" customHeight="1" x14ac:dyDescent="0.25">
      <c r="A575" s="442">
        <v>12</v>
      </c>
      <c r="B575" s="448" t="s">
        <v>396</v>
      </c>
      <c r="C575" s="527" t="s">
        <v>432</v>
      </c>
      <c r="D575" s="106" t="s">
        <v>433</v>
      </c>
      <c r="E575" s="440">
        <v>0</v>
      </c>
      <c r="F575" s="369">
        <v>4.0999999999999996</v>
      </c>
      <c r="G575" s="440">
        <v>0</v>
      </c>
      <c r="H575" s="440">
        <f>N575*F575</f>
        <v>0</v>
      </c>
      <c r="I575" s="440">
        <f t="shared" ref="I575:I577" si="165">H575</f>
        <v>0</v>
      </c>
      <c r="J575" s="440">
        <f t="shared" si="164"/>
        <v>0</v>
      </c>
      <c r="K575" s="369"/>
      <c r="L575" s="369"/>
      <c r="M575" s="369"/>
      <c r="N575" s="95">
        <v>0</v>
      </c>
    </row>
    <row r="576" spans="1:16" ht="33" customHeight="1" x14ac:dyDescent="0.25">
      <c r="A576" s="442">
        <v>13</v>
      </c>
      <c r="B576" s="448" t="s">
        <v>396</v>
      </c>
      <c r="C576" s="527" t="s">
        <v>432</v>
      </c>
      <c r="D576" s="106" t="s">
        <v>434</v>
      </c>
      <c r="E576" s="440">
        <v>0</v>
      </c>
      <c r="F576" s="369">
        <v>4.0999999999999996</v>
      </c>
      <c r="G576" s="440">
        <v>0</v>
      </c>
      <c r="H576" s="440">
        <f>N576*F576</f>
        <v>0</v>
      </c>
      <c r="I576" s="440">
        <f t="shared" si="165"/>
        <v>0</v>
      </c>
      <c r="J576" s="440">
        <f t="shared" si="164"/>
        <v>0</v>
      </c>
      <c r="K576" s="369"/>
      <c r="L576" s="369"/>
      <c r="M576" s="369"/>
      <c r="N576" s="95">
        <v>0</v>
      </c>
    </row>
    <row r="577" spans="1:14" ht="33" customHeight="1" x14ac:dyDescent="0.25">
      <c r="A577" s="442">
        <v>14</v>
      </c>
      <c r="B577" s="448" t="s">
        <v>396</v>
      </c>
      <c r="C577" s="540" t="s">
        <v>432</v>
      </c>
      <c r="D577" s="106" t="s">
        <v>435</v>
      </c>
      <c r="E577" s="440">
        <v>0</v>
      </c>
      <c r="F577" s="369">
        <v>4.0999999999999996</v>
      </c>
      <c r="G577" s="440">
        <v>0</v>
      </c>
      <c r="H577" s="440">
        <f>N577*F577</f>
        <v>0</v>
      </c>
      <c r="I577" s="440">
        <f t="shared" si="165"/>
        <v>0</v>
      </c>
      <c r="J577" s="440">
        <f t="shared" si="164"/>
        <v>0</v>
      </c>
      <c r="K577" s="369"/>
      <c r="L577" s="369"/>
      <c r="M577" s="369"/>
      <c r="N577" s="95">
        <v>0</v>
      </c>
    </row>
    <row r="578" spans="1:14" ht="33" customHeight="1" x14ac:dyDescent="0.25">
      <c r="A578" s="443"/>
      <c r="B578" s="448" t="s">
        <v>383</v>
      </c>
      <c r="C578" s="540" t="s">
        <v>491</v>
      </c>
      <c r="D578" s="106"/>
      <c r="E578" s="440">
        <v>0</v>
      </c>
      <c r="F578" s="369">
        <v>3.6</v>
      </c>
      <c r="G578" s="440">
        <v>0</v>
      </c>
      <c r="H578" s="440">
        <f>N578*F578</f>
        <v>0</v>
      </c>
      <c r="I578" s="440">
        <f>H578</f>
        <v>0</v>
      </c>
      <c r="J578" s="452">
        <v>0</v>
      </c>
      <c r="K578" s="369"/>
      <c r="L578" s="369"/>
      <c r="M578" s="369"/>
      <c r="N578" s="95">
        <v>0</v>
      </c>
    </row>
    <row r="579" spans="1:14" ht="33" customHeight="1" thickBot="1" x14ac:dyDescent="0.3">
      <c r="A579" s="444">
        <v>15</v>
      </c>
      <c r="B579" s="448" t="s">
        <v>383</v>
      </c>
      <c r="C579" s="101" t="s">
        <v>438</v>
      </c>
      <c r="D579" s="106"/>
      <c r="E579" s="33">
        <v>19.22</v>
      </c>
      <c r="F579" s="369">
        <v>18.3</v>
      </c>
      <c r="G579" s="440">
        <v>7927</v>
      </c>
      <c r="H579" s="440">
        <v>7878.15</v>
      </c>
      <c r="I579" s="440">
        <f>H579</f>
        <v>7878.15</v>
      </c>
      <c r="J579" s="452">
        <v>68.069999999999993</v>
      </c>
      <c r="K579" s="369"/>
      <c r="L579" s="369"/>
      <c r="M579" s="369"/>
      <c r="N579" s="95">
        <v>430.5</v>
      </c>
    </row>
    <row r="580" spans="1:14" ht="15.95" customHeight="1" thickBot="1" x14ac:dyDescent="0.3">
      <c r="A580" s="435"/>
      <c r="B580" s="449"/>
      <c r="C580" s="72" t="s">
        <v>193</v>
      </c>
      <c r="D580" s="71"/>
      <c r="E580" s="75">
        <f>SUM(E564:E579)</f>
        <v>41.08</v>
      </c>
      <c r="F580" s="76"/>
      <c r="G580" s="75">
        <f>SUM(G564:G579)</f>
        <v>7927</v>
      </c>
      <c r="H580" s="75">
        <f>SUM(H564:H579)</f>
        <v>7880.4764999999998</v>
      </c>
      <c r="I580" s="749">
        <f>SUM(I564:I579)</f>
        <v>7880.4764999999998</v>
      </c>
      <c r="J580" s="75">
        <f>SUM(J564:J579)</f>
        <v>87.603499999999997</v>
      </c>
      <c r="K580" s="74"/>
      <c r="L580" s="71"/>
      <c r="M580" s="71"/>
      <c r="N580" s="237"/>
    </row>
    <row r="581" spans="1:14" ht="15.95" customHeight="1" x14ac:dyDescent="0.25">
      <c r="A581" s="119"/>
      <c r="B581" s="697" t="s">
        <v>72</v>
      </c>
      <c r="C581" s="698"/>
      <c r="D581" s="228"/>
      <c r="E581" s="229">
        <v>6375.55</v>
      </c>
      <c r="F581" s="441"/>
      <c r="G581" s="31">
        <f>G513+G533+G559+G562+G580</f>
        <v>21781.17</v>
      </c>
      <c r="H581" s="595">
        <f>H513+H533+H559+H562+H580</f>
        <v>20728.426499999998</v>
      </c>
      <c r="I581" s="595">
        <f>I513+I533+I559+I562+I580</f>
        <v>20728.426500000001</v>
      </c>
      <c r="J581" s="247" t="s">
        <v>558</v>
      </c>
      <c r="K581" s="56"/>
      <c r="L581" s="441"/>
      <c r="M581" s="441"/>
      <c r="N581" s="68"/>
    </row>
    <row r="582" spans="1:14" ht="15.95" customHeight="1" x14ac:dyDescent="0.25">
      <c r="A582" s="111"/>
      <c r="B582" s="632" t="s">
        <v>76</v>
      </c>
      <c r="C582" s="695"/>
      <c r="D582" s="434"/>
      <c r="E582" s="507"/>
      <c r="F582" s="23"/>
      <c r="G582" s="9">
        <v>10294.17</v>
      </c>
      <c r="H582" s="437"/>
      <c r="I582" s="156"/>
      <c r="J582" s="508"/>
      <c r="K582" s="120"/>
      <c r="L582" s="23"/>
      <c r="M582" s="23"/>
      <c r="N582" s="96"/>
    </row>
    <row r="583" spans="1:14" ht="17.25" customHeight="1" thickBot="1" x14ac:dyDescent="0.3">
      <c r="A583" s="117"/>
      <c r="B583" s="692" t="s">
        <v>119</v>
      </c>
      <c r="C583" s="693"/>
      <c r="D583" s="118"/>
      <c r="E583" s="27"/>
      <c r="F583" s="28"/>
      <c r="G583" s="49">
        <v>11487</v>
      </c>
      <c r="H583" s="25"/>
      <c r="I583" s="183"/>
      <c r="J583" s="131"/>
      <c r="K583" s="28"/>
      <c r="L583" s="28"/>
      <c r="M583" s="28"/>
      <c r="N583" s="97"/>
    </row>
    <row r="584" spans="1:14" ht="15.95" customHeight="1" x14ac:dyDescent="0.25">
      <c r="A584" s="611"/>
      <c r="B584" s="611"/>
      <c r="C584" s="611"/>
      <c r="D584" s="611"/>
      <c r="E584" s="611"/>
      <c r="F584" s="611"/>
      <c r="G584" s="611"/>
      <c r="H584" s="611"/>
      <c r="I584" s="611"/>
      <c r="J584" s="611"/>
      <c r="K584" s="611"/>
      <c r="L584" s="611"/>
      <c r="M584" s="611"/>
      <c r="N584" s="611"/>
    </row>
    <row r="585" spans="1:14" ht="15.95" customHeight="1" x14ac:dyDescent="0.25">
      <c r="A585" s="611"/>
      <c r="B585" s="611"/>
      <c r="C585" s="611"/>
      <c r="D585" s="611"/>
      <c r="E585" s="611"/>
      <c r="F585" s="611"/>
      <c r="G585" s="611"/>
      <c r="H585" s="611"/>
      <c r="I585" s="611"/>
      <c r="J585" s="611"/>
      <c r="K585" s="611"/>
      <c r="L585" s="611"/>
      <c r="M585" s="611"/>
      <c r="N585" s="611"/>
    </row>
    <row r="586" spans="1:14" ht="15.95" customHeight="1" x14ac:dyDescent="0.25">
      <c r="A586" s="611" t="s">
        <v>526</v>
      </c>
      <c r="B586" s="611"/>
      <c r="C586" s="611"/>
      <c r="D586" s="611"/>
      <c r="E586" s="611"/>
      <c r="F586" s="611"/>
      <c r="G586" s="611"/>
      <c r="H586" s="611"/>
      <c r="I586" s="611"/>
      <c r="J586" s="611"/>
      <c r="K586" s="611"/>
      <c r="L586" s="611"/>
      <c r="M586" s="611"/>
      <c r="N586" s="611"/>
    </row>
    <row r="587" spans="1:14" ht="15.75" x14ac:dyDescent="0.25">
      <c r="A587" s="609"/>
      <c r="B587" s="609"/>
      <c r="C587" s="609"/>
      <c r="D587" s="609"/>
      <c r="E587" s="609"/>
      <c r="F587" s="609"/>
      <c r="G587" s="609"/>
      <c r="H587" s="609"/>
      <c r="I587" s="609"/>
      <c r="J587" s="609"/>
      <c r="K587" s="57"/>
      <c r="L587" s="57"/>
      <c r="M587" s="57"/>
      <c r="N587" s="57"/>
    </row>
    <row r="588" spans="1:14" ht="15.75" x14ac:dyDescent="0.25">
      <c r="A588" s="611" t="s">
        <v>91</v>
      </c>
      <c r="B588" s="611"/>
      <c r="C588" s="611"/>
      <c r="D588" s="611"/>
      <c r="E588" s="611"/>
      <c r="F588" s="611"/>
      <c r="G588" s="611"/>
      <c r="H588" s="611"/>
      <c r="I588" s="611"/>
      <c r="J588" s="611"/>
      <c r="K588" s="611"/>
      <c r="L588" s="611"/>
      <c r="M588" s="611"/>
      <c r="N588" s="611"/>
    </row>
    <row r="589" spans="1:14" ht="14.45" customHeight="1" x14ac:dyDescent="0.25">
      <c r="A589" s="694" t="s">
        <v>39</v>
      </c>
      <c r="B589" s="694"/>
      <c r="C589" s="694"/>
      <c r="D589" s="694"/>
      <c r="E589" s="694"/>
      <c r="F589" s="694"/>
      <c r="G589" s="694"/>
      <c r="H589" s="694"/>
      <c r="I589" s="694"/>
      <c r="J589" s="694"/>
      <c r="K589" s="694"/>
      <c r="L589" s="694"/>
      <c r="M589" s="694"/>
      <c r="N589" s="694"/>
    </row>
    <row r="590" spans="1:14" ht="15.75" x14ac:dyDescent="0.25">
      <c r="A590" s="696" t="s">
        <v>378</v>
      </c>
      <c r="B590" s="696"/>
      <c r="C590" s="696"/>
      <c r="D590" s="696"/>
      <c r="E590" s="696"/>
      <c r="F590" s="696"/>
      <c r="G590" s="696"/>
      <c r="H590" s="696"/>
      <c r="I590" s="696"/>
      <c r="J590" s="696"/>
      <c r="K590" s="696"/>
      <c r="L590" s="696"/>
      <c r="M590" s="696"/>
      <c r="N590" s="696"/>
    </row>
    <row r="591" spans="1:14" ht="15" customHeight="1" x14ac:dyDescent="0.25">
      <c r="A591" s="609" t="s">
        <v>377</v>
      </c>
      <c r="B591" s="609"/>
      <c r="C591" s="609"/>
      <c r="D591" s="609"/>
      <c r="E591" s="609"/>
      <c r="F591" s="609"/>
      <c r="G591" s="609"/>
      <c r="H591" s="609"/>
      <c r="I591" s="609"/>
      <c r="J591" s="609"/>
      <c r="K591" s="609"/>
      <c r="L591" s="609"/>
      <c r="M591" s="609"/>
      <c r="N591" s="609"/>
    </row>
    <row r="592" spans="1:14" ht="15" customHeight="1" x14ac:dyDescent="0.25">
      <c r="A592" s="284"/>
      <c r="B592" s="284"/>
      <c r="C592" s="284"/>
      <c r="D592" s="284"/>
      <c r="E592" s="284"/>
      <c r="F592" s="284"/>
      <c r="G592" s="284"/>
      <c r="H592" s="284"/>
      <c r="I592" s="284"/>
      <c r="J592" s="284"/>
      <c r="K592" s="284"/>
      <c r="L592" s="284"/>
      <c r="M592" s="284"/>
      <c r="N592" s="284"/>
    </row>
    <row r="593" spans="1:14" ht="15.75" x14ac:dyDescent="0.25">
      <c r="A593" s="609" t="s">
        <v>350</v>
      </c>
      <c r="B593" s="609"/>
      <c r="C593" s="609"/>
      <c r="D593" s="609"/>
      <c r="E593" s="609"/>
      <c r="F593" s="609"/>
      <c r="G593" s="609"/>
      <c r="H593" s="609"/>
      <c r="I593" s="609"/>
      <c r="J593" s="609"/>
      <c r="K593" s="609"/>
      <c r="L593" s="609"/>
      <c r="M593" s="609"/>
      <c r="N593" s="609"/>
    </row>
    <row r="594" spans="1:14" ht="15.75" x14ac:dyDescent="0.25">
      <c r="A594" s="284"/>
      <c r="B594" s="284"/>
      <c r="C594" s="284"/>
      <c r="D594" s="284"/>
      <c r="E594" s="284"/>
      <c r="F594" s="284"/>
      <c r="G594" s="284"/>
      <c r="H594" s="284"/>
      <c r="I594" s="284"/>
      <c r="J594" s="284"/>
      <c r="K594" s="284"/>
      <c r="L594" s="284"/>
      <c r="M594" s="284"/>
      <c r="N594" s="284"/>
    </row>
    <row r="595" spans="1:14" ht="15.75" x14ac:dyDescent="0.25">
      <c r="A595" s="284"/>
      <c r="B595" s="284"/>
      <c r="C595" s="284"/>
      <c r="D595" s="284"/>
      <c r="E595" s="284"/>
      <c r="F595" s="284"/>
      <c r="G595" s="284"/>
      <c r="H595" s="284"/>
      <c r="I595" s="284"/>
      <c r="J595" s="284"/>
      <c r="K595" s="284"/>
      <c r="L595" s="284"/>
      <c r="M595" s="284"/>
      <c r="N595" s="284"/>
    </row>
    <row r="596" spans="1:14" ht="15.75" x14ac:dyDescent="0.25">
      <c r="A596" s="284"/>
      <c r="B596" s="284"/>
      <c r="C596" s="284"/>
      <c r="D596" s="284"/>
      <c r="E596" s="284"/>
      <c r="F596" s="284"/>
      <c r="G596" s="284"/>
      <c r="H596" s="284"/>
      <c r="I596" s="284"/>
      <c r="J596" s="284"/>
      <c r="K596" s="284"/>
      <c r="L596" s="284"/>
      <c r="M596" s="284"/>
      <c r="N596" s="284"/>
    </row>
    <row r="597" spans="1:14" ht="15.75" x14ac:dyDescent="0.25">
      <c r="A597" s="598"/>
      <c r="B597" s="598"/>
      <c r="C597" s="598"/>
      <c r="D597" s="598"/>
      <c r="E597" s="598"/>
      <c r="F597" s="598"/>
      <c r="G597" s="598"/>
      <c r="H597" s="598"/>
      <c r="I597" s="598"/>
      <c r="J597" s="598"/>
      <c r="K597" s="48"/>
      <c r="L597" s="48"/>
      <c r="M597" s="48"/>
      <c r="N597" s="48"/>
    </row>
    <row r="598" spans="1:14" ht="15" customHeight="1" x14ac:dyDescent="0.25">
      <c r="A598" s="670" t="s">
        <v>492</v>
      </c>
      <c r="B598" s="670"/>
      <c r="C598" s="670"/>
      <c r="D598" s="670"/>
      <c r="E598" s="670"/>
      <c r="F598" s="670"/>
      <c r="G598" s="670"/>
      <c r="H598" s="670"/>
      <c r="I598" s="670"/>
      <c r="J598" s="670"/>
      <c r="K598" s="670"/>
      <c r="L598" s="670"/>
      <c r="M598" s="670"/>
      <c r="N598" s="670"/>
    </row>
    <row r="599" spans="1:14" ht="15" customHeight="1" x14ac:dyDescent="0.25">
      <c r="A599" s="670" t="s">
        <v>223</v>
      </c>
      <c r="B599" s="670"/>
      <c r="C599" s="670"/>
      <c r="D599" s="670"/>
      <c r="E599" s="670"/>
      <c r="F599" s="670"/>
      <c r="G599" s="670"/>
      <c r="H599" s="670"/>
      <c r="I599" s="670"/>
      <c r="J599" s="670"/>
      <c r="K599" s="670"/>
      <c r="L599" s="670"/>
      <c r="M599" s="670"/>
      <c r="N599" s="670"/>
    </row>
    <row r="600" spans="1:14" ht="1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75" x14ac:dyDescent="0.25">
      <c r="A601" s="609"/>
      <c r="B601" s="609"/>
      <c r="C601" s="609"/>
      <c r="D601" s="609"/>
      <c r="E601" s="609"/>
      <c r="F601" s="609"/>
      <c r="G601" s="609"/>
      <c r="H601" s="609"/>
      <c r="I601" s="609"/>
      <c r="J601" s="609"/>
      <c r="K601" s="609"/>
      <c r="L601" s="609"/>
      <c r="M601" s="609"/>
      <c r="N601" s="609"/>
    </row>
    <row r="602" spans="1:14" ht="15.75" x14ac:dyDescent="0.25">
      <c r="A602" s="609"/>
      <c r="B602" s="609"/>
      <c r="C602" s="609"/>
      <c r="D602" s="609"/>
      <c r="E602" s="609"/>
      <c r="F602" s="609"/>
      <c r="G602" s="609"/>
      <c r="H602" s="609"/>
      <c r="I602" s="609"/>
      <c r="J602" s="609"/>
      <c r="K602" s="609"/>
      <c r="L602" s="609"/>
      <c r="M602" s="609"/>
      <c r="N602" s="609"/>
    </row>
    <row r="603" spans="1:14" ht="15.75" x14ac:dyDescent="0.25">
      <c r="A603" s="41"/>
      <c r="B603" s="41"/>
      <c r="C603" s="52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</row>
    <row r="604" spans="1:14" ht="15.75" x14ac:dyDescent="0.25">
      <c r="C604" s="51"/>
    </row>
    <row r="605" spans="1:14" ht="15.75" x14ac:dyDescent="0.25">
      <c r="C605" s="51"/>
    </row>
    <row r="606" spans="1:14" ht="15.75" x14ac:dyDescent="0.25">
      <c r="C606" s="51"/>
    </row>
    <row r="607" spans="1:14" ht="15.75" x14ac:dyDescent="0.25">
      <c r="C607" s="51"/>
    </row>
    <row r="608" spans="1:14" ht="15.75" x14ac:dyDescent="0.25">
      <c r="C608" s="51"/>
    </row>
    <row r="609" spans="3:3" ht="15.75" x14ac:dyDescent="0.25">
      <c r="C609" s="51"/>
    </row>
  </sheetData>
  <mergeCells count="191">
    <mergeCell ref="K515:K519"/>
    <mergeCell ref="L515:L519"/>
    <mergeCell ref="M515:M519"/>
    <mergeCell ref="J515:J519"/>
    <mergeCell ref="E515:E519"/>
    <mergeCell ref="A527:A528"/>
    <mergeCell ref="B527:B528"/>
    <mergeCell ref="A473:A479"/>
    <mergeCell ref="B473:B479"/>
    <mergeCell ref="A481:A487"/>
    <mergeCell ref="B481:B487"/>
    <mergeCell ref="A497:A503"/>
    <mergeCell ref="A524:A525"/>
    <mergeCell ref="B524:B525"/>
    <mergeCell ref="B497:B503"/>
    <mergeCell ref="A489:A495"/>
    <mergeCell ref="B489:B495"/>
    <mergeCell ref="B449:B455"/>
    <mergeCell ref="A449:A455"/>
    <mergeCell ref="A417:A423"/>
    <mergeCell ref="B417:B423"/>
    <mergeCell ref="A425:A431"/>
    <mergeCell ref="B425:B431"/>
    <mergeCell ref="B433:B439"/>
    <mergeCell ref="A433:A439"/>
    <mergeCell ref="G515:G519"/>
    <mergeCell ref="A602:N602"/>
    <mergeCell ref="A563:N563"/>
    <mergeCell ref="A514:N514"/>
    <mergeCell ref="A593:N593"/>
    <mergeCell ref="A601:N601"/>
    <mergeCell ref="B583:C583"/>
    <mergeCell ref="A591:N591"/>
    <mergeCell ref="A589:N589"/>
    <mergeCell ref="B582:C582"/>
    <mergeCell ref="A590:N590"/>
    <mergeCell ref="B581:C581"/>
    <mergeCell ref="A598:N598"/>
    <mergeCell ref="B521:B522"/>
    <mergeCell ref="A521:A522"/>
    <mergeCell ref="A587:J587"/>
    <mergeCell ref="A597:J597"/>
    <mergeCell ref="A551:A557"/>
    <mergeCell ref="B551:B557"/>
    <mergeCell ref="A535:A541"/>
    <mergeCell ref="A543:A549"/>
    <mergeCell ref="B535:B541"/>
    <mergeCell ref="A530:A531"/>
    <mergeCell ref="A534:N534"/>
    <mergeCell ref="B530:B531"/>
    <mergeCell ref="A588:N588"/>
    <mergeCell ref="A586:N586"/>
    <mergeCell ref="A584:N584"/>
    <mergeCell ref="A585:N585"/>
    <mergeCell ref="A560:N560"/>
    <mergeCell ref="B543:B549"/>
    <mergeCell ref="A201:C201"/>
    <mergeCell ref="A280:B280"/>
    <mergeCell ref="A281:A287"/>
    <mergeCell ref="A208:N208"/>
    <mergeCell ref="B401:B407"/>
    <mergeCell ref="B337:B343"/>
    <mergeCell ref="A249:A255"/>
    <mergeCell ref="A257:A263"/>
    <mergeCell ref="A265:A271"/>
    <mergeCell ref="A273:A279"/>
    <mergeCell ref="A233:A239"/>
    <mergeCell ref="A241:A247"/>
    <mergeCell ref="A441:A447"/>
    <mergeCell ref="B441:B447"/>
    <mergeCell ref="A515:A518"/>
    <mergeCell ref="B515:B518"/>
    <mergeCell ref="B505:B511"/>
    <mergeCell ref="A505:A511"/>
    <mergeCell ref="A599:N599"/>
    <mergeCell ref="A5:N5"/>
    <mergeCell ref="A6:N6"/>
    <mergeCell ref="A19:C19"/>
    <mergeCell ref="A20:C20"/>
    <mergeCell ref="A49:C49"/>
    <mergeCell ref="A21:C21"/>
    <mergeCell ref="A47:C47"/>
    <mergeCell ref="B94:B99"/>
    <mergeCell ref="B81:B88"/>
    <mergeCell ref="B75:B80"/>
    <mergeCell ref="B32:B38"/>
    <mergeCell ref="A24:A30"/>
    <mergeCell ref="B69:B74"/>
    <mergeCell ref="A50:N50"/>
    <mergeCell ref="A58:N58"/>
    <mergeCell ref="A68:N68"/>
    <mergeCell ref="B393:B399"/>
    <mergeCell ref="B7:B8"/>
    <mergeCell ref="A202:C202"/>
    <mergeCell ref="B125:B130"/>
    <mergeCell ref="A225:A231"/>
    <mergeCell ref="A203:C203"/>
    <mergeCell ref="B209:B215"/>
    <mergeCell ref="B188:B200"/>
    <mergeCell ref="B131:B144"/>
    <mergeCell ref="B116:B124"/>
    <mergeCell ref="A48:C48"/>
    <mergeCell ref="A22:N22"/>
    <mergeCell ref="B89:B93"/>
    <mergeCell ref="L51:L52"/>
    <mergeCell ref="M51:M52"/>
    <mergeCell ref="G51:G52"/>
    <mergeCell ref="A44:A46"/>
    <mergeCell ref="B145:B149"/>
    <mergeCell ref="B172:B178"/>
    <mergeCell ref="A1:N1"/>
    <mergeCell ref="A2:A3"/>
    <mergeCell ref="B2:B3"/>
    <mergeCell ref="N2:N3"/>
    <mergeCell ref="C2:C3"/>
    <mergeCell ref="E2:E3"/>
    <mergeCell ref="H2:I2"/>
    <mergeCell ref="D2:D3"/>
    <mergeCell ref="M2:M3"/>
    <mergeCell ref="J2:J3"/>
    <mergeCell ref="K2:L2"/>
    <mergeCell ref="F2:F3"/>
    <mergeCell ref="G2:G3"/>
    <mergeCell ref="A401:A407"/>
    <mergeCell ref="B409:B415"/>
    <mergeCell ref="A321:A327"/>
    <mergeCell ref="A305:A311"/>
    <mergeCell ref="A297:A303"/>
    <mergeCell ref="A409:A415"/>
    <mergeCell ref="B361:B367"/>
    <mergeCell ref="A353:A359"/>
    <mergeCell ref="B369:B375"/>
    <mergeCell ref="A393:A399"/>
    <mergeCell ref="A361:A367"/>
    <mergeCell ref="A369:A375"/>
    <mergeCell ref="B305:B311"/>
    <mergeCell ref="B353:B359"/>
    <mergeCell ref="A329:A335"/>
    <mergeCell ref="B329:B335"/>
    <mergeCell ref="A313:A319"/>
    <mergeCell ref="B313:B319"/>
    <mergeCell ref="B385:B391"/>
    <mergeCell ref="A337:A343"/>
    <mergeCell ref="B321:B327"/>
    <mergeCell ref="B377:B383"/>
    <mergeCell ref="A377:A383"/>
    <mergeCell ref="B345:B351"/>
    <mergeCell ref="A345:A351"/>
    <mergeCell ref="A385:A391"/>
    <mergeCell ref="B265:B271"/>
    <mergeCell ref="A209:A215"/>
    <mergeCell ref="A217:A223"/>
    <mergeCell ref="A289:A296"/>
    <mergeCell ref="B289:B296"/>
    <mergeCell ref="B281:B287"/>
    <mergeCell ref="B233:B239"/>
    <mergeCell ref="B297:B303"/>
    <mergeCell ref="A207:N207"/>
    <mergeCell ref="A206:K206"/>
    <mergeCell ref="A204:N204"/>
    <mergeCell ref="A205:N205"/>
    <mergeCell ref="B217:B223"/>
    <mergeCell ref="B225:B231"/>
    <mergeCell ref="B241:B247"/>
    <mergeCell ref="B249:B255"/>
    <mergeCell ref="B273:B279"/>
    <mergeCell ref="B257:B263"/>
    <mergeCell ref="A10:N10"/>
    <mergeCell ref="B179:B183"/>
    <mergeCell ref="A23:N23"/>
    <mergeCell ref="B24:B30"/>
    <mergeCell ref="A32:A38"/>
    <mergeCell ref="A40:C40"/>
    <mergeCell ref="A41:C41"/>
    <mergeCell ref="A42:C42"/>
    <mergeCell ref="B184:B187"/>
    <mergeCell ref="B100:B107"/>
    <mergeCell ref="A43:N43"/>
    <mergeCell ref="B108:B115"/>
    <mergeCell ref="B150:B171"/>
    <mergeCell ref="B44:B46"/>
    <mergeCell ref="A51:A52"/>
    <mergeCell ref="B51:B52"/>
    <mergeCell ref="D51:D52"/>
    <mergeCell ref="E51:E52"/>
    <mergeCell ref="J51:J52"/>
    <mergeCell ref="K51:K52"/>
    <mergeCell ref="A457:A463"/>
    <mergeCell ref="A465:A471"/>
    <mergeCell ref="B457:B463"/>
    <mergeCell ref="B465:B471"/>
  </mergeCells>
  <phoneticPr fontId="4" type="noConversion"/>
  <printOptions horizontalCentered="1" gridLines="1"/>
  <pageMargins left="0.39370078740157483" right="0.39370078740157483" top="0.39370078740157483" bottom="0.39370078740157483" header="0.19685039370078741" footer="0.15748031496062992"/>
  <pageSetup paperSize="9" scale="67" fitToHeight="14" orientation="landscape" r:id="rId1"/>
  <rowBreaks count="9" manualBreakCount="9">
    <brk id="54" max="13" man="1"/>
    <brk id="91" max="13" man="1"/>
    <brk id="174" max="13" man="1"/>
    <brk id="215" max="13" man="1"/>
    <brk id="270" max="13" man="1"/>
    <brk id="380" max="13" man="1"/>
    <brk id="434" max="13" man="1"/>
    <brk id="513" max="13" man="1"/>
    <brk id="556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5"/>
  <sheetViews>
    <sheetView topLeftCell="A43" zoomScaleNormal="100" zoomScalePageLayoutView="75" workbookViewId="0">
      <selection activeCell="I57" sqref="I57"/>
    </sheetView>
  </sheetViews>
  <sheetFormatPr defaultRowHeight="18.75" x14ac:dyDescent="0.25"/>
  <cols>
    <col min="1" max="1" width="17.7109375" style="376" customWidth="1"/>
    <col min="2" max="2" width="18" style="376" customWidth="1"/>
    <col min="3" max="3" width="21.5703125" style="376" customWidth="1"/>
    <col min="4" max="4" width="31.140625" style="376" customWidth="1"/>
    <col min="5" max="5" width="11.7109375" style="376" customWidth="1"/>
    <col min="6" max="6" width="24.85546875" style="376" customWidth="1"/>
    <col min="7" max="7" width="12.5703125" style="376" customWidth="1"/>
    <col min="8" max="8" width="26" style="376" customWidth="1"/>
    <col min="9" max="9" width="13" style="376" customWidth="1"/>
    <col min="10" max="254" width="9.140625" style="376"/>
    <col min="255" max="255" width="5.28515625" style="376" customWidth="1"/>
    <col min="256" max="256" width="19.7109375" style="376" customWidth="1"/>
    <col min="257" max="257" width="16.140625" style="376" customWidth="1"/>
    <col min="258" max="258" width="23.5703125" style="376" customWidth="1"/>
    <col min="259" max="259" width="12.7109375" style="376" customWidth="1"/>
    <col min="260" max="260" width="23.140625" style="376" customWidth="1"/>
    <col min="261" max="261" width="12.7109375" style="376" customWidth="1"/>
    <col min="262" max="262" width="23.28515625" style="376" customWidth="1"/>
    <col min="263" max="263" width="11.140625" style="376" customWidth="1"/>
    <col min="264" max="264" width="23.140625" style="376" customWidth="1"/>
    <col min="265" max="265" width="12.7109375" style="376" customWidth="1"/>
    <col min="266" max="510" width="9.140625" style="376"/>
    <col min="511" max="511" width="5.28515625" style="376" customWidth="1"/>
    <col min="512" max="512" width="19.7109375" style="376" customWidth="1"/>
    <col min="513" max="513" width="16.140625" style="376" customWidth="1"/>
    <col min="514" max="514" width="23.5703125" style="376" customWidth="1"/>
    <col min="515" max="515" width="12.7109375" style="376" customWidth="1"/>
    <col min="516" max="516" width="23.140625" style="376" customWidth="1"/>
    <col min="517" max="517" width="12.7109375" style="376" customWidth="1"/>
    <col min="518" max="518" width="23.28515625" style="376" customWidth="1"/>
    <col min="519" max="519" width="11.140625" style="376" customWidth="1"/>
    <col min="520" max="520" width="23.140625" style="376" customWidth="1"/>
    <col min="521" max="521" width="12.7109375" style="376" customWidth="1"/>
    <col min="522" max="766" width="9.140625" style="376"/>
    <col min="767" max="767" width="5.28515625" style="376" customWidth="1"/>
    <col min="768" max="768" width="19.7109375" style="376" customWidth="1"/>
    <col min="769" max="769" width="16.140625" style="376" customWidth="1"/>
    <col min="770" max="770" width="23.5703125" style="376" customWidth="1"/>
    <col min="771" max="771" width="12.7109375" style="376" customWidth="1"/>
    <col min="772" max="772" width="23.140625" style="376" customWidth="1"/>
    <col min="773" max="773" width="12.7109375" style="376" customWidth="1"/>
    <col min="774" max="774" width="23.28515625" style="376" customWidth="1"/>
    <col min="775" max="775" width="11.140625" style="376" customWidth="1"/>
    <col min="776" max="776" width="23.140625" style="376" customWidth="1"/>
    <col min="777" max="777" width="12.7109375" style="376" customWidth="1"/>
    <col min="778" max="1022" width="9.140625" style="376"/>
    <col min="1023" max="1023" width="5.28515625" style="376" customWidth="1"/>
    <col min="1024" max="1024" width="19.7109375" style="376" customWidth="1"/>
    <col min="1025" max="1025" width="16.140625" style="376" customWidth="1"/>
    <col min="1026" max="1026" width="23.5703125" style="376" customWidth="1"/>
    <col min="1027" max="1027" width="12.7109375" style="376" customWidth="1"/>
    <col min="1028" max="1028" width="23.140625" style="376" customWidth="1"/>
    <col min="1029" max="1029" width="12.7109375" style="376" customWidth="1"/>
    <col min="1030" max="1030" width="23.28515625" style="376" customWidth="1"/>
    <col min="1031" max="1031" width="11.140625" style="376" customWidth="1"/>
    <col min="1032" max="1032" width="23.140625" style="376" customWidth="1"/>
    <col min="1033" max="1033" width="12.7109375" style="376" customWidth="1"/>
    <col min="1034" max="1278" width="9.140625" style="376"/>
    <col min="1279" max="1279" width="5.28515625" style="376" customWidth="1"/>
    <col min="1280" max="1280" width="19.7109375" style="376" customWidth="1"/>
    <col min="1281" max="1281" width="16.140625" style="376" customWidth="1"/>
    <col min="1282" max="1282" width="23.5703125" style="376" customWidth="1"/>
    <col min="1283" max="1283" width="12.7109375" style="376" customWidth="1"/>
    <col min="1284" max="1284" width="23.140625" style="376" customWidth="1"/>
    <col min="1285" max="1285" width="12.7109375" style="376" customWidth="1"/>
    <col min="1286" max="1286" width="23.28515625" style="376" customWidth="1"/>
    <col min="1287" max="1287" width="11.140625" style="376" customWidth="1"/>
    <col min="1288" max="1288" width="23.140625" style="376" customWidth="1"/>
    <col min="1289" max="1289" width="12.7109375" style="376" customWidth="1"/>
    <col min="1290" max="1534" width="9.140625" style="376"/>
    <col min="1535" max="1535" width="5.28515625" style="376" customWidth="1"/>
    <col min="1536" max="1536" width="19.7109375" style="376" customWidth="1"/>
    <col min="1537" max="1537" width="16.140625" style="376" customWidth="1"/>
    <col min="1538" max="1538" width="23.5703125" style="376" customWidth="1"/>
    <col min="1539" max="1539" width="12.7109375" style="376" customWidth="1"/>
    <col min="1540" max="1540" width="23.140625" style="376" customWidth="1"/>
    <col min="1541" max="1541" width="12.7109375" style="376" customWidth="1"/>
    <col min="1542" max="1542" width="23.28515625" style="376" customWidth="1"/>
    <col min="1543" max="1543" width="11.140625" style="376" customWidth="1"/>
    <col min="1544" max="1544" width="23.140625" style="376" customWidth="1"/>
    <col min="1545" max="1545" width="12.7109375" style="376" customWidth="1"/>
    <col min="1546" max="1790" width="9.140625" style="376"/>
    <col min="1791" max="1791" width="5.28515625" style="376" customWidth="1"/>
    <col min="1792" max="1792" width="19.7109375" style="376" customWidth="1"/>
    <col min="1793" max="1793" width="16.140625" style="376" customWidth="1"/>
    <col min="1794" max="1794" width="23.5703125" style="376" customWidth="1"/>
    <col min="1795" max="1795" width="12.7109375" style="376" customWidth="1"/>
    <col min="1796" max="1796" width="23.140625" style="376" customWidth="1"/>
    <col min="1797" max="1797" width="12.7109375" style="376" customWidth="1"/>
    <col min="1798" max="1798" width="23.28515625" style="376" customWidth="1"/>
    <col min="1799" max="1799" width="11.140625" style="376" customWidth="1"/>
    <col min="1800" max="1800" width="23.140625" style="376" customWidth="1"/>
    <col min="1801" max="1801" width="12.7109375" style="376" customWidth="1"/>
    <col min="1802" max="2046" width="9.140625" style="376"/>
    <col min="2047" max="2047" width="5.28515625" style="376" customWidth="1"/>
    <col min="2048" max="2048" width="19.7109375" style="376" customWidth="1"/>
    <col min="2049" max="2049" width="16.140625" style="376" customWidth="1"/>
    <col min="2050" max="2050" width="23.5703125" style="376" customWidth="1"/>
    <col min="2051" max="2051" width="12.7109375" style="376" customWidth="1"/>
    <col min="2052" max="2052" width="23.140625" style="376" customWidth="1"/>
    <col min="2053" max="2053" width="12.7109375" style="376" customWidth="1"/>
    <col min="2054" max="2054" width="23.28515625" style="376" customWidth="1"/>
    <col min="2055" max="2055" width="11.140625" style="376" customWidth="1"/>
    <col min="2056" max="2056" width="23.140625" style="376" customWidth="1"/>
    <col min="2057" max="2057" width="12.7109375" style="376" customWidth="1"/>
    <col min="2058" max="2302" width="9.140625" style="376"/>
    <col min="2303" max="2303" width="5.28515625" style="376" customWidth="1"/>
    <col min="2304" max="2304" width="19.7109375" style="376" customWidth="1"/>
    <col min="2305" max="2305" width="16.140625" style="376" customWidth="1"/>
    <col min="2306" max="2306" width="23.5703125" style="376" customWidth="1"/>
    <col min="2307" max="2307" width="12.7109375" style="376" customWidth="1"/>
    <col min="2308" max="2308" width="23.140625" style="376" customWidth="1"/>
    <col min="2309" max="2309" width="12.7109375" style="376" customWidth="1"/>
    <col min="2310" max="2310" width="23.28515625" style="376" customWidth="1"/>
    <col min="2311" max="2311" width="11.140625" style="376" customWidth="1"/>
    <col min="2312" max="2312" width="23.140625" style="376" customWidth="1"/>
    <col min="2313" max="2313" width="12.7109375" style="376" customWidth="1"/>
    <col min="2314" max="2558" width="9.140625" style="376"/>
    <col min="2559" max="2559" width="5.28515625" style="376" customWidth="1"/>
    <col min="2560" max="2560" width="19.7109375" style="376" customWidth="1"/>
    <col min="2561" max="2561" width="16.140625" style="376" customWidth="1"/>
    <col min="2562" max="2562" width="23.5703125" style="376" customWidth="1"/>
    <col min="2563" max="2563" width="12.7109375" style="376" customWidth="1"/>
    <col min="2564" max="2564" width="23.140625" style="376" customWidth="1"/>
    <col min="2565" max="2565" width="12.7109375" style="376" customWidth="1"/>
    <col min="2566" max="2566" width="23.28515625" style="376" customWidth="1"/>
    <col min="2567" max="2567" width="11.140625" style="376" customWidth="1"/>
    <col min="2568" max="2568" width="23.140625" style="376" customWidth="1"/>
    <col min="2569" max="2569" width="12.7109375" style="376" customWidth="1"/>
    <col min="2570" max="2814" width="9.140625" style="376"/>
    <col min="2815" max="2815" width="5.28515625" style="376" customWidth="1"/>
    <col min="2816" max="2816" width="19.7109375" style="376" customWidth="1"/>
    <col min="2817" max="2817" width="16.140625" style="376" customWidth="1"/>
    <col min="2818" max="2818" width="23.5703125" style="376" customWidth="1"/>
    <col min="2819" max="2819" width="12.7109375" style="376" customWidth="1"/>
    <col min="2820" max="2820" width="23.140625" style="376" customWidth="1"/>
    <col min="2821" max="2821" width="12.7109375" style="376" customWidth="1"/>
    <col min="2822" max="2822" width="23.28515625" style="376" customWidth="1"/>
    <col min="2823" max="2823" width="11.140625" style="376" customWidth="1"/>
    <col min="2824" max="2824" width="23.140625" style="376" customWidth="1"/>
    <col min="2825" max="2825" width="12.7109375" style="376" customWidth="1"/>
    <col min="2826" max="3070" width="9.140625" style="376"/>
    <col min="3071" max="3071" width="5.28515625" style="376" customWidth="1"/>
    <col min="3072" max="3072" width="19.7109375" style="376" customWidth="1"/>
    <col min="3073" max="3073" width="16.140625" style="376" customWidth="1"/>
    <col min="3074" max="3074" width="23.5703125" style="376" customWidth="1"/>
    <col min="3075" max="3075" width="12.7109375" style="376" customWidth="1"/>
    <col min="3076" max="3076" width="23.140625" style="376" customWidth="1"/>
    <col min="3077" max="3077" width="12.7109375" style="376" customWidth="1"/>
    <col min="3078" max="3078" width="23.28515625" style="376" customWidth="1"/>
    <col min="3079" max="3079" width="11.140625" style="376" customWidth="1"/>
    <col min="3080" max="3080" width="23.140625" style="376" customWidth="1"/>
    <col min="3081" max="3081" width="12.7109375" style="376" customWidth="1"/>
    <col min="3082" max="3326" width="9.140625" style="376"/>
    <col min="3327" max="3327" width="5.28515625" style="376" customWidth="1"/>
    <col min="3328" max="3328" width="19.7109375" style="376" customWidth="1"/>
    <col min="3329" max="3329" width="16.140625" style="376" customWidth="1"/>
    <col min="3330" max="3330" width="23.5703125" style="376" customWidth="1"/>
    <col min="3331" max="3331" width="12.7109375" style="376" customWidth="1"/>
    <col min="3332" max="3332" width="23.140625" style="376" customWidth="1"/>
    <col min="3333" max="3333" width="12.7109375" style="376" customWidth="1"/>
    <col min="3334" max="3334" width="23.28515625" style="376" customWidth="1"/>
    <col min="3335" max="3335" width="11.140625" style="376" customWidth="1"/>
    <col min="3336" max="3336" width="23.140625" style="376" customWidth="1"/>
    <col min="3337" max="3337" width="12.7109375" style="376" customWidth="1"/>
    <col min="3338" max="3582" width="9.140625" style="376"/>
    <col min="3583" max="3583" width="5.28515625" style="376" customWidth="1"/>
    <col min="3584" max="3584" width="19.7109375" style="376" customWidth="1"/>
    <col min="3585" max="3585" width="16.140625" style="376" customWidth="1"/>
    <col min="3586" max="3586" width="23.5703125" style="376" customWidth="1"/>
    <col min="3587" max="3587" width="12.7109375" style="376" customWidth="1"/>
    <col min="3588" max="3588" width="23.140625" style="376" customWidth="1"/>
    <col min="3589" max="3589" width="12.7109375" style="376" customWidth="1"/>
    <col min="3590" max="3590" width="23.28515625" style="376" customWidth="1"/>
    <col min="3591" max="3591" width="11.140625" style="376" customWidth="1"/>
    <col min="3592" max="3592" width="23.140625" style="376" customWidth="1"/>
    <col min="3593" max="3593" width="12.7109375" style="376" customWidth="1"/>
    <col min="3594" max="3838" width="9.140625" style="376"/>
    <col min="3839" max="3839" width="5.28515625" style="376" customWidth="1"/>
    <col min="3840" max="3840" width="19.7109375" style="376" customWidth="1"/>
    <col min="3841" max="3841" width="16.140625" style="376" customWidth="1"/>
    <col min="3842" max="3842" width="23.5703125" style="376" customWidth="1"/>
    <col min="3843" max="3843" width="12.7109375" style="376" customWidth="1"/>
    <col min="3844" max="3844" width="23.140625" style="376" customWidth="1"/>
    <col min="3845" max="3845" width="12.7109375" style="376" customWidth="1"/>
    <col min="3846" max="3846" width="23.28515625" style="376" customWidth="1"/>
    <col min="3847" max="3847" width="11.140625" style="376" customWidth="1"/>
    <col min="3848" max="3848" width="23.140625" style="376" customWidth="1"/>
    <col min="3849" max="3849" width="12.7109375" style="376" customWidth="1"/>
    <col min="3850" max="4094" width="9.140625" style="376"/>
    <col min="4095" max="4095" width="5.28515625" style="376" customWidth="1"/>
    <col min="4096" max="4096" width="19.7109375" style="376" customWidth="1"/>
    <col min="4097" max="4097" width="16.140625" style="376" customWidth="1"/>
    <col min="4098" max="4098" width="23.5703125" style="376" customWidth="1"/>
    <col min="4099" max="4099" width="12.7109375" style="376" customWidth="1"/>
    <col min="4100" max="4100" width="23.140625" style="376" customWidth="1"/>
    <col min="4101" max="4101" width="12.7109375" style="376" customWidth="1"/>
    <col min="4102" max="4102" width="23.28515625" style="376" customWidth="1"/>
    <col min="4103" max="4103" width="11.140625" style="376" customWidth="1"/>
    <col min="4104" max="4104" width="23.140625" style="376" customWidth="1"/>
    <col min="4105" max="4105" width="12.7109375" style="376" customWidth="1"/>
    <col min="4106" max="4350" width="9.140625" style="376"/>
    <col min="4351" max="4351" width="5.28515625" style="376" customWidth="1"/>
    <col min="4352" max="4352" width="19.7109375" style="376" customWidth="1"/>
    <col min="4353" max="4353" width="16.140625" style="376" customWidth="1"/>
    <col min="4354" max="4354" width="23.5703125" style="376" customWidth="1"/>
    <col min="4355" max="4355" width="12.7109375" style="376" customWidth="1"/>
    <col min="4356" max="4356" width="23.140625" style="376" customWidth="1"/>
    <col min="4357" max="4357" width="12.7109375" style="376" customWidth="1"/>
    <col min="4358" max="4358" width="23.28515625" style="376" customWidth="1"/>
    <col min="4359" max="4359" width="11.140625" style="376" customWidth="1"/>
    <col min="4360" max="4360" width="23.140625" style="376" customWidth="1"/>
    <col min="4361" max="4361" width="12.7109375" style="376" customWidth="1"/>
    <col min="4362" max="4606" width="9.140625" style="376"/>
    <col min="4607" max="4607" width="5.28515625" style="376" customWidth="1"/>
    <col min="4608" max="4608" width="19.7109375" style="376" customWidth="1"/>
    <col min="4609" max="4609" width="16.140625" style="376" customWidth="1"/>
    <col min="4610" max="4610" width="23.5703125" style="376" customWidth="1"/>
    <col min="4611" max="4611" width="12.7109375" style="376" customWidth="1"/>
    <col min="4612" max="4612" width="23.140625" style="376" customWidth="1"/>
    <col min="4613" max="4613" width="12.7109375" style="376" customWidth="1"/>
    <col min="4614" max="4614" width="23.28515625" style="376" customWidth="1"/>
    <col min="4615" max="4615" width="11.140625" style="376" customWidth="1"/>
    <col min="4616" max="4616" width="23.140625" style="376" customWidth="1"/>
    <col min="4617" max="4617" width="12.7109375" style="376" customWidth="1"/>
    <col min="4618" max="4862" width="9.140625" style="376"/>
    <col min="4863" max="4863" width="5.28515625" style="376" customWidth="1"/>
    <col min="4864" max="4864" width="19.7109375" style="376" customWidth="1"/>
    <col min="4865" max="4865" width="16.140625" style="376" customWidth="1"/>
    <col min="4866" max="4866" width="23.5703125" style="376" customWidth="1"/>
    <col min="4867" max="4867" width="12.7109375" style="376" customWidth="1"/>
    <col min="4868" max="4868" width="23.140625" style="376" customWidth="1"/>
    <col min="4869" max="4869" width="12.7109375" style="376" customWidth="1"/>
    <col min="4870" max="4870" width="23.28515625" style="376" customWidth="1"/>
    <col min="4871" max="4871" width="11.140625" style="376" customWidth="1"/>
    <col min="4872" max="4872" width="23.140625" style="376" customWidth="1"/>
    <col min="4873" max="4873" width="12.7109375" style="376" customWidth="1"/>
    <col min="4874" max="5118" width="9.140625" style="376"/>
    <col min="5119" max="5119" width="5.28515625" style="376" customWidth="1"/>
    <col min="5120" max="5120" width="19.7109375" style="376" customWidth="1"/>
    <col min="5121" max="5121" width="16.140625" style="376" customWidth="1"/>
    <col min="5122" max="5122" width="23.5703125" style="376" customWidth="1"/>
    <col min="5123" max="5123" width="12.7109375" style="376" customWidth="1"/>
    <col min="5124" max="5124" width="23.140625" style="376" customWidth="1"/>
    <col min="5125" max="5125" width="12.7109375" style="376" customWidth="1"/>
    <col min="5126" max="5126" width="23.28515625" style="376" customWidth="1"/>
    <col min="5127" max="5127" width="11.140625" style="376" customWidth="1"/>
    <col min="5128" max="5128" width="23.140625" style="376" customWidth="1"/>
    <col min="5129" max="5129" width="12.7109375" style="376" customWidth="1"/>
    <col min="5130" max="5374" width="9.140625" style="376"/>
    <col min="5375" max="5375" width="5.28515625" style="376" customWidth="1"/>
    <col min="5376" max="5376" width="19.7109375" style="376" customWidth="1"/>
    <col min="5377" max="5377" width="16.140625" style="376" customWidth="1"/>
    <col min="5378" max="5378" width="23.5703125" style="376" customWidth="1"/>
    <col min="5379" max="5379" width="12.7109375" style="376" customWidth="1"/>
    <col min="5380" max="5380" width="23.140625" style="376" customWidth="1"/>
    <col min="5381" max="5381" width="12.7109375" style="376" customWidth="1"/>
    <col min="5382" max="5382" width="23.28515625" style="376" customWidth="1"/>
    <col min="5383" max="5383" width="11.140625" style="376" customWidth="1"/>
    <col min="5384" max="5384" width="23.140625" style="376" customWidth="1"/>
    <col min="5385" max="5385" width="12.7109375" style="376" customWidth="1"/>
    <col min="5386" max="5630" width="9.140625" style="376"/>
    <col min="5631" max="5631" width="5.28515625" style="376" customWidth="1"/>
    <col min="5632" max="5632" width="19.7109375" style="376" customWidth="1"/>
    <col min="5633" max="5633" width="16.140625" style="376" customWidth="1"/>
    <col min="5634" max="5634" width="23.5703125" style="376" customWidth="1"/>
    <col min="5635" max="5635" width="12.7109375" style="376" customWidth="1"/>
    <col min="5636" max="5636" width="23.140625" style="376" customWidth="1"/>
    <col min="5637" max="5637" width="12.7109375" style="376" customWidth="1"/>
    <col min="5638" max="5638" width="23.28515625" style="376" customWidth="1"/>
    <col min="5639" max="5639" width="11.140625" style="376" customWidth="1"/>
    <col min="5640" max="5640" width="23.140625" style="376" customWidth="1"/>
    <col min="5641" max="5641" width="12.7109375" style="376" customWidth="1"/>
    <col min="5642" max="5886" width="9.140625" style="376"/>
    <col min="5887" max="5887" width="5.28515625" style="376" customWidth="1"/>
    <col min="5888" max="5888" width="19.7109375" style="376" customWidth="1"/>
    <col min="5889" max="5889" width="16.140625" style="376" customWidth="1"/>
    <col min="5890" max="5890" width="23.5703125" style="376" customWidth="1"/>
    <col min="5891" max="5891" width="12.7109375" style="376" customWidth="1"/>
    <col min="5892" max="5892" width="23.140625" style="376" customWidth="1"/>
    <col min="5893" max="5893" width="12.7109375" style="376" customWidth="1"/>
    <col min="5894" max="5894" width="23.28515625" style="376" customWidth="1"/>
    <col min="5895" max="5895" width="11.140625" style="376" customWidth="1"/>
    <col min="5896" max="5896" width="23.140625" style="376" customWidth="1"/>
    <col min="5897" max="5897" width="12.7109375" style="376" customWidth="1"/>
    <col min="5898" max="6142" width="9.140625" style="376"/>
    <col min="6143" max="6143" width="5.28515625" style="376" customWidth="1"/>
    <col min="6144" max="6144" width="19.7109375" style="376" customWidth="1"/>
    <col min="6145" max="6145" width="16.140625" style="376" customWidth="1"/>
    <col min="6146" max="6146" width="23.5703125" style="376" customWidth="1"/>
    <col min="6147" max="6147" width="12.7109375" style="376" customWidth="1"/>
    <col min="6148" max="6148" width="23.140625" style="376" customWidth="1"/>
    <col min="6149" max="6149" width="12.7109375" style="376" customWidth="1"/>
    <col min="6150" max="6150" width="23.28515625" style="376" customWidth="1"/>
    <col min="6151" max="6151" width="11.140625" style="376" customWidth="1"/>
    <col min="6152" max="6152" width="23.140625" style="376" customWidth="1"/>
    <col min="6153" max="6153" width="12.7109375" style="376" customWidth="1"/>
    <col min="6154" max="6398" width="9.140625" style="376"/>
    <col min="6399" max="6399" width="5.28515625" style="376" customWidth="1"/>
    <col min="6400" max="6400" width="19.7109375" style="376" customWidth="1"/>
    <col min="6401" max="6401" width="16.140625" style="376" customWidth="1"/>
    <col min="6402" max="6402" width="23.5703125" style="376" customWidth="1"/>
    <col min="6403" max="6403" width="12.7109375" style="376" customWidth="1"/>
    <col min="6404" max="6404" width="23.140625" style="376" customWidth="1"/>
    <col min="6405" max="6405" width="12.7109375" style="376" customWidth="1"/>
    <col min="6406" max="6406" width="23.28515625" style="376" customWidth="1"/>
    <col min="6407" max="6407" width="11.140625" style="376" customWidth="1"/>
    <col min="6408" max="6408" width="23.140625" style="376" customWidth="1"/>
    <col min="6409" max="6409" width="12.7109375" style="376" customWidth="1"/>
    <col min="6410" max="6654" width="9.140625" style="376"/>
    <col min="6655" max="6655" width="5.28515625" style="376" customWidth="1"/>
    <col min="6656" max="6656" width="19.7109375" style="376" customWidth="1"/>
    <col min="6657" max="6657" width="16.140625" style="376" customWidth="1"/>
    <col min="6658" max="6658" width="23.5703125" style="376" customWidth="1"/>
    <col min="6659" max="6659" width="12.7109375" style="376" customWidth="1"/>
    <col min="6660" max="6660" width="23.140625" style="376" customWidth="1"/>
    <col min="6661" max="6661" width="12.7109375" style="376" customWidth="1"/>
    <col min="6662" max="6662" width="23.28515625" style="376" customWidth="1"/>
    <col min="6663" max="6663" width="11.140625" style="376" customWidth="1"/>
    <col min="6664" max="6664" width="23.140625" style="376" customWidth="1"/>
    <col min="6665" max="6665" width="12.7109375" style="376" customWidth="1"/>
    <col min="6666" max="6910" width="9.140625" style="376"/>
    <col min="6911" max="6911" width="5.28515625" style="376" customWidth="1"/>
    <col min="6912" max="6912" width="19.7109375" style="376" customWidth="1"/>
    <col min="6913" max="6913" width="16.140625" style="376" customWidth="1"/>
    <col min="6914" max="6914" width="23.5703125" style="376" customWidth="1"/>
    <col min="6915" max="6915" width="12.7109375" style="376" customWidth="1"/>
    <col min="6916" max="6916" width="23.140625" style="376" customWidth="1"/>
    <col min="6917" max="6917" width="12.7109375" style="376" customWidth="1"/>
    <col min="6918" max="6918" width="23.28515625" style="376" customWidth="1"/>
    <col min="6919" max="6919" width="11.140625" style="376" customWidth="1"/>
    <col min="6920" max="6920" width="23.140625" style="376" customWidth="1"/>
    <col min="6921" max="6921" width="12.7109375" style="376" customWidth="1"/>
    <col min="6922" max="7166" width="9.140625" style="376"/>
    <col min="7167" max="7167" width="5.28515625" style="376" customWidth="1"/>
    <col min="7168" max="7168" width="19.7109375" style="376" customWidth="1"/>
    <col min="7169" max="7169" width="16.140625" style="376" customWidth="1"/>
    <col min="7170" max="7170" width="23.5703125" style="376" customWidth="1"/>
    <col min="7171" max="7171" width="12.7109375" style="376" customWidth="1"/>
    <col min="7172" max="7172" width="23.140625" style="376" customWidth="1"/>
    <col min="7173" max="7173" width="12.7109375" style="376" customWidth="1"/>
    <col min="7174" max="7174" width="23.28515625" style="376" customWidth="1"/>
    <col min="7175" max="7175" width="11.140625" style="376" customWidth="1"/>
    <col min="7176" max="7176" width="23.140625" style="376" customWidth="1"/>
    <col min="7177" max="7177" width="12.7109375" style="376" customWidth="1"/>
    <col min="7178" max="7422" width="9.140625" style="376"/>
    <col min="7423" max="7423" width="5.28515625" style="376" customWidth="1"/>
    <col min="7424" max="7424" width="19.7109375" style="376" customWidth="1"/>
    <col min="7425" max="7425" width="16.140625" style="376" customWidth="1"/>
    <col min="7426" max="7426" width="23.5703125" style="376" customWidth="1"/>
    <col min="7427" max="7427" width="12.7109375" style="376" customWidth="1"/>
    <col min="7428" max="7428" width="23.140625" style="376" customWidth="1"/>
    <col min="7429" max="7429" width="12.7109375" style="376" customWidth="1"/>
    <col min="7430" max="7430" width="23.28515625" style="376" customWidth="1"/>
    <col min="7431" max="7431" width="11.140625" style="376" customWidth="1"/>
    <col min="7432" max="7432" width="23.140625" style="376" customWidth="1"/>
    <col min="7433" max="7433" width="12.7109375" style="376" customWidth="1"/>
    <col min="7434" max="7678" width="9.140625" style="376"/>
    <col min="7679" max="7679" width="5.28515625" style="376" customWidth="1"/>
    <col min="7680" max="7680" width="19.7109375" style="376" customWidth="1"/>
    <col min="7681" max="7681" width="16.140625" style="376" customWidth="1"/>
    <col min="7682" max="7682" width="23.5703125" style="376" customWidth="1"/>
    <col min="7683" max="7683" width="12.7109375" style="376" customWidth="1"/>
    <col min="7684" max="7684" width="23.140625" style="376" customWidth="1"/>
    <col min="7685" max="7685" width="12.7109375" style="376" customWidth="1"/>
    <col min="7686" max="7686" width="23.28515625" style="376" customWidth="1"/>
    <col min="7687" max="7687" width="11.140625" style="376" customWidth="1"/>
    <col min="7688" max="7688" width="23.140625" style="376" customWidth="1"/>
    <col min="7689" max="7689" width="12.7109375" style="376" customWidth="1"/>
    <col min="7690" max="7934" width="9.140625" style="376"/>
    <col min="7935" max="7935" width="5.28515625" style="376" customWidth="1"/>
    <col min="7936" max="7936" width="19.7109375" style="376" customWidth="1"/>
    <col min="7937" max="7937" width="16.140625" style="376" customWidth="1"/>
    <col min="7938" max="7938" width="23.5703125" style="376" customWidth="1"/>
    <col min="7939" max="7939" width="12.7109375" style="376" customWidth="1"/>
    <col min="7940" max="7940" width="23.140625" style="376" customWidth="1"/>
    <col min="7941" max="7941" width="12.7109375" style="376" customWidth="1"/>
    <col min="7942" max="7942" width="23.28515625" style="376" customWidth="1"/>
    <col min="7943" max="7943" width="11.140625" style="376" customWidth="1"/>
    <col min="7944" max="7944" width="23.140625" style="376" customWidth="1"/>
    <col min="7945" max="7945" width="12.7109375" style="376" customWidth="1"/>
    <col min="7946" max="8190" width="9.140625" style="376"/>
    <col min="8191" max="8191" width="5.28515625" style="376" customWidth="1"/>
    <col min="8192" max="8192" width="19.7109375" style="376" customWidth="1"/>
    <col min="8193" max="8193" width="16.140625" style="376" customWidth="1"/>
    <col min="8194" max="8194" width="23.5703125" style="376" customWidth="1"/>
    <col min="8195" max="8195" width="12.7109375" style="376" customWidth="1"/>
    <col min="8196" max="8196" width="23.140625" style="376" customWidth="1"/>
    <col min="8197" max="8197" width="12.7109375" style="376" customWidth="1"/>
    <col min="8198" max="8198" width="23.28515625" style="376" customWidth="1"/>
    <col min="8199" max="8199" width="11.140625" style="376" customWidth="1"/>
    <col min="8200" max="8200" width="23.140625" style="376" customWidth="1"/>
    <col min="8201" max="8201" width="12.7109375" style="376" customWidth="1"/>
    <col min="8202" max="8446" width="9.140625" style="376"/>
    <col min="8447" max="8447" width="5.28515625" style="376" customWidth="1"/>
    <col min="8448" max="8448" width="19.7109375" style="376" customWidth="1"/>
    <col min="8449" max="8449" width="16.140625" style="376" customWidth="1"/>
    <col min="8450" max="8450" width="23.5703125" style="376" customWidth="1"/>
    <col min="8451" max="8451" width="12.7109375" style="376" customWidth="1"/>
    <col min="8452" max="8452" width="23.140625" style="376" customWidth="1"/>
    <col min="8453" max="8453" width="12.7109375" style="376" customWidth="1"/>
    <col min="8454" max="8454" width="23.28515625" style="376" customWidth="1"/>
    <col min="8455" max="8455" width="11.140625" style="376" customWidth="1"/>
    <col min="8456" max="8456" width="23.140625" style="376" customWidth="1"/>
    <col min="8457" max="8457" width="12.7109375" style="376" customWidth="1"/>
    <col min="8458" max="8702" width="9.140625" style="376"/>
    <col min="8703" max="8703" width="5.28515625" style="376" customWidth="1"/>
    <col min="8704" max="8704" width="19.7109375" style="376" customWidth="1"/>
    <col min="8705" max="8705" width="16.140625" style="376" customWidth="1"/>
    <col min="8706" max="8706" width="23.5703125" style="376" customWidth="1"/>
    <col min="8707" max="8707" width="12.7109375" style="376" customWidth="1"/>
    <col min="8708" max="8708" width="23.140625" style="376" customWidth="1"/>
    <col min="8709" max="8709" width="12.7109375" style="376" customWidth="1"/>
    <col min="8710" max="8710" width="23.28515625" style="376" customWidth="1"/>
    <col min="8711" max="8711" width="11.140625" style="376" customWidth="1"/>
    <col min="8712" max="8712" width="23.140625" style="376" customWidth="1"/>
    <col min="8713" max="8713" width="12.7109375" style="376" customWidth="1"/>
    <col min="8714" max="8958" width="9.140625" style="376"/>
    <col min="8959" max="8959" width="5.28515625" style="376" customWidth="1"/>
    <col min="8960" max="8960" width="19.7109375" style="376" customWidth="1"/>
    <col min="8961" max="8961" width="16.140625" style="376" customWidth="1"/>
    <col min="8962" max="8962" width="23.5703125" style="376" customWidth="1"/>
    <col min="8963" max="8963" width="12.7109375" style="376" customWidth="1"/>
    <col min="8964" max="8964" width="23.140625" style="376" customWidth="1"/>
    <col min="8965" max="8965" width="12.7109375" style="376" customWidth="1"/>
    <col min="8966" max="8966" width="23.28515625" style="376" customWidth="1"/>
    <col min="8967" max="8967" width="11.140625" style="376" customWidth="1"/>
    <col min="8968" max="8968" width="23.140625" style="376" customWidth="1"/>
    <col min="8969" max="8969" width="12.7109375" style="376" customWidth="1"/>
    <col min="8970" max="9214" width="9.140625" style="376"/>
    <col min="9215" max="9215" width="5.28515625" style="376" customWidth="1"/>
    <col min="9216" max="9216" width="19.7109375" style="376" customWidth="1"/>
    <col min="9217" max="9217" width="16.140625" style="376" customWidth="1"/>
    <col min="9218" max="9218" width="23.5703125" style="376" customWidth="1"/>
    <col min="9219" max="9219" width="12.7109375" style="376" customWidth="1"/>
    <col min="9220" max="9220" width="23.140625" style="376" customWidth="1"/>
    <col min="9221" max="9221" width="12.7109375" style="376" customWidth="1"/>
    <col min="9222" max="9222" width="23.28515625" style="376" customWidth="1"/>
    <col min="9223" max="9223" width="11.140625" style="376" customWidth="1"/>
    <col min="9224" max="9224" width="23.140625" style="376" customWidth="1"/>
    <col min="9225" max="9225" width="12.7109375" style="376" customWidth="1"/>
    <col min="9226" max="9470" width="9.140625" style="376"/>
    <col min="9471" max="9471" width="5.28515625" style="376" customWidth="1"/>
    <col min="9472" max="9472" width="19.7109375" style="376" customWidth="1"/>
    <col min="9473" max="9473" width="16.140625" style="376" customWidth="1"/>
    <col min="9474" max="9474" width="23.5703125" style="376" customWidth="1"/>
    <col min="9475" max="9475" width="12.7109375" style="376" customWidth="1"/>
    <col min="9476" max="9476" width="23.140625" style="376" customWidth="1"/>
    <col min="9477" max="9477" width="12.7109375" style="376" customWidth="1"/>
    <col min="9478" max="9478" width="23.28515625" style="376" customWidth="1"/>
    <col min="9479" max="9479" width="11.140625" style="376" customWidth="1"/>
    <col min="9480" max="9480" width="23.140625" style="376" customWidth="1"/>
    <col min="9481" max="9481" width="12.7109375" style="376" customWidth="1"/>
    <col min="9482" max="9726" width="9.140625" style="376"/>
    <col min="9727" max="9727" width="5.28515625" style="376" customWidth="1"/>
    <col min="9728" max="9728" width="19.7109375" style="376" customWidth="1"/>
    <col min="9729" max="9729" width="16.140625" style="376" customWidth="1"/>
    <col min="9730" max="9730" width="23.5703125" style="376" customWidth="1"/>
    <col min="9731" max="9731" width="12.7109375" style="376" customWidth="1"/>
    <col min="9732" max="9732" width="23.140625" style="376" customWidth="1"/>
    <col min="9733" max="9733" width="12.7109375" style="376" customWidth="1"/>
    <col min="9734" max="9734" width="23.28515625" style="376" customWidth="1"/>
    <col min="9735" max="9735" width="11.140625" style="376" customWidth="1"/>
    <col min="9736" max="9736" width="23.140625" style="376" customWidth="1"/>
    <col min="9737" max="9737" width="12.7109375" style="376" customWidth="1"/>
    <col min="9738" max="9982" width="9.140625" style="376"/>
    <col min="9983" max="9983" width="5.28515625" style="376" customWidth="1"/>
    <col min="9984" max="9984" width="19.7109375" style="376" customWidth="1"/>
    <col min="9985" max="9985" width="16.140625" style="376" customWidth="1"/>
    <col min="9986" max="9986" width="23.5703125" style="376" customWidth="1"/>
    <col min="9987" max="9987" width="12.7109375" style="376" customWidth="1"/>
    <col min="9988" max="9988" width="23.140625" style="376" customWidth="1"/>
    <col min="9989" max="9989" width="12.7109375" style="376" customWidth="1"/>
    <col min="9990" max="9990" width="23.28515625" style="376" customWidth="1"/>
    <col min="9991" max="9991" width="11.140625" style="376" customWidth="1"/>
    <col min="9992" max="9992" width="23.140625" style="376" customWidth="1"/>
    <col min="9993" max="9993" width="12.7109375" style="376" customWidth="1"/>
    <col min="9994" max="10238" width="9.140625" style="376"/>
    <col min="10239" max="10239" width="5.28515625" style="376" customWidth="1"/>
    <col min="10240" max="10240" width="19.7109375" style="376" customWidth="1"/>
    <col min="10241" max="10241" width="16.140625" style="376" customWidth="1"/>
    <col min="10242" max="10242" width="23.5703125" style="376" customWidth="1"/>
    <col min="10243" max="10243" width="12.7109375" style="376" customWidth="1"/>
    <col min="10244" max="10244" width="23.140625" style="376" customWidth="1"/>
    <col min="10245" max="10245" width="12.7109375" style="376" customWidth="1"/>
    <col min="10246" max="10246" width="23.28515625" style="376" customWidth="1"/>
    <col min="10247" max="10247" width="11.140625" style="376" customWidth="1"/>
    <col min="10248" max="10248" width="23.140625" style="376" customWidth="1"/>
    <col min="10249" max="10249" width="12.7109375" style="376" customWidth="1"/>
    <col min="10250" max="10494" width="9.140625" style="376"/>
    <col min="10495" max="10495" width="5.28515625" style="376" customWidth="1"/>
    <col min="10496" max="10496" width="19.7109375" style="376" customWidth="1"/>
    <col min="10497" max="10497" width="16.140625" style="376" customWidth="1"/>
    <col min="10498" max="10498" width="23.5703125" style="376" customWidth="1"/>
    <col min="10499" max="10499" width="12.7109375" style="376" customWidth="1"/>
    <col min="10500" max="10500" width="23.140625" style="376" customWidth="1"/>
    <col min="10501" max="10501" width="12.7109375" style="376" customWidth="1"/>
    <col min="10502" max="10502" width="23.28515625" style="376" customWidth="1"/>
    <col min="10503" max="10503" width="11.140625" style="376" customWidth="1"/>
    <col min="10504" max="10504" width="23.140625" style="376" customWidth="1"/>
    <col min="10505" max="10505" width="12.7109375" style="376" customWidth="1"/>
    <col min="10506" max="10750" width="9.140625" style="376"/>
    <col min="10751" max="10751" width="5.28515625" style="376" customWidth="1"/>
    <col min="10752" max="10752" width="19.7109375" style="376" customWidth="1"/>
    <col min="10753" max="10753" width="16.140625" style="376" customWidth="1"/>
    <col min="10754" max="10754" width="23.5703125" style="376" customWidth="1"/>
    <col min="10755" max="10755" width="12.7109375" style="376" customWidth="1"/>
    <col min="10756" max="10756" width="23.140625" style="376" customWidth="1"/>
    <col min="10757" max="10757" width="12.7109375" style="376" customWidth="1"/>
    <col min="10758" max="10758" width="23.28515625" style="376" customWidth="1"/>
    <col min="10759" max="10759" width="11.140625" style="376" customWidth="1"/>
    <col min="10760" max="10760" width="23.140625" style="376" customWidth="1"/>
    <col min="10761" max="10761" width="12.7109375" style="376" customWidth="1"/>
    <col min="10762" max="11006" width="9.140625" style="376"/>
    <col min="11007" max="11007" width="5.28515625" style="376" customWidth="1"/>
    <col min="11008" max="11008" width="19.7109375" style="376" customWidth="1"/>
    <col min="11009" max="11009" width="16.140625" style="376" customWidth="1"/>
    <col min="11010" max="11010" width="23.5703125" style="376" customWidth="1"/>
    <col min="11011" max="11011" width="12.7109375" style="376" customWidth="1"/>
    <col min="11012" max="11012" width="23.140625" style="376" customWidth="1"/>
    <col min="11013" max="11013" width="12.7109375" style="376" customWidth="1"/>
    <col min="11014" max="11014" width="23.28515625" style="376" customWidth="1"/>
    <col min="11015" max="11015" width="11.140625" style="376" customWidth="1"/>
    <col min="11016" max="11016" width="23.140625" style="376" customWidth="1"/>
    <col min="11017" max="11017" width="12.7109375" style="376" customWidth="1"/>
    <col min="11018" max="11262" width="9.140625" style="376"/>
    <col min="11263" max="11263" width="5.28515625" style="376" customWidth="1"/>
    <col min="11264" max="11264" width="19.7109375" style="376" customWidth="1"/>
    <col min="11265" max="11265" width="16.140625" style="376" customWidth="1"/>
    <col min="11266" max="11266" width="23.5703125" style="376" customWidth="1"/>
    <col min="11267" max="11267" width="12.7109375" style="376" customWidth="1"/>
    <col min="11268" max="11268" width="23.140625" style="376" customWidth="1"/>
    <col min="11269" max="11269" width="12.7109375" style="376" customWidth="1"/>
    <col min="11270" max="11270" width="23.28515625" style="376" customWidth="1"/>
    <col min="11271" max="11271" width="11.140625" style="376" customWidth="1"/>
    <col min="11272" max="11272" width="23.140625" style="376" customWidth="1"/>
    <col min="11273" max="11273" width="12.7109375" style="376" customWidth="1"/>
    <col min="11274" max="11518" width="9.140625" style="376"/>
    <col min="11519" max="11519" width="5.28515625" style="376" customWidth="1"/>
    <col min="11520" max="11520" width="19.7109375" style="376" customWidth="1"/>
    <col min="11521" max="11521" width="16.140625" style="376" customWidth="1"/>
    <col min="11522" max="11522" width="23.5703125" style="376" customWidth="1"/>
    <col min="11523" max="11523" width="12.7109375" style="376" customWidth="1"/>
    <col min="11524" max="11524" width="23.140625" style="376" customWidth="1"/>
    <col min="11525" max="11525" width="12.7109375" style="376" customWidth="1"/>
    <col min="11526" max="11526" width="23.28515625" style="376" customWidth="1"/>
    <col min="11527" max="11527" width="11.140625" style="376" customWidth="1"/>
    <col min="11528" max="11528" width="23.140625" style="376" customWidth="1"/>
    <col min="11529" max="11529" width="12.7109375" style="376" customWidth="1"/>
    <col min="11530" max="11774" width="9.140625" style="376"/>
    <col min="11775" max="11775" width="5.28515625" style="376" customWidth="1"/>
    <col min="11776" max="11776" width="19.7109375" style="376" customWidth="1"/>
    <col min="11777" max="11777" width="16.140625" style="376" customWidth="1"/>
    <col min="11778" max="11778" width="23.5703125" style="376" customWidth="1"/>
    <col min="11779" max="11779" width="12.7109375" style="376" customWidth="1"/>
    <col min="11780" max="11780" width="23.140625" style="376" customWidth="1"/>
    <col min="11781" max="11781" width="12.7109375" style="376" customWidth="1"/>
    <col min="11782" max="11782" width="23.28515625" style="376" customWidth="1"/>
    <col min="11783" max="11783" width="11.140625" style="376" customWidth="1"/>
    <col min="11784" max="11784" width="23.140625" style="376" customWidth="1"/>
    <col min="11785" max="11785" width="12.7109375" style="376" customWidth="1"/>
    <col min="11786" max="12030" width="9.140625" style="376"/>
    <col min="12031" max="12031" width="5.28515625" style="376" customWidth="1"/>
    <col min="12032" max="12032" width="19.7109375" style="376" customWidth="1"/>
    <col min="12033" max="12033" width="16.140625" style="376" customWidth="1"/>
    <col min="12034" max="12034" width="23.5703125" style="376" customWidth="1"/>
    <col min="12035" max="12035" width="12.7109375" style="376" customWidth="1"/>
    <col min="12036" max="12036" width="23.140625" style="376" customWidth="1"/>
    <col min="12037" max="12037" width="12.7109375" style="376" customWidth="1"/>
    <col min="12038" max="12038" width="23.28515625" style="376" customWidth="1"/>
    <col min="12039" max="12039" width="11.140625" style="376" customWidth="1"/>
    <col min="12040" max="12040" width="23.140625" style="376" customWidth="1"/>
    <col min="12041" max="12041" width="12.7109375" style="376" customWidth="1"/>
    <col min="12042" max="12286" width="9.140625" style="376"/>
    <col min="12287" max="12287" width="5.28515625" style="376" customWidth="1"/>
    <col min="12288" max="12288" width="19.7109375" style="376" customWidth="1"/>
    <col min="12289" max="12289" width="16.140625" style="376" customWidth="1"/>
    <col min="12290" max="12290" width="23.5703125" style="376" customWidth="1"/>
    <col min="12291" max="12291" width="12.7109375" style="376" customWidth="1"/>
    <col min="12292" max="12292" width="23.140625" style="376" customWidth="1"/>
    <col min="12293" max="12293" width="12.7109375" style="376" customWidth="1"/>
    <col min="12294" max="12294" width="23.28515625" style="376" customWidth="1"/>
    <col min="12295" max="12295" width="11.140625" style="376" customWidth="1"/>
    <col min="12296" max="12296" width="23.140625" style="376" customWidth="1"/>
    <col min="12297" max="12297" width="12.7109375" style="376" customWidth="1"/>
    <col min="12298" max="12542" width="9.140625" style="376"/>
    <col min="12543" max="12543" width="5.28515625" style="376" customWidth="1"/>
    <col min="12544" max="12544" width="19.7109375" style="376" customWidth="1"/>
    <col min="12545" max="12545" width="16.140625" style="376" customWidth="1"/>
    <col min="12546" max="12546" width="23.5703125" style="376" customWidth="1"/>
    <col min="12547" max="12547" width="12.7109375" style="376" customWidth="1"/>
    <col min="12548" max="12548" width="23.140625" style="376" customWidth="1"/>
    <col min="12549" max="12549" width="12.7109375" style="376" customWidth="1"/>
    <col min="12550" max="12550" width="23.28515625" style="376" customWidth="1"/>
    <col min="12551" max="12551" width="11.140625" style="376" customWidth="1"/>
    <col min="12552" max="12552" width="23.140625" style="376" customWidth="1"/>
    <col min="12553" max="12553" width="12.7109375" style="376" customWidth="1"/>
    <col min="12554" max="12798" width="9.140625" style="376"/>
    <col min="12799" max="12799" width="5.28515625" style="376" customWidth="1"/>
    <col min="12800" max="12800" width="19.7109375" style="376" customWidth="1"/>
    <col min="12801" max="12801" width="16.140625" style="376" customWidth="1"/>
    <col min="12802" max="12802" width="23.5703125" style="376" customWidth="1"/>
    <col min="12803" max="12803" width="12.7109375" style="376" customWidth="1"/>
    <col min="12804" max="12804" width="23.140625" style="376" customWidth="1"/>
    <col min="12805" max="12805" width="12.7109375" style="376" customWidth="1"/>
    <col min="12806" max="12806" width="23.28515625" style="376" customWidth="1"/>
    <col min="12807" max="12807" width="11.140625" style="376" customWidth="1"/>
    <col min="12808" max="12808" width="23.140625" style="376" customWidth="1"/>
    <col min="12809" max="12809" width="12.7109375" style="376" customWidth="1"/>
    <col min="12810" max="13054" width="9.140625" style="376"/>
    <col min="13055" max="13055" width="5.28515625" style="376" customWidth="1"/>
    <col min="13056" max="13056" width="19.7109375" style="376" customWidth="1"/>
    <col min="13057" max="13057" width="16.140625" style="376" customWidth="1"/>
    <col min="13058" max="13058" width="23.5703125" style="376" customWidth="1"/>
    <col min="13059" max="13059" width="12.7109375" style="376" customWidth="1"/>
    <col min="13060" max="13060" width="23.140625" style="376" customWidth="1"/>
    <col min="13061" max="13061" width="12.7109375" style="376" customWidth="1"/>
    <col min="13062" max="13062" width="23.28515625" style="376" customWidth="1"/>
    <col min="13063" max="13063" width="11.140625" style="376" customWidth="1"/>
    <col min="13064" max="13064" width="23.140625" style="376" customWidth="1"/>
    <col min="13065" max="13065" width="12.7109375" style="376" customWidth="1"/>
    <col min="13066" max="13310" width="9.140625" style="376"/>
    <col min="13311" max="13311" width="5.28515625" style="376" customWidth="1"/>
    <col min="13312" max="13312" width="19.7109375" style="376" customWidth="1"/>
    <col min="13313" max="13313" width="16.140625" style="376" customWidth="1"/>
    <col min="13314" max="13314" width="23.5703125" style="376" customWidth="1"/>
    <col min="13315" max="13315" width="12.7109375" style="376" customWidth="1"/>
    <col min="13316" max="13316" width="23.140625" style="376" customWidth="1"/>
    <col min="13317" max="13317" width="12.7109375" style="376" customWidth="1"/>
    <col min="13318" max="13318" width="23.28515625" style="376" customWidth="1"/>
    <col min="13319" max="13319" width="11.140625" style="376" customWidth="1"/>
    <col min="13320" max="13320" width="23.140625" style="376" customWidth="1"/>
    <col min="13321" max="13321" width="12.7109375" style="376" customWidth="1"/>
    <col min="13322" max="13566" width="9.140625" style="376"/>
    <col min="13567" max="13567" width="5.28515625" style="376" customWidth="1"/>
    <col min="13568" max="13568" width="19.7109375" style="376" customWidth="1"/>
    <col min="13569" max="13569" width="16.140625" style="376" customWidth="1"/>
    <col min="13570" max="13570" width="23.5703125" style="376" customWidth="1"/>
    <col min="13571" max="13571" width="12.7109375" style="376" customWidth="1"/>
    <col min="13572" max="13572" width="23.140625" style="376" customWidth="1"/>
    <col min="13573" max="13573" width="12.7109375" style="376" customWidth="1"/>
    <col min="13574" max="13574" width="23.28515625" style="376" customWidth="1"/>
    <col min="13575" max="13575" width="11.140625" style="376" customWidth="1"/>
    <col min="13576" max="13576" width="23.140625" style="376" customWidth="1"/>
    <col min="13577" max="13577" width="12.7109375" style="376" customWidth="1"/>
    <col min="13578" max="13822" width="9.140625" style="376"/>
    <col min="13823" max="13823" width="5.28515625" style="376" customWidth="1"/>
    <col min="13824" max="13824" width="19.7109375" style="376" customWidth="1"/>
    <col min="13825" max="13825" width="16.140625" style="376" customWidth="1"/>
    <col min="13826" max="13826" width="23.5703125" style="376" customWidth="1"/>
    <col min="13827" max="13827" width="12.7109375" style="376" customWidth="1"/>
    <col min="13828" max="13828" width="23.140625" style="376" customWidth="1"/>
    <col min="13829" max="13829" width="12.7109375" style="376" customWidth="1"/>
    <col min="13830" max="13830" width="23.28515625" style="376" customWidth="1"/>
    <col min="13831" max="13831" width="11.140625" style="376" customWidth="1"/>
    <col min="13832" max="13832" width="23.140625" style="376" customWidth="1"/>
    <col min="13833" max="13833" width="12.7109375" style="376" customWidth="1"/>
    <col min="13834" max="14078" width="9.140625" style="376"/>
    <col min="14079" max="14079" width="5.28515625" style="376" customWidth="1"/>
    <col min="14080" max="14080" width="19.7109375" style="376" customWidth="1"/>
    <col min="14081" max="14081" width="16.140625" style="376" customWidth="1"/>
    <col min="14082" max="14082" width="23.5703125" style="376" customWidth="1"/>
    <col min="14083" max="14083" width="12.7109375" style="376" customWidth="1"/>
    <col min="14084" max="14084" width="23.140625" style="376" customWidth="1"/>
    <col min="14085" max="14085" width="12.7109375" style="376" customWidth="1"/>
    <col min="14086" max="14086" width="23.28515625" style="376" customWidth="1"/>
    <col min="14087" max="14087" width="11.140625" style="376" customWidth="1"/>
    <col min="14088" max="14088" width="23.140625" style="376" customWidth="1"/>
    <col min="14089" max="14089" width="12.7109375" style="376" customWidth="1"/>
    <col min="14090" max="14334" width="9.140625" style="376"/>
    <col min="14335" max="14335" width="5.28515625" style="376" customWidth="1"/>
    <col min="14336" max="14336" width="19.7109375" style="376" customWidth="1"/>
    <col min="14337" max="14337" width="16.140625" style="376" customWidth="1"/>
    <col min="14338" max="14338" width="23.5703125" style="376" customWidth="1"/>
    <col min="14339" max="14339" width="12.7109375" style="376" customWidth="1"/>
    <col min="14340" max="14340" width="23.140625" style="376" customWidth="1"/>
    <col min="14341" max="14341" width="12.7109375" style="376" customWidth="1"/>
    <col min="14342" max="14342" width="23.28515625" style="376" customWidth="1"/>
    <col min="14343" max="14343" width="11.140625" style="376" customWidth="1"/>
    <col min="14344" max="14344" width="23.140625" style="376" customWidth="1"/>
    <col min="14345" max="14345" width="12.7109375" style="376" customWidth="1"/>
    <col min="14346" max="14590" width="9.140625" style="376"/>
    <col min="14591" max="14591" width="5.28515625" style="376" customWidth="1"/>
    <col min="14592" max="14592" width="19.7109375" style="376" customWidth="1"/>
    <col min="14593" max="14593" width="16.140625" style="376" customWidth="1"/>
    <col min="14594" max="14594" width="23.5703125" style="376" customWidth="1"/>
    <col min="14595" max="14595" width="12.7109375" style="376" customWidth="1"/>
    <col min="14596" max="14596" width="23.140625" style="376" customWidth="1"/>
    <col min="14597" max="14597" width="12.7109375" style="376" customWidth="1"/>
    <col min="14598" max="14598" width="23.28515625" style="376" customWidth="1"/>
    <col min="14599" max="14599" width="11.140625" style="376" customWidth="1"/>
    <col min="14600" max="14600" width="23.140625" style="376" customWidth="1"/>
    <col min="14601" max="14601" width="12.7109375" style="376" customWidth="1"/>
    <col min="14602" max="14846" width="9.140625" style="376"/>
    <col min="14847" max="14847" width="5.28515625" style="376" customWidth="1"/>
    <col min="14848" max="14848" width="19.7109375" style="376" customWidth="1"/>
    <col min="14849" max="14849" width="16.140625" style="376" customWidth="1"/>
    <col min="14850" max="14850" width="23.5703125" style="376" customWidth="1"/>
    <col min="14851" max="14851" width="12.7109375" style="376" customWidth="1"/>
    <col min="14852" max="14852" width="23.140625" style="376" customWidth="1"/>
    <col min="14853" max="14853" width="12.7109375" style="376" customWidth="1"/>
    <col min="14854" max="14854" width="23.28515625" style="376" customWidth="1"/>
    <col min="14855" max="14855" width="11.140625" style="376" customWidth="1"/>
    <col min="14856" max="14856" width="23.140625" style="376" customWidth="1"/>
    <col min="14857" max="14857" width="12.7109375" style="376" customWidth="1"/>
    <col min="14858" max="15102" width="9.140625" style="376"/>
    <col min="15103" max="15103" width="5.28515625" style="376" customWidth="1"/>
    <col min="15104" max="15104" width="19.7109375" style="376" customWidth="1"/>
    <col min="15105" max="15105" width="16.140625" style="376" customWidth="1"/>
    <col min="15106" max="15106" width="23.5703125" style="376" customWidth="1"/>
    <col min="15107" max="15107" width="12.7109375" style="376" customWidth="1"/>
    <col min="15108" max="15108" width="23.140625" style="376" customWidth="1"/>
    <col min="15109" max="15109" width="12.7109375" style="376" customWidth="1"/>
    <col min="15110" max="15110" width="23.28515625" style="376" customWidth="1"/>
    <col min="15111" max="15111" width="11.140625" style="376" customWidth="1"/>
    <col min="15112" max="15112" width="23.140625" style="376" customWidth="1"/>
    <col min="15113" max="15113" width="12.7109375" style="376" customWidth="1"/>
    <col min="15114" max="15358" width="9.140625" style="376"/>
    <col min="15359" max="15359" width="5.28515625" style="376" customWidth="1"/>
    <col min="15360" max="15360" width="19.7109375" style="376" customWidth="1"/>
    <col min="15361" max="15361" width="16.140625" style="376" customWidth="1"/>
    <col min="15362" max="15362" width="23.5703125" style="376" customWidth="1"/>
    <col min="15363" max="15363" width="12.7109375" style="376" customWidth="1"/>
    <col min="15364" max="15364" width="23.140625" style="376" customWidth="1"/>
    <col min="15365" max="15365" width="12.7109375" style="376" customWidth="1"/>
    <col min="15366" max="15366" width="23.28515625" style="376" customWidth="1"/>
    <col min="15367" max="15367" width="11.140625" style="376" customWidth="1"/>
    <col min="15368" max="15368" width="23.140625" style="376" customWidth="1"/>
    <col min="15369" max="15369" width="12.7109375" style="376" customWidth="1"/>
    <col min="15370" max="15614" width="9.140625" style="376"/>
    <col min="15615" max="15615" width="5.28515625" style="376" customWidth="1"/>
    <col min="15616" max="15616" width="19.7109375" style="376" customWidth="1"/>
    <col min="15617" max="15617" width="16.140625" style="376" customWidth="1"/>
    <col min="15618" max="15618" width="23.5703125" style="376" customWidth="1"/>
    <col min="15619" max="15619" width="12.7109375" style="376" customWidth="1"/>
    <col min="15620" max="15620" width="23.140625" style="376" customWidth="1"/>
    <col min="15621" max="15621" width="12.7109375" style="376" customWidth="1"/>
    <col min="15622" max="15622" width="23.28515625" style="376" customWidth="1"/>
    <col min="15623" max="15623" width="11.140625" style="376" customWidth="1"/>
    <col min="15624" max="15624" width="23.140625" style="376" customWidth="1"/>
    <col min="15625" max="15625" width="12.7109375" style="376" customWidth="1"/>
    <col min="15626" max="15870" width="9.140625" style="376"/>
    <col min="15871" max="15871" width="5.28515625" style="376" customWidth="1"/>
    <col min="15872" max="15872" width="19.7109375" style="376" customWidth="1"/>
    <col min="15873" max="15873" width="16.140625" style="376" customWidth="1"/>
    <col min="15874" max="15874" width="23.5703125" style="376" customWidth="1"/>
    <col min="15875" max="15875" width="12.7109375" style="376" customWidth="1"/>
    <col min="15876" max="15876" width="23.140625" style="376" customWidth="1"/>
    <col min="15877" max="15877" width="12.7109375" style="376" customWidth="1"/>
    <col min="15878" max="15878" width="23.28515625" style="376" customWidth="1"/>
    <col min="15879" max="15879" width="11.140625" style="376" customWidth="1"/>
    <col min="15880" max="15880" width="23.140625" style="376" customWidth="1"/>
    <col min="15881" max="15881" width="12.7109375" style="376" customWidth="1"/>
    <col min="15882" max="16126" width="9.140625" style="376"/>
    <col min="16127" max="16127" width="5.28515625" style="376" customWidth="1"/>
    <col min="16128" max="16128" width="19.7109375" style="376" customWidth="1"/>
    <col min="16129" max="16129" width="16.140625" style="376" customWidth="1"/>
    <col min="16130" max="16130" width="23.5703125" style="376" customWidth="1"/>
    <col min="16131" max="16131" width="12.7109375" style="376" customWidth="1"/>
    <col min="16132" max="16132" width="23.140625" style="376" customWidth="1"/>
    <col min="16133" max="16133" width="12.7109375" style="376" customWidth="1"/>
    <col min="16134" max="16134" width="23.28515625" style="376" customWidth="1"/>
    <col min="16135" max="16135" width="11.140625" style="376" customWidth="1"/>
    <col min="16136" max="16136" width="23.140625" style="376" customWidth="1"/>
    <col min="16137" max="16137" width="12.7109375" style="376" customWidth="1"/>
    <col min="16138" max="16384" width="9.140625" style="376"/>
  </cols>
  <sheetData>
    <row r="1" spans="1:10" ht="20.25" x14ac:dyDescent="0.25">
      <c r="A1" s="717" t="s">
        <v>470</v>
      </c>
      <c r="B1" s="717"/>
      <c r="C1" s="717"/>
      <c r="D1" s="717"/>
      <c r="E1" s="717"/>
      <c r="F1" s="717"/>
      <c r="G1" s="717"/>
      <c r="H1" s="717"/>
      <c r="I1" s="717"/>
    </row>
    <row r="2" spans="1:10" x14ac:dyDescent="0.25">
      <c r="A2" s="718" t="s">
        <v>530</v>
      </c>
      <c r="B2" s="718"/>
      <c r="C2" s="718"/>
      <c r="D2" s="718"/>
      <c r="E2" s="718"/>
      <c r="F2" s="718"/>
      <c r="G2" s="718"/>
      <c r="H2" s="718"/>
      <c r="I2" s="718"/>
    </row>
    <row r="3" spans="1:10" ht="19.5" thickBot="1" x14ac:dyDescent="0.3">
      <c r="A3" s="377"/>
      <c r="B3" s="378"/>
      <c r="C3" s="378"/>
      <c r="D3" s="378"/>
      <c r="E3" s="378"/>
      <c r="F3" s="378"/>
      <c r="G3" s="378"/>
      <c r="H3" s="378"/>
      <c r="I3" s="378"/>
      <c r="J3" s="378"/>
    </row>
    <row r="4" spans="1:10" x14ac:dyDescent="0.25">
      <c r="A4" s="719" t="s">
        <v>3</v>
      </c>
      <c r="B4" s="704" t="s">
        <v>471</v>
      </c>
      <c r="C4" s="722" t="s">
        <v>472</v>
      </c>
      <c r="D4" s="724" t="s">
        <v>57</v>
      </c>
      <c r="E4" s="725"/>
      <c r="F4" s="724" t="s">
        <v>60</v>
      </c>
      <c r="G4" s="725"/>
      <c r="H4" s="724" t="s">
        <v>473</v>
      </c>
      <c r="I4" s="725"/>
    </row>
    <row r="5" spans="1:10" x14ac:dyDescent="0.25">
      <c r="A5" s="720"/>
      <c r="B5" s="705"/>
      <c r="C5" s="709"/>
      <c r="D5" s="726" t="s">
        <v>40</v>
      </c>
      <c r="E5" s="728" t="s">
        <v>54</v>
      </c>
      <c r="F5" s="726" t="s">
        <v>40</v>
      </c>
      <c r="G5" s="728" t="s">
        <v>54</v>
      </c>
      <c r="H5" s="726" t="s">
        <v>40</v>
      </c>
      <c r="I5" s="728" t="s">
        <v>54</v>
      </c>
    </row>
    <row r="6" spans="1:10" x14ac:dyDescent="0.25">
      <c r="A6" s="720"/>
      <c r="B6" s="721"/>
      <c r="C6" s="723"/>
      <c r="D6" s="727"/>
      <c r="E6" s="729"/>
      <c r="F6" s="727"/>
      <c r="G6" s="729"/>
      <c r="H6" s="727"/>
      <c r="I6" s="729"/>
    </row>
    <row r="7" spans="1:10" ht="19.5" thickBot="1" x14ac:dyDescent="0.3">
      <c r="A7" s="379">
        <v>1</v>
      </c>
      <c r="B7" s="380">
        <v>2</v>
      </c>
      <c r="C7" s="379">
        <v>3</v>
      </c>
      <c r="D7" s="381">
        <v>4</v>
      </c>
      <c r="E7" s="382">
        <v>5</v>
      </c>
      <c r="F7" s="381">
        <v>6</v>
      </c>
      <c r="G7" s="382">
        <v>7</v>
      </c>
      <c r="H7" s="381">
        <v>8</v>
      </c>
      <c r="I7" s="382">
        <v>9</v>
      </c>
    </row>
    <row r="8" spans="1:10" x14ac:dyDescent="0.25">
      <c r="A8" s="709"/>
      <c r="B8" s="704" t="s">
        <v>482</v>
      </c>
      <c r="C8" s="386" t="s">
        <v>397</v>
      </c>
      <c r="D8" s="397" t="s">
        <v>444</v>
      </c>
      <c r="E8" s="398">
        <v>10</v>
      </c>
      <c r="F8" s="399"/>
      <c r="G8" s="385"/>
      <c r="H8" s="400"/>
      <c r="I8" s="476"/>
    </row>
    <row r="9" spans="1:10" x14ac:dyDescent="0.25">
      <c r="A9" s="709"/>
      <c r="B9" s="705"/>
      <c r="C9" s="389" t="s">
        <v>479</v>
      </c>
      <c r="D9" s="361" t="s">
        <v>445</v>
      </c>
      <c r="E9" s="401">
        <v>110</v>
      </c>
      <c r="F9" s="391"/>
      <c r="G9" s="388"/>
      <c r="H9" s="402"/>
      <c r="I9" s="388"/>
    </row>
    <row r="10" spans="1:10" x14ac:dyDescent="0.25">
      <c r="A10" s="709"/>
      <c r="B10" s="705"/>
      <c r="C10" s="390" t="s">
        <v>383</v>
      </c>
      <c r="D10" s="361" t="s">
        <v>466</v>
      </c>
      <c r="E10" s="403">
        <v>150</v>
      </c>
      <c r="F10" s="391"/>
      <c r="G10" s="388"/>
      <c r="H10" s="402"/>
      <c r="I10" s="388"/>
    </row>
    <row r="11" spans="1:10" x14ac:dyDescent="0.25">
      <c r="A11" s="709"/>
      <c r="B11" s="705"/>
      <c r="C11" s="390" t="s">
        <v>481</v>
      </c>
      <c r="D11" s="361" t="s">
        <v>467</v>
      </c>
      <c r="E11" s="403">
        <v>0</v>
      </c>
      <c r="F11" s="391"/>
      <c r="G11" s="388"/>
      <c r="H11" s="402"/>
      <c r="I11" s="388"/>
    </row>
    <row r="12" spans="1:10" x14ac:dyDescent="0.25">
      <c r="A12" s="709"/>
      <c r="B12" s="705"/>
      <c r="C12" s="390" t="s">
        <v>481</v>
      </c>
      <c r="D12" s="361" t="s">
        <v>468</v>
      </c>
      <c r="E12" s="403">
        <v>0</v>
      </c>
      <c r="F12" s="391"/>
      <c r="G12" s="388"/>
      <c r="H12" s="402"/>
      <c r="I12" s="388"/>
    </row>
    <row r="13" spans="1:10" x14ac:dyDescent="0.25">
      <c r="A13" s="709"/>
      <c r="B13" s="705"/>
      <c r="C13" s="404"/>
      <c r="D13" s="361"/>
      <c r="E13" s="403"/>
      <c r="F13" s="405"/>
      <c r="G13" s="388"/>
      <c r="H13" s="402"/>
      <c r="I13" s="388"/>
    </row>
    <row r="14" spans="1:10" x14ac:dyDescent="0.25">
      <c r="A14" s="709"/>
      <c r="B14" s="705"/>
      <c r="C14" s="389" t="s">
        <v>483</v>
      </c>
      <c r="D14" s="361"/>
      <c r="E14" s="403"/>
      <c r="F14" s="406" t="s">
        <v>446</v>
      </c>
      <c r="G14" s="407">
        <v>337.74</v>
      </c>
      <c r="H14" s="402"/>
      <c r="I14" s="388"/>
    </row>
    <row r="15" spans="1:10" x14ac:dyDescent="0.25">
      <c r="A15" s="709"/>
      <c r="B15" s="705"/>
      <c r="C15" s="386" t="s">
        <v>212</v>
      </c>
      <c r="D15" s="361"/>
      <c r="E15" s="403"/>
      <c r="F15" s="408" t="s">
        <v>447</v>
      </c>
      <c r="G15" s="34">
        <v>83.32</v>
      </c>
      <c r="H15" s="402"/>
      <c r="I15" s="388"/>
    </row>
    <row r="16" spans="1:10" x14ac:dyDescent="0.25">
      <c r="A16" s="709"/>
      <c r="B16" s="705"/>
      <c r="C16" s="389" t="s">
        <v>484</v>
      </c>
      <c r="D16" s="361"/>
      <c r="E16" s="403"/>
      <c r="F16" s="408" t="s">
        <v>448</v>
      </c>
      <c r="G16" s="34">
        <v>0</v>
      </c>
      <c r="H16" s="402"/>
      <c r="I16" s="388"/>
    </row>
    <row r="17" spans="1:9" x14ac:dyDescent="0.25">
      <c r="A17" s="709"/>
      <c r="B17" s="705"/>
      <c r="C17" s="389" t="s">
        <v>230</v>
      </c>
      <c r="D17" s="361"/>
      <c r="E17" s="403"/>
      <c r="F17" s="408" t="s">
        <v>449</v>
      </c>
      <c r="G17" s="34">
        <v>70</v>
      </c>
      <c r="H17" s="402"/>
      <c r="I17" s="388"/>
    </row>
    <row r="18" spans="1:9" x14ac:dyDescent="0.25">
      <c r="A18" s="709"/>
      <c r="B18" s="705"/>
      <c r="C18" s="389" t="s">
        <v>484</v>
      </c>
      <c r="D18" s="361"/>
      <c r="E18" s="403"/>
      <c r="F18" s="408" t="s">
        <v>450</v>
      </c>
      <c r="G18" s="34">
        <v>115</v>
      </c>
      <c r="H18" s="402"/>
      <c r="I18" s="388"/>
    </row>
    <row r="19" spans="1:9" x14ac:dyDescent="0.25">
      <c r="A19" s="709"/>
      <c r="B19" s="705"/>
      <c r="C19" s="389" t="s">
        <v>484</v>
      </c>
      <c r="D19" s="361"/>
      <c r="E19" s="403"/>
      <c r="F19" s="408" t="s">
        <v>451</v>
      </c>
      <c r="G19" s="34">
        <v>240</v>
      </c>
      <c r="H19" s="402"/>
      <c r="I19" s="388"/>
    </row>
    <row r="20" spans="1:9" x14ac:dyDescent="0.25">
      <c r="A20" s="709"/>
      <c r="B20" s="705"/>
      <c r="C20" s="389" t="s">
        <v>437</v>
      </c>
      <c r="D20" s="361"/>
      <c r="E20" s="403"/>
      <c r="F20" s="408" t="s">
        <v>452</v>
      </c>
      <c r="G20" s="34">
        <v>240</v>
      </c>
      <c r="H20" s="402"/>
      <c r="I20" s="388"/>
    </row>
    <row r="21" spans="1:9" x14ac:dyDescent="0.25">
      <c r="A21" s="709"/>
      <c r="B21" s="705"/>
      <c r="C21" s="389" t="s">
        <v>155</v>
      </c>
      <c r="D21" s="361"/>
      <c r="E21" s="403"/>
      <c r="F21" s="408" t="s">
        <v>453</v>
      </c>
      <c r="G21" s="34">
        <v>390</v>
      </c>
      <c r="H21" s="402"/>
      <c r="I21" s="388"/>
    </row>
    <row r="22" spans="1:9" x14ac:dyDescent="0.25">
      <c r="A22" s="709"/>
      <c r="B22" s="705"/>
      <c r="C22" s="389" t="s">
        <v>215</v>
      </c>
      <c r="D22" s="361"/>
      <c r="E22" s="403"/>
      <c r="F22" s="408" t="s">
        <v>454</v>
      </c>
      <c r="G22" s="34">
        <v>0</v>
      </c>
      <c r="H22" s="402"/>
      <c r="I22" s="388"/>
    </row>
    <row r="23" spans="1:9" x14ac:dyDescent="0.25">
      <c r="A23" s="709"/>
      <c r="B23" s="705"/>
      <c r="C23" s="389" t="s">
        <v>397</v>
      </c>
      <c r="D23" s="409"/>
      <c r="E23" s="410"/>
      <c r="F23" s="408" t="s">
        <v>455</v>
      </c>
      <c r="G23" s="34">
        <v>120</v>
      </c>
      <c r="H23" s="402"/>
      <c r="I23" s="388"/>
    </row>
    <row r="24" spans="1:9" x14ac:dyDescent="0.25">
      <c r="A24" s="709"/>
      <c r="B24" s="705"/>
      <c r="C24" s="389" t="s">
        <v>397</v>
      </c>
      <c r="D24" s="409"/>
      <c r="E24" s="410"/>
      <c r="F24" s="408" t="s">
        <v>456</v>
      </c>
      <c r="G24" s="34">
        <v>0</v>
      </c>
      <c r="H24" s="402"/>
      <c r="I24" s="388"/>
    </row>
    <row r="25" spans="1:9" x14ac:dyDescent="0.25">
      <c r="A25" s="709"/>
      <c r="B25" s="705"/>
      <c r="C25" s="389" t="s">
        <v>474</v>
      </c>
      <c r="D25" s="409"/>
      <c r="E25" s="410"/>
      <c r="F25" s="408" t="s">
        <v>457</v>
      </c>
      <c r="G25" s="34">
        <v>490</v>
      </c>
      <c r="H25" s="402"/>
      <c r="I25" s="388"/>
    </row>
    <row r="26" spans="1:9" x14ac:dyDescent="0.25">
      <c r="A26" s="709"/>
      <c r="B26" s="705"/>
      <c r="C26" s="389" t="s">
        <v>477</v>
      </c>
      <c r="D26" s="409"/>
      <c r="E26" s="410"/>
      <c r="F26" s="408" t="s">
        <v>458</v>
      </c>
      <c r="G26" s="34">
        <v>130</v>
      </c>
      <c r="H26" s="402"/>
      <c r="I26" s="388"/>
    </row>
    <row r="27" spans="1:9" x14ac:dyDescent="0.25">
      <c r="A27" s="709"/>
      <c r="B27" s="705"/>
      <c r="C27" s="389" t="s">
        <v>204</v>
      </c>
      <c r="D27" s="409"/>
      <c r="E27" s="410"/>
      <c r="F27" s="408" t="s">
        <v>459</v>
      </c>
      <c r="G27" s="34">
        <v>330</v>
      </c>
      <c r="H27" s="402"/>
      <c r="I27" s="388"/>
    </row>
    <row r="28" spans="1:9" x14ac:dyDescent="0.25">
      <c r="A28" s="709"/>
      <c r="B28" s="705"/>
      <c r="C28" s="389" t="s">
        <v>479</v>
      </c>
      <c r="D28" s="409"/>
      <c r="E28" s="410"/>
      <c r="F28" s="408" t="s">
        <v>460</v>
      </c>
      <c r="G28" s="34">
        <v>40</v>
      </c>
      <c r="H28" s="402"/>
      <c r="I28" s="388"/>
    </row>
    <row r="29" spans="1:9" x14ac:dyDescent="0.25">
      <c r="A29" s="709"/>
      <c r="B29" s="705"/>
      <c r="C29" s="389" t="s">
        <v>404</v>
      </c>
      <c r="D29" s="409"/>
      <c r="E29" s="410"/>
      <c r="F29" s="408" t="s">
        <v>461</v>
      </c>
      <c r="G29" s="34">
        <v>119.75</v>
      </c>
      <c r="H29" s="402"/>
      <c r="I29" s="388"/>
    </row>
    <row r="30" spans="1:9" x14ac:dyDescent="0.25">
      <c r="A30" s="709"/>
      <c r="B30" s="705"/>
      <c r="C30" s="389" t="s">
        <v>396</v>
      </c>
      <c r="D30" s="409"/>
      <c r="E30" s="410"/>
      <c r="F30" s="408" t="s">
        <v>462</v>
      </c>
      <c r="G30" s="34">
        <v>440</v>
      </c>
      <c r="H30" s="402"/>
      <c r="I30" s="388"/>
    </row>
    <row r="31" spans="1:9" x14ac:dyDescent="0.25">
      <c r="A31" s="709"/>
      <c r="B31" s="705"/>
      <c r="C31" s="389" t="s">
        <v>480</v>
      </c>
      <c r="D31" s="409"/>
      <c r="E31" s="410"/>
      <c r="F31" s="408" t="s">
        <v>463</v>
      </c>
      <c r="G31" s="34">
        <v>20</v>
      </c>
      <c r="H31" s="402"/>
      <c r="I31" s="388"/>
    </row>
    <row r="32" spans="1:9" x14ac:dyDescent="0.25">
      <c r="A32" s="709"/>
      <c r="B32" s="705"/>
      <c r="C32" s="390" t="s">
        <v>481</v>
      </c>
      <c r="D32" s="409"/>
      <c r="E32" s="410"/>
      <c r="F32" s="408" t="s">
        <v>464</v>
      </c>
      <c r="G32" s="34">
        <v>0</v>
      </c>
      <c r="H32" s="402"/>
      <c r="I32" s="388"/>
    </row>
    <row r="33" spans="1:9" ht="19.5" thickBot="1" x14ac:dyDescent="0.3">
      <c r="A33" s="709"/>
      <c r="B33" s="705"/>
      <c r="C33" s="390" t="s">
        <v>481</v>
      </c>
      <c r="D33" s="411"/>
      <c r="E33" s="412"/>
      <c r="F33" s="413" t="s">
        <v>465</v>
      </c>
      <c r="G33" s="267">
        <v>0</v>
      </c>
      <c r="H33" s="414"/>
      <c r="I33" s="415"/>
    </row>
    <row r="34" spans="1:9" ht="19.5" thickBot="1" x14ac:dyDescent="0.3">
      <c r="A34" s="709"/>
      <c r="B34" s="706"/>
      <c r="C34" s="707" t="s">
        <v>7</v>
      </c>
      <c r="D34" s="708"/>
      <c r="E34" s="416">
        <f>SUM(E8:E33)</f>
        <v>270</v>
      </c>
      <c r="F34" s="395"/>
      <c r="G34" s="396">
        <f>SUM(G14:G33)</f>
        <v>3165.81</v>
      </c>
      <c r="H34" s="417"/>
      <c r="I34" s="394"/>
    </row>
    <row r="35" spans="1:9" x14ac:dyDescent="0.25">
      <c r="A35" s="709"/>
      <c r="B35" s="714"/>
      <c r="C35" s="383" t="s">
        <v>212</v>
      </c>
      <c r="D35" s="384"/>
      <c r="E35" s="385"/>
      <c r="F35" s="384"/>
      <c r="G35" s="385"/>
      <c r="H35" s="269" t="s">
        <v>497</v>
      </c>
      <c r="I35" s="362">
        <v>530</v>
      </c>
    </row>
    <row r="36" spans="1:9" x14ac:dyDescent="0.25">
      <c r="A36" s="709"/>
      <c r="B36" s="715"/>
      <c r="C36" s="386" t="s">
        <v>254</v>
      </c>
      <c r="D36" s="387"/>
      <c r="E36" s="388"/>
      <c r="F36" s="387"/>
      <c r="G36" s="388"/>
      <c r="H36" s="266" t="s">
        <v>498</v>
      </c>
      <c r="I36" s="34">
        <v>500</v>
      </c>
    </row>
    <row r="37" spans="1:9" x14ac:dyDescent="0.25">
      <c r="A37" s="709"/>
      <c r="B37" s="715"/>
      <c r="C37" s="389" t="s">
        <v>397</v>
      </c>
      <c r="D37" s="387"/>
      <c r="E37" s="388"/>
      <c r="F37" s="387"/>
      <c r="G37" s="388"/>
      <c r="H37" s="266" t="s">
        <v>499</v>
      </c>
      <c r="I37" s="34">
        <v>990.34</v>
      </c>
    </row>
    <row r="38" spans="1:9" x14ac:dyDescent="0.25">
      <c r="A38" s="709"/>
      <c r="B38" s="715"/>
      <c r="C38" s="389" t="s">
        <v>397</v>
      </c>
      <c r="D38" s="387"/>
      <c r="E38" s="388"/>
      <c r="F38" s="387"/>
      <c r="G38" s="388"/>
      <c r="H38" s="266" t="s">
        <v>500</v>
      </c>
      <c r="I38" s="34">
        <v>0</v>
      </c>
    </row>
    <row r="39" spans="1:9" x14ac:dyDescent="0.25">
      <c r="A39" s="709"/>
      <c r="B39" s="715"/>
      <c r="C39" s="389" t="s">
        <v>474</v>
      </c>
      <c r="D39" s="387"/>
      <c r="E39" s="388"/>
      <c r="F39" s="387"/>
      <c r="G39" s="388"/>
      <c r="H39" s="266" t="s">
        <v>501</v>
      </c>
      <c r="I39" s="34">
        <v>0</v>
      </c>
    </row>
    <row r="40" spans="1:9" x14ac:dyDescent="0.25">
      <c r="A40" s="709"/>
      <c r="B40" s="715"/>
      <c r="C40" s="389" t="s">
        <v>215</v>
      </c>
      <c r="D40" s="387"/>
      <c r="E40" s="388"/>
      <c r="F40" s="387"/>
      <c r="G40" s="388"/>
      <c r="H40" s="266" t="s">
        <v>502</v>
      </c>
      <c r="I40" s="34">
        <v>990</v>
      </c>
    </row>
    <row r="41" spans="1:9" x14ac:dyDescent="0.25">
      <c r="A41" s="709"/>
      <c r="B41" s="715"/>
      <c r="C41" s="389" t="s">
        <v>475</v>
      </c>
      <c r="D41" s="387"/>
      <c r="E41" s="388"/>
      <c r="F41" s="387"/>
      <c r="G41" s="388"/>
      <c r="H41" s="266" t="s">
        <v>503</v>
      </c>
      <c r="I41" s="34">
        <v>300</v>
      </c>
    </row>
    <row r="42" spans="1:9" x14ac:dyDescent="0.25">
      <c r="A42" s="709"/>
      <c r="B42" s="715"/>
      <c r="C42" s="389" t="s">
        <v>204</v>
      </c>
      <c r="D42" s="387"/>
      <c r="E42" s="388"/>
      <c r="F42" s="387"/>
      <c r="G42" s="388"/>
      <c r="H42" s="266" t="s">
        <v>504</v>
      </c>
      <c r="I42" s="34">
        <v>1140</v>
      </c>
    </row>
    <row r="43" spans="1:9" x14ac:dyDescent="0.25">
      <c r="A43" s="709"/>
      <c r="B43" s="481" t="s">
        <v>496</v>
      </c>
      <c r="C43" s="389" t="s">
        <v>476</v>
      </c>
      <c r="D43" s="387"/>
      <c r="E43" s="388"/>
      <c r="F43" s="387"/>
      <c r="G43" s="388"/>
      <c r="H43" s="266" t="s">
        <v>505</v>
      </c>
      <c r="I43" s="34">
        <v>852.31</v>
      </c>
    </row>
    <row r="44" spans="1:9" x14ac:dyDescent="0.25">
      <c r="A44" s="709"/>
      <c r="B44" s="482">
        <v>45698</v>
      </c>
      <c r="C44" s="389" t="s">
        <v>477</v>
      </c>
      <c r="D44" s="387"/>
      <c r="E44" s="388"/>
      <c r="F44" s="387"/>
      <c r="G44" s="388"/>
      <c r="H44" s="266" t="s">
        <v>506</v>
      </c>
      <c r="I44" s="34">
        <v>1000</v>
      </c>
    </row>
    <row r="45" spans="1:9" x14ac:dyDescent="0.25">
      <c r="A45" s="709"/>
      <c r="B45" s="715"/>
      <c r="C45" s="389" t="s">
        <v>206</v>
      </c>
      <c r="D45" s="387"/>
      <c r="E45" s="388"/>
      <c r="F45" s="387"/>
      <c r="G45" s="388"/>
      <c r="H45" s="266" t="s">
        <v>507</v>
      </c>
      <c r="I45" s="34">
        <v>1480</v>
      </c>
    </row>
    <row r="46" spans="1:9" x14ac:dyDescent="0.25">
      <c r="A46" s="709"/>
      <c r="B46" s="715"/>
      <c r="C46" s="389" t="s">
        <v>216</v>
      </c>
      <c r="D46" s="387"/>
      <c r="E46" s="388"/>
      <c r="F46" s="387"/>
      <c r="G46" s="388"/>
      <c r="H46" s="266" t="s">
        <v>508</v>
      </c>
      <c r="I46" s="34">
        <v>1010</v>
      </c>
    </row>
    <row r="47" spans="1:9" x14ac:dyDescent="0.25">
      <c r="A47" s="709"/>
      <c r="B47" s="715"/>
      <c r="C47" s="389" t="s">
        <v>478</v>
      </c>
      <c r="D47" s="387"/>
      <c r="E47" s="388"/>
      <c r="F47" s="387"/>
      <c r="G47" s="388"/>
      <c r="H47" s="266" t="s">
        <v>509</v>
      </c>
      <c r="I47" s="34">
        <v>650</v>
      </c>
    </row>
    <row r="48" spans="1:9" x14ac:dyDescent="0.25">
      <c r="A48" s="709"/>
      <c r="B48" s="715"/>
      <c r="C48" s="389" t="s">
        <v>230</v>
      </c>
      <c r="D48" s="387"/>
      <c r="E48" s="388"/>
      <c r="F48" s="387"/>
      <c r="G48" s="388"/>
      <c r="H48" s="266" t="s">
        <v>510</v>
      </c>
      <c r="I48" s="34">
        <v>300</v>
      </c>
    </row>
    <row r="49" spans="1:9" x14ac:dyDescent="0.25">
      <c r="A49" s="709"/>
      <c r="B49" s="715"/>
      <c r="C49" s="389" t="s">
        <v>404</v>
      </c>
      <c r="D49" s="387"/>
      <c r="E49" s="388"/>
      <c r="F49" s="387"/>
      <c r="G49" s="388"/>
      <c r="H49" s="266" t="s">
        <v>511</v>
      </c>
      <c r="I49" s="34">
        <v>610</v>
      </c>
    </row>
    <row r="50" spans="1:9" x14ac:dyDescent="0.25">
      <c r="A50" s="709"/>
      <c r="B50" s="715"/>
      <c r="C50" s="389" t="s">
        <v>383</v>
      </c>
      <c r="D50" s="387"/>
      <c r="E50" s="388"/>
      <c r="F50" s="387"/>
      <c r="G50" s="388"/>
      <c r="H50" s="266" t="s">
        <v>512</v>
      </c>
      <c r="I50" s="483">
        <v>208</v>
      </c>
    </row>
    <row r="51" spans="1:9" x14ac:dyDescent="0.25">
      <c r="A51" s="709"/>
      <c r="B51" s="715"/>
      <c r="C51" s="389" t="s">
        <v>383</v>
      </c>
      <c r="D51" s="387"/>
      <c r="E51" s="388"/>
      <c r="F51" s="387"/>
      <c r="G51" s="388"/>
      <c r="H51" s="266" t="s">
        <v>513</v>
      </c>
      <c r="I51" s="34">
        <v>7999</v>
      </c>
    </row>
    <row r="52" spans="1:9" x14ac:dyDescent="0.25">
      <c r="A52" s="709"/>
      <c r="B52" s="715"/>
      <c r="C52" s="389" t="s">
        <v>479</v>
      </c>
      <c r="D52" s="387"/>
      <c r="E52" s="388"/>
      <c r="F52" s="387"/>
      <c r="G52" s="388"/>
      <c r="H52" s="266" t="s">
        <v>514</v>
      </c>
      <c r="I52" s="34">
        <v>850</v>
      </c>
    </row>
    <row r="53" spans="1:9" x14ac:dyDescent="0.25">
      <c r="A53" s="709"/>
      <c r="B53" s="715"/>
      <c r="C53" s="389" t="s">
        <v>479</v>
      </c>
      <c r="D53" s="387"/>
      <c r="E53" s="388"/>
      <c r="F53" s="387"/>
      <c r="G53" s="388"/>
      <c r="H53" s="266" t="s">
        <v>515</v>
      </c>
      <c r="I53" s="34">
        <v>220</v>
      </c>
    </row>
    <row r="54" spans="1:9" x14ac:dyDescent="0.25">
      <c r="A54" s="709"/>
      <c r="B54" s="715"/>
      <c r="C54" s="389" t="s">
        <v>396</v>
      </c>
      <c r="D54" s="387"/>
      <c r="E54" s="388"/>
      <c r="F54" s="387"/>
      <c r="G54" s="388"/>
      <c r="H54" s="266" t="s">
        <v>516</v>
      </c>
      <c r="I54" s="34">
        <v>490</v>
      </c>
    </row>
    <row r="55" spans="1:9" x14ac:dyDescent="0.25">
      <c r="A55" s="709"/>
      <c r="B55" s="715"/>
      <c r="C55" s="389" t="s">
        <v>396</v>
      </c>
      <c r="D55" s="387"/>
      <c r="E55" s="388"/>
      <c r="F55" s="387"/>
      <c r="G55" s="388"/>
      <c r="H55" s="266" t="s">
        <v>517</v>
      </c>
      <c r="I55" s="34">
        <v>1000</v>
      </c>
    </row>
    <row r="56" spans="1:9" x14ac:dyDescent="0.25">
      <c r="A56" s="709"/>
      <c r="B56" s="715"/>
      <c r="C56" s="389" t="s">
        <v>480</v>
      </c>
      <c r="D56" s="387"/>
      <c r="E56" s="388"/>
      <c r="F56" s="387"/>
      <c r="G56" s="388"/>
      <c r="H56" s="266" t="s">
        <v>518</v>
      </c>
      <c r="I56" s="483">
        <v>880</v>
      </c>
    </row>
    <row r="57" spans="1:9" ht="19.5" thickBot="1" x14ac:dyDescent="0.3">
      <c r="A57" s="709"/>
      <c r="B57" s="715"/>
      <c r="C57" s="390" t="s">
        <v>481</v>
      </c>
      <c r="D57" s="391"/>
      <c r="E57" s="392"/>
      <c r="F57" s="391"/>
      <c r="G57" s="393"/>
      <c r="H57" s="266" t="s">
        <v>519</v>
      </c>
      <c r="I57" s="34">
        <v>0</v>
      </c>
    </row>
    <row r="58" spans="1:9" ht="19.5" thickBot="1" x14ac:dyDescent="0.3">
      <c r="A58" s="710"/>
      <c r="B58" s="716"/>
      <c r="C58" s="477" t="s">
        <v>7</v>
      </c>
      <c r="D58" s="478"/>
      <c r="E58" s="394"/>
      <c r="F58" s="395"/>
      <c r="G58" s="394"/>
      <c r="H58" s="395"/>
      <c r="I58" s="396">
        <f>SUM(I35:I57)</f>
        <v>21999.65</v>
      </c>
    </row>
    <row r="59" spans="1:9" ht="19.5" thickBot="1" x14ac:dyDescent="0.3">
      <c r="A59" s="480"/>
      <c r="B59" s="711" t="s">
        <v>485</v>
      </c>
      <c r="C59" s="712"/>
      <c r="D59" s="713"/>
      <c r="E59" s="479">
        <f>E34</f>
        <v>270</v>
      </c>
      <c r="F59" s="395"/>
      <c r="G59" s="416">
        <f>G34</f>
        <v>3165.81</v>
      </c>
      <c r="H59" s="395"/>
      <c r="I59" s="418">
        <f>I58</f>
        <v>21999.65</v>
      </c>
    </row>
    <row r="62" spans="1:9" x14ac:dyDescent="0.25">
      <c r="A62" s="419" t="s">
        <v>486</v>
      </c>
      <c r="B62" s="419"/>
      <c r="C62" s="419"/>
      <c r="D62" s="419"/>
      <c r="E62" s="419"/>
      <c r="F62" s="419"/>
      <c r="G62" s="419"/>
      <c r="H62" s="419" t="s">
        <v>379</v>
      </c>
      <c r="I62" s="419"/>
    </row>
    <row r="63" spans="1:9" x14ac:dyDescent="0.25">
      <c r="A63" s="420"/>
      <c r="B63" s="420"/>
      <c r="C63" s="420"/>
      <c r="D63" s="420" t="s">
        <v>487</v>
      </c>
      <c r="E63" s="420"/>
      <c r="F63" s="420"/>
      <c r="G63" s="421"/>
      <c r="H63" s="421"/>
      <c r="I63" s="422"/>
    </row>
    <row r="64" spans="1:9" x14ac:dyDescent="0.25">
      <c r="A64" s="419" t="s">
        <v>488</v>
      </c>
      <c r="B64" s="419"/>
      <c r="C64" s="419"/>
      <c r="D64" s="419"/>
      <c r="E64" s="419"/>
      <c r="F64" s="419"/>
      <c r="G64" s="419"/>
      <c r="H64" s="419" t="s">
        <v>489</v>
      </c>
      <c r="I64" s="419"/>
    </row>
    <row r="65" spans="1:9" x14ac:dyDescent="0.25">
      <c r="A65" s="423"/>
      <c r="B65" s="424" t="s">
        <v>490</v>
      </c>
      <c r="C65" s="424"/>
      <c r="D65" s="425"/>
      <c r="E65" s="426"/>
      <c r="F65" s="421"/>
      <c r="G65" s="426"/>
      <c r="H65" s="427"/>
      <c r="I65" s="427"/>
    </row>
  </sheetData>
  <mergeCells count="20">
    <mergeCell ref="A1:I1"/>
    <mergeCell ref="A2:I2"/>
    <mergeCell ref="A4:A6"/>
    <mergeCell ref="B4:B6"/>
    <mergeCell ref="C4:C6"/>
    <mergeCell ref="D4:E4"/>
    <mergeCell ref="F4:G4"/>
    <mergeCell ref="H4:I4"/>
    <mergeCell ref="D5:D6"/>
    <mergeCell ref="E5:E6"/>
    <mergeCell ref="F5:F6"/>
    <mergeCell ref="G5:G6"/>
    <mergeCell ref="H5:H6"/>
    <mergeCell ref="I5:I6"/>
    <mergeCell ref="B8:B34"/>
    <mergeCell ref="C34:D34"/>
    <mergeCell ref="A8:A58"/>
    <mergeCell ref="B59:D59"/>
    <mergeCell ref="B35:B42"/>
    <mergeCell ref="B45:B58"/>
  </mergeCells>
  <phoneticPr fontId="4" type="noConversion"/>
  <pageMargins left="0.35433070866141736" right="0.23622047244094491" top="0.19685039370078741" bottom="0.19685039370078741" header="0.19685039370078741" footer="0.43307086614173229"/>
  <pageSetup paperSize="9" scale="8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workbookViewId="0">
      <selection activeCell="G12" sqref="G12"/>
    </sheetView>
  </sheetViews>
  <sheetFormatPr defaultRowHeight="15" x14ac:dyDescent="0.25"/>
  <cols>
    <col min="2" max="2" width="11.5703125" customWidth="1"/>
    <col min="4" max="4" width="21" customWidth="1"/>
    <col min="5" max="5" width="13" customWidth="1"/>
    <col min="6" max="6" width="10.85546875" customWidth="1"/>
    <col min="7" max="7" width="11" customWidth="1"/>
    <col min="8" max="8" width="13.7109375" customWidth="1"/>
  </cols>
  <sheetData>
    <row r="1" spans="1:14" ht="15.75" x14ac:dyDescent="0.25">
      <c r="A1" s="598" t="s">
        <v>50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20"/>
      <c r="M1" s="20"/>
      <c r="N1" s="20"/>
    </row>
    <row r="2" spans="1:14" ht="15.75" x14ac:dyDescent="0.25">
      <c r="A2" s="598" t="s">
        <v>531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21"/>
      <c r="M2" s="21"/>
      <c r="N2" s="21"/>
    </row>
    <row r="4" spans="1:14" ht="15.75" x14ac:dyDescent="0.25">
      <c r="A4" s="738" t="s">
        <v>51</v>
      </c>
      <c r="B4" s="739"/>
      <c r="C4" s="667" t="s">
        <v>52</v>
      </c>
      <c r="D4" s="667" t="s">
        <v>49</v>
      </c>
      <c r="E4" s="742" t="s">
        <v>53</v>
      </c>
      <c r="F4" s="743"/>
      <c r="G4" s="667" t="s">
        <v>55</v>
      </c>
      <c r="H4" s="667" t="s">
        <v>56</v>
      </c>
    </row>
    <row r="5" spans="1:14" ht="50.25" customHeight="1" x14ac:dyDescent="0.25">
      <c r="A5" s="740"/>
      <c r="B5" s="741"/>
      <c r="C5" s="669"/>
      <c r="D5" s="669"/>
      <c r="E5" s="17" t="s">
        <v>40</v>
      </c>
      <c r="F5" s="17" t="s">
        <v>54</v>
      </c>
      <c r="G5" s="669"/>
      <c r="H5" s="669"/>
    </row>
    <row r="6" spans="1:14" ht="15.75" x14ac:dyDescent="0.25">
      <c r="A6" s="732">
        <v>1</v>
      </c>
      <c r="B6" s="733"/>
      <c r="C6" s="16">
        <v>2</v>
      </c>
      <c r="D6" s="16">
        <v>3</v>
      </c>
      <c r="E6" s="16">
        <v>4</v>
      </c>
      <c r="F6" s="16">
        <v>5</v>
      </c>
      <c r="G6" s="16">
        <v>6</v>
      </c>
      <c r="H6" s="16">
        <v>7</v>
      </c>
    </row>
    <row r="7" spans="1:14" ht="15.75" x14ac:dyDescent="0.25">
      <c r="A7" s="730" t="s">
        <v>57</v>
      </c>
      <c r="B7" s="731"/>
      <c r="C7" s="16" t="s">
        <v>58</v>
      </c>
      <c r="D7" s="180">
        <v>21</v>
      </c>
      <c r="E7" s="16">
        <v>0</v>
      </c>
      <c r="F7" s="18">
        <v>10</v>
      </c>
      <c r="G7" s="18">
        <v>25</v>
      </c>
      <c r="H7" s="18">
        <f>D7+F7-G7</f>
        <v>6</v>
      </c>
    </row>
    <row r="8" spans="1:14" ht="15.75" x14ac:dyDescent="0.25">
      <c r="A8" s="734" t="s">
        <v>59</v>
      </c>
      <c r="B8" s="735"/>
      <c r="C8" s="16" t="s">
        <v>58</v>
      </c>
      <c r="D8" s="181">
        <f>D7</f>
        <v>21</v>
      </c>
      <c r="E8" s="16">
        <v>0</v>
      </c>
      <c r="F8" s="19">
        <v>20</v>
      </c>
      <c r="G8" s="19">
        <f>G7</f>
        <v>25</v>
      </c>
      <c r="H8" s="19">
        <f>H7</f>
        <v>6</v>
      </c>
    </row>
    <row r="9" spans="1:14" ht="15.75" x14ac:dyDescent="0.25">
      <c r="A9" s="730" t="s">
        <v>60</v>
      </c>
      <c r="B9" s="731"/>
      <c r="C9" s="16" t="s">
        <v>58</v>
      </c>
      <c r="D9" s="18">
        <v>832.01</v>
      </c>
      <c r="E9" s="16">
        <v>0</v>
      </c>
      <c r="F9" s="18">
        <v>1273.32</v>
      </c>
      <c r="G9" s="18">
        <v>1467.62</v>
      </c>
      <c r="H9" s="18">
        <f>D9+F9-G9</f>
        <v>637.71</v>
      </c>
      <c r="I9" s="209"/>
      <c r="J9" s="238"/>
    </row>
    <row r="10" spans="1:14" ht="15.75" x14ac:dyDescent="0.25">
      <c r="A10" s="734" t="s">
        <v>61</v>
      </c>
      <c r="B10" s="735"/>
      <c r="C10" s="16" t="s">
        <v>58</v>
      </c>
      <c r="D10" s="19">
        <f>D9</f>
        <v>832.01</v>
      </c>
      <c r="E10" s="16">
        <v>0</v>
      </c>
      <c r="F10" s="19">
        <f>F9</f>
        <v>1273.32</v>
      </c>
      <c r="G10" s="19">
        <f>G9</f>
        <v>1467.62</v>
      </c>
      <c r="H10" s="19">
        <f>H9</f>
        <v>637.71</v>
      </c>
    </row>
    <row r="11" spans="1:14" ht="15.75" x14ac:dyDescent="0.25">
      <c r="A11" s="736" t="s">
        <v>6</v>
      </c>
      <c r="B11" s="737"/>
      <c r="C11" s="16" t="s">
        <v>58</v>
      </c>
      <c r="D11" s="18">
        <v>1076</v>
      </c>
      <c r="E11" s="16">
        <v>0</v>
      </c>
      <c r="F11" s="18">
        <v>11925.48</v>
      </c>
      <c r="G11" s="18">
        <v>11487</v>
      </c>
      <c r="H11" s="18">
        <f>F11+D11-G11</f>
        <v>1514.4799999999996</v>
      </c>
      <c r="I11" s="209"/>
      <c r="J11" s="13"/>
    </row>
    <row r="12" spans="1:14" ht="15.75" x14ac:dyDescent="0.25">
      <c r="A12" s="734" t="s">
        <v>62</v>
      </c>
      <c r="B12" s="735"/>
      <c r="C12" s="16" t="s">
        <v>58</v>
      </c>
      <c r="D12" s="19">
        <f>D11</f>
        <v>1076</v>
      </c>
      <c r="E12" s="16">
        <v>0</v>
      </c>
      <c r="F12" s="525">
        <f>F11</f>
        <v>11925.48</v>
      </c>
      <c r="G12" s="19">
        <f>G11</f>
        <v>11487</v>
      </c>
      <c r="H12" s="19">
        <f>H11</f>
        <v>1514.4799999999996</v>
      </c>
    </row>
    <row r="13" spans="1:14" ht="15.75" x14ac:dyDescent="0.25">
      <c r="E13" s="524"/>
      <c r="F13" s="526"/>
    </row>
    <row r="14" spans="1:14" x14ac:dyDescent="0.25">
      <c r="A14" s="745"/>
      <c r="B14" s="610"/>
      <c r="C14" s="610"/>
      <c r="D14" s="610"/>
      <c r="E14" s="610"/>
      <c r="F14" s="610"/>
      <c r="G14" s="610"/>
      <c r="H14" s="610"/>
    </row>
    <row r="15" spans="1:14" x14ac:dyDescent="0.25">
      <c r="A15" s="745"/>
      <c r="B15" s="745"/>
      <c r="C15" s="745"/>
      <c r="D15" s="745"/>
      <c r="E15" s="745"/>
      <c r="F15" s="745"/>
      <c r="G15" s="745"/>
      <c r="H15" s="745"/>
    </row>
    <row r="16" spans="1:14" x14ac:dyDescent="0.25">
      <c r="A16" s="745"/>
      <c r="B16" s="745"/>
      <c r="C16" s="745"/>
      <c r="D16" s="745"/>
      <c r="E16" s="745"/>
      <c r="F16" s="745"/>
      <c r="G16" s="745"/>
      <c r="H16" s="745"/>
    </row>
    <row r="17" spans="1:11" x14ac:dyDescent="0.25">
      <c r="A17" s="745"/>
      <c r="B17" s="745"/>
      <c r="C17" s="745"/>
      <c r="D17" s="745"/>
      <c r="E17" s="745"/>
      <c r="F17" s="745"/>
      <c r="G17" s="745"/>
      <c r="H17" s="745"/>
    </row>
    <row r="18" spans="1:11" x14ac:dyDescent="0.25">
      <c r="A18" s="745" t="s">
        <v>380</v>
      </c>
      <c r="B18" s="745"/>
      <c r="C18" s="745"/>
      <c r="D18" s="745"/>
      <c r="E18" s="745"/>
      <c r="F18" s="745"/>
      <c r="G18" s="745"/>
      <c r="H18" s="745"/>
      <c r="I18" s="745"/>
      <c r="J18" s="745"/>
      <c r="K18" s="160"/>
    </row>
    <row r="19" spans="1:11" ht="15.75" x14ac:dyDescent="0.25">
      <c r="A19" s="609"/>
      <c r="B19" s="609"/>
      <c r="C19" s="609"/>
      <c r="D19" s="609"/>
      <c r="E19" s="609"/>
      <c r="F19" s="609"/>
      <c r="G19" s="609"/>
      <c r="H19" s="609"/>
    </row>
    <row r="20" spans="1:11" x14ac:dyDescent="0.25">
      <c r="A20" s="745" t="s">
        <v>351</v>
      </c>
      <c r="B20" s="745"/>
      <c r="C20" s="745"/>
      <c r="D20" s="745"/>
      <c r="E20" s="745"/>
      <c r="F20" s="745"/>
      <c r="G20" s="745"/>
      <c r="H20" s="745"/>
      <c r="I20" s="745"/>
      <c r="J20" s="745"/>
    </row>
    <row r="21" spans="1:11" x14ac:dyDescent="0.25">
      <c r="A21" s="744"/>
      <c r="B21" s="744"/>
      <c r="C21" s="744"/>
      <c r="D21" s="744"/>
      <c r="E21" s="744"/>
      <c r="F21" s="744"/>
      <c r="G21" s="744"/>
      <c r="H21" s="744"/>
    </row>
    <row r="22" spans="1:11" x14ac:dyDescent="0.25">
      <c r="E22" s="159"/>
    </row>
    <row r="26" spans="1:11" x14ac:dyDescent="0.25">
      <c r="A26" s="745" t="s">
        <v>492</v>
      </c>
      <c r="B26" s="745"/>
      <c r="C26" s="745"/>
    </row>
    <row r="27" spans="1:11" x14ac:dyDescent="0.25">
      <c r="A27" s="745" t="s">
        <v>228</v>
      </c>
      <c r="B27" s="745"/>
      <c r="C27" s="745"/>
    </row>
    <row r="29" spans="1:11" x14ac:dyDescent="0.25">
      <c r="A29" s="744"/>
      <c r="B29" s="744"/>
      <c r="C29" s="744"/>
      <c r="D29" s="744"/>
    </row>
    <row r="30" spans="1:11" x14ac:dyDescent="0.25">
      <c r="A30" s="744"/>
      <c r="B30" s="744"/>
      <c r="C30" s="744"/>
      <c r="D30" s="744"/>
    </row>
  </sheetData>
  <mergeCells count="27">
    <mergeCell ref="A29:D29"/>
    <mergeCell ref="A30:D30"/>
    <mergeCell ref="A26:C26"/>
    <mergeCell ref="A27:C27"/>
    <mergeCell ref="A12:B12"/>
    <mergeCell ref="A21:H21"/>
    <mergeCell ref="A19:H19"/>
    <mergeCell ref="A14:H14"/>
    <mergeCell ref="A16:H16"/>
    <mergeCell ref="A15:H15"/>
    <mergeCell ref="A18:J18"/>
    <mergeCell ref="A20:J20"/>
    <mergeCell ref="A17:H17"/>
    <mergeCell ref="A1:K1"/>
    <mergeCell ref="A2:K2"/>
    <mergeCell ref="G4:G5"/>
    <mergeCell ref="A8:B8"/>
    <mergeCell ref="A7:B7"/>
    <mergeCell ref="A4:B5"/>
    <mergeCell ref="C4:C5"/>
    <mergeCell ref="D4:D5"/>
    <mergeCell ref="E4:F4"/>
    <mergeCell ref="A9:B9"/>
    <mergeCell ref="A6:B6"/>
    <mergeCell ref="A10:B10"/>
    <mergeCell ref="A11:B11"/>
    <mergeCell ref="H4:H5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1 часть</vt:lpstr>
      <vt:lpstr>2 часть</vt:lpstr>
      <vt:lpstr>3 часть</vt:lpstr>
      <vt:lpstr>4часть</vt:lpstr>
      <vt:lpstr>'1 часть'!Область_печати</vt:lpstr>
      <vt:lpstr>'2 часть'!Область_печати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2013-11-05T08:44:05Z</cp:lastPrinted>
  <dcterms:created xsi:type="dcterms:W3CDTF">2006-09-28T05:33:49Z</dcterms:created>
  <dcterms:modified xsi:type="dcterms:W3CDTF">2025-06-15T18:51:11Z</dcterms:modified>
</cp:coreProperties>
</file>