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S\EndeksMobilHakedis\word\"/>
    </mc:Choice>
  </mc:AlternateContent>
  <bookViews>
    <workbookView xWindow="0" yWindow="0" windowWidth="28800" windowHeight="12450" tabRatio="846"/>
  </bookViews>
  <sheets>
    <sheet name="ÜST KAPAK" sheetId="5" r:id="rId1"/>
    <sheet name="YÜKLENİCİ MEDAŞ İSTİHKAK" sheetId="1" r:id="rId2"/>
    <sheet name="YÜKLENİCİ CEZA RAPORU" sheetId="3" r:id="rId3"/>
    <sheet name="YÜKLENİCİ İADE RAPORU" sheetId="6" r:id="rId4"/>
  </sheets>
  <definedNames>
    <definedName name="_xlnm.Print_Area" localSheetId="0">'ÜST KAPAK'!$A$1:$I$31</definedName>
    <definedName name="_xlnm.Print_Area" localSheetId="2">'YÜKLENİCİ CEZA RAPORU'!$A$1:$I$63</definedName>
    <definedName name="_xlnm.Print_Area" localSheetId="3">'YÜKLENİCİ İADE RAPORU'!$A$1:$I$45</definedName>
    <definedName name="_xlnm.Print_Area" localSheetId="1">'YÜKLENİCİ MEDAŞ İSTİHKAK'!$A$1:$J$66</definedName>
  </definedNames>
  <calcPr calcId="162913"/>
</workbook>
</file>

<file path=xl/calcChain.xml><?xml version="1.0" encoding="utf-8"?>
<calcChain xmlns="http://schemas.openxmlformats.org/spreadsheetml/2006/main">
  <c r="H29" i="5" l="1"/>
  <c r="I47" i="3" l="1"/>
  <c r="J38" i="1" s="1"/>
  <c r="D46" i="3"/>
  <c r="G46" i="3"/>
  <c r="H47" i="3"/>
  <c r="I38" i="1" s="1"/>
  <c r="I12" i="6"/>
  <c r="J32" i="1" l="1"/>
  <c r="H25" i="5" s="1"/>
  <c r="D10" i="3" l="1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9" i="3"/>
  <c r="G15" i="3" l="1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H12" i="6" l="1"/>
  <c r="G11" i="6" l="1"/>
  <c r="D11" i="6"/>
  <c r="G10" i="6"/>
  <c r="D10" i="6"/>
  <c r="G9" i="6"/>
  <c r="D9" i="6"/>
  <c r="G8" i="6"/>
  <c r="G12" i="6" s="1"/>
  <c r="H39" i="1" s="1"/>
  <c r="D8" i="6"/>
  <c r="J39" i="1"/>
  <c r="I39" i="1"/>
  <c r="H34" i="1"/>
  <c r="D8" i="3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9" i="1"/>
  <c r="E8" i="1"/>
  <c r="G10" i="3"/>
  <c r="G11" i="3"/>
  <c r="G12" i="3"/>
  <c r="G13" i="3"/>
  <c r="G14" i="3"/>
  <c r="G9" i="3"/>
  <c r="G8" i="3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9" i="1"/>
  <c r="H8" i="1"/>
  <c r="G47" i="3" l="1"/>
  <c r="H38" i="1" s="1"/>
  <c r="H33" i="1"/>
  <c r="I32" i="1"/>
  <c r="I35" i="1" s="1"/>
  <c r="I36" i="1" s="1"/>
  <c r="I37" i="1" s="1"/>
  <c r="H32" i="1"/>
  <c r="H26" i="5" s="1"/>
  <c r="H28" i="5" s="1"/>
  <c r="J35" i="1" l="1"/>
  <c r="H35" i="1"/>
  <c r="H36" i="1" s="1"/>
  <c r="H37" i="1" s="1"/>
  <c r="J36" i="1" l="1"/>
  <c r="J37" i="1" s="1"/>
</calcChain>
</file>

<file path=xl/sharedStrings.xml><?xml version="1.0" encoding="utf-8"?>
<sst xmlns="http://schemas.openxmlformats.org/spreadsheetml/2006/main" count="205" uniqueCount="111">
  <si>
    <t>ENDEKS OKUMA HİZMET ALIMI İSTİHKAK RAPORU</t>
  </si>
  <si>
    <t>DÜZENLEME TARİHİ</t>
  </si>
  <si>
    <t>HAKEDİŞ DÖNEMİ</t>
  </si>
  <si>
    <t>İSTİHKAK NO</t>
  </si>
  <si>
    <t>YÜKLENİCİ</t>
  </si>
  <si>
    <t>Yapılacak Hizmetler</t>
  </si>
  <si>
    <t>BİRİM FİYAT</t>
  </si>
  <si>
    <t>TOPLAM GERÇEKLEŞEN
 İŞ ADETİ</t>
  </si>
  <si>
    <t>ÖNCEKİ DÖNEM
İŞ ADETİ</t>
  </si>
  <si>
    <t>DÖNEM GERÇEKLEŞEN İŞ ADETİ</t>
  </si>
  <si>
    <t>GERÇEKLEŞEN TOPLAM HAKEDİŞ TUTARI</t>
  </si>
  <si>
    <t>ÖNCEKİ DÖNEM TUTARI</t>
  </si>
  <si>
    <t>DÖNEM HAKEDİŞ TUTARI</t>
  </si>
  <si>
    <t>AG ABONELERİ</t>
  </si>
  <si>
    <t>Endeks Okuma</t>
  </si>
  <si>
    <t>Durum Kodu Atılması</t>
  </si>
  <si>
    <t>Abone adr. bilgileri güncelleme</t>
  </si>
  <si>
    <t xml:space="preserve">Duyuru Dağıtımı </t>
  </si>
  <si>
    <t>OG TARIMSAL SULAMA ABONELERİ</t>
  </si>
  <si>
    <t>TARIMSAL SULAMA HARİÇ OG ABONELERİ</t>
  </si>
  <si>
    <t>KÖY AG ABONELERİ</t>
  </si>
  <si>
    <t>KDV</t>
  </si>
  <si>
    <t>FATURA TUTARI</t>
  </si>
  <si>
    <t>TOPLAM GERÇEKLEŞEN
 CEZA ADETİ</t>
  </si>
  <si>
    <t>ÖNCEKİ DÖNEM
CEZA ADETİ</t>
  </si>
  <si>
    <t>DÖNEM CEZA ADETİ</t>
  </si>
  <si>
    <t>GERÇEKLEŞEN TOPLAM CEZA TUTARI</t>
  </si>
  <si>
    <t>ÖNCEKİ DÖNEM CEZA TUTARI</t>
  </si>
  <si>
    <t>DÖNEM CEZA TUTARI</t>
  </si>
  <si>
    <t>Ceza Madde 7.1.b                           (Hatalı Endeks Okuma)</t>
  </si>
  <si>
    <t>OG Tarımsal Slm. Aboneleri</t>
  </si>
  <si>
    <t>Tarımsal Slm. Hariç OG Aboneleri</t>
  </si>
  <si>
    <t>Ceza Madde 7.1.c                           (Hatalı-Eksik Durum Kodu )</t>
  </si>
  <si>
    <t>TOPLAM CEZA TUTARI</t>
  </si>
  <si>
    <t>CEZA TUTARI</t>
  </si>
  <si>
    <t>6014 Kodu</t>
  </si>
  <si>
    <t>:</t>
  </si>
  <si>
    <t>Bu Döneme Ait Hakediş Bedeli</t>
  </si>
  <si>
    <t>Sözleşme Bedeli</t>
  </si>
  <si>
    <t>Son Süre Uzatımına Göre İş Bitim Tarihi</t>
  </si>
  <si>
    <t>Sözleşmeye Göre İşin Bitim Tarihi</t>
  </si>
  <si>
    <t>Sözleşmeye Göre İşin Süresi (Ay)</t>
  </si>
  <si>
    <t>İşyeri Teslim (Yer Teslim) Tarihi</t>
  </si>
  <si>
    <t>Sözleşme Tarihi</t>
  </si>
  <si>
    <t>Yüklenici Adı/Ticari Ünvanı</t>
  </si>
  <si>
    <t>ENDEKS OKUMA HİZMET ALIMI</t>
  </si>
  <si>
    <t>Yapılan İşin Adı</t>
  </si>
  <si>
    <t>Hakediş Dönemi</t>
  </si>
  <si>
    <t>Hakediş Düzenleme Tarihi</t>
  </si>
  <si>
    <t>Hakediş No</t>
  </si>
  <si>
    <t>MERAM ELEKTRİK DAĞITIM A.Ş.</t>
  </si>
  <si>
    <t>ENDEKS OKUMA FİRMA HİZMET ALIMI CEZA RAPORU</t>
  </si>
  <si>
    <t>-</t>
  </si>
  <si>
    <t>YAKIT BEDELİ</t>
  </si>
  <si>
    <t>KDV-FATURA TUTARI</t>
  </si>
  <si>
    <t>İSTİHKAK TUTARI</t>
  </si>
  <si>
    <t>MEM-F-03/01
28.10.2016</t>
  </si>
  <si>
    <t>Yıkıktan Aktif Karneye Çekme Bildirim Bedeli</t>
  </si>
  <si>
    <t>Abone Türü</t>
  </si>
  <si>
    <t>Ceza Maddesi</t>
  </si>
  <si>
    <t>AG Aboneleri</t>
  </si>
  <si>
    <t>Köy AG Aboneleri</t>
  </si>
  <si>
    <t>ENDEKS OKUMA FİRMA HİZMET ALIMI İSTİHKAK RAPORU</t>
  </si>
  <si>
    <t>AG Belediye Okuma Bedelinin 1000 Katı</t>
  </si>
  <si>
    <t>AG Belediye Okuma Bedelinin 500 Katı</t>
  </si>
  <si>
    <t>AG Belediye Okuma Bedelinin 2000 Katı</t>
  </si>
  <si>
    <t>ENDEKS OKUMA YÜKLENİCİ FİRMA</t>
  </si>
  <si>
    <t>ARAÇ KİRA BEDELİ</t>
  </si>
  <si>
    <t>MEDAŞ İŞLETME</t>
  </si>
  <si>
    <t>ENDEKS OKUMA FİRMA HİZMET ALIMI KESİNTİ RAPORU</t>
  </si>
  <si>
    <t>TOPLAM İADE TUTARI</t>
  </si>
  <si>
    <t>DÖNEM İADE TUTARI</t>
  </si>
  <si>
    <t>ÖNCEKİ DÖNEM İADE TUTARI</t>
  </si>
  <si>
    <t>GERÇEKLEŞEN TOPLAM İADE TUTARI</t>
  </si>
  <si>
    <t>DÖNEM İADE ADETİ</t>
  </si>
  <si>
    <t>ÖNCEKİ DÖNEM
İADE ADETİ</t>
  </si>
  <si>
    <t>TOPLAM GERÇEKLEŞEN
 İADE ADETİ</t>
  </si>
  <si>
    <t>İade Maddesi</t>
  </si>
  <si>
    <t>İADE TUTARI</t>
  </si>
  <si>
    <t>Ceza Madde 7.1.d                           (Hayali Durum Kodu )</t>
  </si>
  <si>
    <t>Ceza Madde 7.1.(e,o,p,q,r,s)                           (Hatalı İş )</t>
  </si>
  <si>
    <t>Ceza Madde 7.1.f                             (Eksik  Okuma)</t>
  </si>
  <si>
    <t>Ceza Madde 7.1.g                                   (Dağıtılmayan Bildirim)</t>
  </si>
  <si>
    <t>Ceza Madde 7.1.h                             (Toplu Olarak Bildirim İmhası)</t>
  </si>
  <si>
    <t>Ceza Madde 7.1.i                            (Bildirim rulosu kaybetme)</t>
  </si>
  <si>
    <t>Ceza Madde 7.1.j (Bildirim rulosu amacı dışında kullanma)</t>
  </si>
  <si>
    <t>Ceza Madde 7.1.l                                      ( 2. Ziyaret edilmeyen )</t>
  </si>
  <si>
    <t>Ceza Madde 7.1.m                                            (Hayali işlem)</t>
  </si>
  <si>
    <t>Ceza Madde 7.1.n (İSG Malzeme Eksiği)</t>
  </si>
  <si>
    <t>Eksik Her Bir Tespit  400 TL ceza uygulanır</t>
  </si>
  <si>
    <t>Ceza Madde 7.1.u (İş İstasyonu Kurmama veya Mesai Saatleri İçerisinde İrtibat Kurulamaması)</t>
  </si>
  <si>
    <t>Her gün için 200 TL ceza uygulanır</t>
  </si>
  <si>
    <t>Ceza Madde 7.1.v (Endeks Okuma Oranını Bir Önceki Yılın Aynı Ayına Göre Yüzdelik Bazda Düşürme)</t>
  </si>
  <si>
    <t>İade Madde 7.1.k                                   (işlem gecikmesi)</t>
  </si>
  <si>
    <t>Sözleşme Bedeline Kalan Tutar</t>
  </si>
  <si>
    <t>Her biri için 500 TL ceza uygulanır</t>
  </si>
  <si>
    <t>Ceza Madde 7.1.w (Tablet ve Yazıcıların Koruyucu Malzemelerinin Bulunmaması)</t>
  </si>
  <si>
    <t>Örnek :(92,40+0,5-92,50)*1000 :400 TL</t>
  </si>
  <si>
    <t>Güncellenen Birim Fiyatlara Göre Toplam Hakediş Bedeli</t>
  </si>
  <si>
    <t>Sözleşme Birim Fiyatlarına Göre Toplam Hakediş Bedeli</t>
  </si>
  <si>
    <t>Fiyat Güncellemeden Gelen Tutar</t>
  </si>
  <si>
    <t>ÇUMRA İŞLETMESİ</t>
  </si>
  <si>
    <t>31.12.2022</t>
  </si>
  <si>
    <t>01.12.2022 - 31.12.2022</t>
  </si>
  <si>
    <t>OSMANLILAR NAK. TEM.ENERJİ SAN.TİC.LTD.ŞTİ.</t>
  </si>
  <si>
    <t>1563841,06</t>
  </si>
  <si>
    <t>25.03.2022</t>
  </si>
  <si>
    <t>01.04.2022</t>
  </si>
  <si>
    <t>10 Ay</t>
  </si>
  <si>
    <t>31.01.2023</t>
  </si>
  <si>
    <t>1378524,27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</si>
</sst>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\ &quot;TL&quot;_-;\-* #,##0.00\ &quot;TL&quot;_-;_-* &quot;-&quot;??\ &quot;TL&quot;_-;_-@_-"/>
    <numFmt numFmtId="165" formatCode="#,##0.00\ &quot;TL&quot;"/>
    <numFmt numFmtId="166" formatCode="0.0000000"/>
    <numFmt numFmtId="167" formatCode="#,##0.00&quot; TL&quot;"/>
    <numFmt numFmtId="168" formatCode="0.000"/>
    <numFmt numFmtId="169" formatCode="_-* #,##0.000\ &quot;TL&quot;_-;\-* #,##0.000\ &quot;TL&quot;_-;_-* &quot;-&quot;??\ &quot;TL&quot;_-;_-@_-"/>
  </numFmts>
  <fonts count="27"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b/>
      <sz val="24"/>
      <name val="Arial"/>
      <family val="2"/>
      <charset val="162"/>
    </font>
    <font>
      <b/>
      <sz val="16"/>
      <name val="Arial"/>
      <family val="2"/>
      <charset val="162"/>
    </font>
    <font>
      <b/>
      <sz val="18"/>
      <name val="Arial"/>
      <family val="2"/>
      <charset val="162"/>
    </font>
    <font>
      <b/>
      <sz val="14"/>
      <name val="Arial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28"/>
      <name val="Arial Tur"/>
      <charset val="162"/>
    </font>
    <font>
      <b/>
      <sz val="16"/>
      <name val="Calibri"/>
      <family val="2"/>
      <charset val="162"/>
      <scheme val="minor"/>
    </font>
    <font>
      <b/>
      <sz val="16"/>
      <color rgb="FF000000"/>
      <name val="Calibri"/>
      <family val="2"/>
      <charset val="162"/>
    </font>
    <font>
      <sz val="10"/>
      <name val="Arial Tur"/>
      <family val="2"/>
      <charset val="162"/>
    </font>
    <font>
      <b/>
      <sz val="14"/>
      <color theme="0"/>
      <name val="Arial"/>
      <family val="2"/>
      <charset val="162"/>
    </font>
    <font>
      <sz val="10"/>
      <color theme="0"/>
      <name val="Arial"/>
      <family val="2"/>
      <charset val="162"/>
    </font>
    <font>
      <b/>
      <sz val="18"/>
      <name val="Arial Tur"/>
      <charset val="162"/>
    </font>
    <font>
      <sz val="18"/>
      <name val="Arial"/>
      <family val="2"/>
      <charset val="162"/>
    </font>
    <font>
      <sz val="18"/>
      <name val="Arial Tur"/>
      <charset val="162"/>
    </font>
    <font>
      <b/>
      <sz val="26"/>
      <name val="Arial"/>
      <family val="2"/>
      <charset val="162"/>
    </font>
    <font>
      <b/>
      <sz val="22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14"/>
      <color theme="1"/>
      <name val="Arial"/>
      <family val="2"/>
      <charset val="162"/>
    </font>
    <font>
      <b/>
      <sz val="16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 Tur"/>
      <charset val="162"/>
    </font>
    <font>
      <b/>
      <sz val="10"/>
      <color theme="1"/>
      <name val="Calibri"/>
      <family val="2"/>
      <charset val="162"/>
      <scheme val="minor"/>
    </font>
    <font>
      <b/>
      <sz val="12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1" fillId="0" borderId="0"/>
    <xf numFmtId="0" fontId="7" fillId="0" borderId="0"/>
    <xf numFmtId="164" fontId="19" fillId="0" borderId="0" applyFont="0" applyFill="0" applyBorder="0" applyAlignment="0" applyProtection="0"/>
  </cellStyleXfs>
  <cellXfs count="221">
    <xf numFmtId="0" fontId="0" fillId="0" borderId="0" xfId="0"/>
    <xf numFmtId="0" fontId="1" fillId="0" borderId="0" xfId="1" applyFont="1" applyBorder="1"/>
    <xf numFmtId="166" fontId="8" fillId="0" borderId="0" xfId="1" applyNumberFormat="1" applyFont="1" applyBorder="1"/>
    <xf numFmtId="0" fontId="1" fillId="0" borderId="0" xfId="0" applyFont="1" applyBorder="1"/>
    <xf numFmtId="0" fontId="7" fillId="0" borderId="0" xfId="3"/>
    <xf numFmtId="0" fontId="0" fillId="0" borderId="0" xfId="3" applyFont="1" applyBorder="1"/>
    <xf numFmtId="0" fontId="7" fillId="0" borderId="5" xfId="3" applyBorder="1"/>
    <xf numFmtId="0" fontId="7" fillId="0" borderId="6" xfId="3" applyBorder="1"/>
    <xf numFmtId="0" fontId="7" fillId="0" borderId="7" xfId="3" applyBorder="1"/>
    <xf numFmtId="167" fontId="7" fillId="0" borderId="0" xfId="3" applyNumberFormat="1" applyBorder="1"/>
    <xf numFmtId="0" fontId="0" fillId="0" borderId="0" xfId="3" applyFont="1" applyBorder="1" applyAlignment="1">
      <alignment vertical="center"/>
    </xf>
    <xf numFmtId="167" fontId="0" fillId="0" borderId="0" xfId="3" applyNumberFormat="1" applyFont="1" applyBorder="1" applyAlignment="1">
      <alignment horizontal="center"/>
    </xf>
    <xf numFmtId="167" fontId="0" fillId="0" borderId="0" xfId="3" applyNumberFormat="1" applyFont="1" applyBorder="1"/>
    <xf numFmtId="0" fontId="0" fillId="0" borderId="0" xfId="3" applyFont="1" applyBorder="1" applyAlignment="1">
      <alignment horizontal="center"/>
    </xf>
    <xf numFmtId="0" fontId="0" fillId="0" borderId="0" xfId="3" applyFont="1" applyBorder="1" applyAlignment="1">
      <alignment horizontal="center" vertical="center" wrapText="1"/>
    </xf>
    <xf numFmtId="0" fontId="7" fillId="0" borderId="0" xfId="3" applyBorder="1" applyAlignment="1">
      <alignment horizontal="center" vertical="center" wrapText="1"/>
    </xf>
    <xf numFmtId="0" fontId="5" fillId="0" borderId="0" xfId="3" applyFont="1" applyAlignment="1">
      <alignment horizontal="center"/>
    </xf>
    <xf numFmtId="0" fontId="12" fillId="0" borderId="0" xfId="3" applyFont="1" applyBorder="1" applyAlignment="1">
      <alignment horizontal="center"/>
    </xf>
    <xf numFmtId="0" fontId="5" fillId="0" borderId="0" xfId="3" applyFont="1" applyAlignment="1"/>
    <xf numFmtId="0" fontId="13" fillId="0" borderId="0" xfId="3" applyFont="1"/>
    <xf numFmtId="168" fontId="1" fillId="0" borderId="0" xfId="1" applyNumberFormat="1" applyFont="1" applyBorder="1"/>
    <xf numFmtId="0" fontId="1" fillId="0" borderId="0" xfId="1" applyFont="1" applyBorder="1" applyProtection="1"/>
    <xf numFmtId="0" fontId="4" fillId="0" borderId="0" xfId="1" applyNumberFormat="1" applyFont="1" applyBorder="1" applyAlignment="1" applyProtection="1">
      <alignment horizontal="center" vertical="center" wrapText="1"/>
    </xf>
    <xf numFmtId="0" fontId="4" fillId="0" borderId="0" xfId="1" applyNumberFormat="1" applyFont="1" applyBorder="1" applyAlignment="1" applyProtection="1">
      <alignment vertical="center" wrapText="1"/>
    </xf>
    <xf numFmtId="3" fontId="15" fillId="0" borderId="0" xfId="1" quotePrefix="1" applyNumberFormat="1" applyFont="1" applyFill="1" applyBorder="1" applyAlignment="1" applyProtection="1">
      <alignment horizontal="center" vertical="center" wrapText="1"/>
    </xf>
    <xf numFmtId="165" fontId="4" fillId="0" borderId="3" xfId="1" applyNumberFormat="1" applyFont="1" applyFill="1" applyBorder="1" applyAlignment="1" applyProtection="1">
      <alignment horizontal="center" vertical="center" wrapText="1"/>
    </xf>
    <xf numFmtId="0" fontId="15" fillId="0" borderId="0" xfId="1" applyNumberFormat="1" applyFont="1" applyBorder="1" applyAlignment="1" applyProtection="1">
      <alignment horizontal="center" vertical="center" wrapText="1"/>
    </xf>
    <xf numFmtId="0" fontId="1" fillId="0" borderId="0" xfId="0" applyFont="1" applyBorder="1" applyProtection="1"/>
    <xf numFmtId="0" fontId="10" fillId="0" borderId="0" xfId="1" applyFont="1" applyAlignment="1" applyProtection="1">
      <alignment horizontal="center"/>
    </xf>
    <xf numFmtId="0" fontId="13" fillId="0" borderId="0" xfId="3" applyFont="1" applyAlignment="1">
      <alignment horizontal="center" vertical="center"/>
    </xf>
    <xf numFmtId="0" fontId="16" fillId="0" borderId="0" xfId="1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left"/>
    </xf>
    <xf numFmtId="0" fontId="16" fillId="0" borderId="0" xfId="1" applyFont="1" applyBorder="1" applyAlignment="1" applyProtection="1"/>
    <xf numFmtId="0" fontId="1" fillId="0" borderId="0" xfId="0" applyFont="1" applyBorder="1" applyAlignment="1" applyProtection="1"/>
    <xf numFmtId="0" fontId="1" fillId="0" borderId="0" xfId="1" applyFont="1" applyBorder="1" applyAlignment="1" applyProtection="1"/>
    <xf numFmtId="0" fontId="9" fillId="0" borderId="0" xfId="0" applyFont="1" applyBorder="1" applyAlignment="1" applyProtection="1">
      <alignment horizontal="left"/>
    </xf>
    <xf numFmtId="0" fontId="16" fillId="0" borderId="0" xfId="1" applyFont="1" applyFill="1" applyBorder="1" applyAlignment="1" applyProtection="1"/>
    <xf numFmtId="165" fontId="4" fillId="2" borderId="3" xfId="1" applyNumberFormat="1" applyFont="1" applyFill="1" applyBorder="1" applyAlignment="1" applyProtection="1">
      <alignment horizontal="center" vertical="center" wrapText="1"/>
    </xf>
    <xf numFmtId="0" fontId="0" fillId="0" borderId="0" xfId="3" applyFont="1" applyBorder="1" applyAlignment="1">
      <alignment horizontal="left"/>
    </xf>
    <xf numFmtId="0" fontId="13" fillId="0" borderId="18" xfId="3" applyFont="1" applyBorder="1"/>
    <xf numFmtId="0" fontId="13" fillId="0" borderId="19" xfId="3" applyFont="1" applyBorder="1"/>
    <xf numFmtId="0" fontId="13" fillId="0" borderId="20" xfId="3" applyFont="1" applyBorder="1"/>
    <xf numFmtId="0" fontId="13" fillId="0" borderId="21" xfId="3" applyFont="1" applyBorder="1"/>
    <xf numFmtId="0" fontId="5" fillId="0" borderId="22" xfId="3" applyFont="1" applyBorder="1" applyAlignment="1"/>
    <xf numFmtId="0" fontId="5" fillId="0" borderId="22" xfId="3" applyFont="1" applyBorder="1" applyAlignment="1">
      <alignment horizontal="center"/>
    </xf>
    <xf numFmtId="0" fontId="13" fillId="0" borderId="0" xfId="3" applyFont="1" applyBorder="1"/>
    <xf numFmtId="0" fontId="12" fillId="0" borderId="22" xfId="3" applyFont="1" applyBorder="1" applyAlignment="1">
      <alignment horizontal="center"/>
    </xf>
    <xf numFmtId="0" fontId="7" fillId="0" borderId="21" xfId="3" applyBorder="1"/>
    <xf numFmtId="0" fontId="7" fillId="0" borderId="22" xfId="3" applyBorder="1"/>
    <xf numFmtId="0" fontId="7" fillId="0" borderId="22" xfId="3" applyBorder="1" applyAlignment="1">
      <alignment horizontal="left"/>
    </xf>
    <xf numFmtId="0" fontId="0" fillId="0" borderId="22" xfId="3" applyFont="1" applyBorder="1" applyAlignment="1">
      <alignment horizontal="center" vertical="center" wrapText="1"/>
    </xf>
    <xf numFmtId="167" fontId="0" fillId="0" borderId="22" xfId="3" applyNumberFormat="1" applyFont="1" applyBorder="1" applyAlignment="1">
      <alignment horizontal="center"/>
    </xf>
    <xf numFmtId="0" fontId="0" fillId="0" borderId="22" xfId="3" applyFont="1" applyBorder="1" applyAlignment="1">
      <alignment vertical="center"/>
    </xf>
    <xf numFmtId="167" fontId="6" fillId="0" borderId="22" xfId="3" applyNumberFormat="1" applyFont="1" applyBorder="1" applyAlignment="1">
      <alignment vertical="center"/>
    </xf>
    <xf numFmtId="0" fontId="7" fillId="0" borderId="23" xfId="3" applyBorder="1"/>
    <xf numFmtId="0" fontId="7" fillId="0" borderId="24" xfId="3" applyBorder="1"/>
    <xf numFmtId="0" fontId="7" fillId="0" borderId="25" xfId="3" applyBorder="1"/>
    <xf numFmtId="165" fontId="4" fillId="0" borderId="27" xfId="1" applyNumberFormat="1" applyFont="1" applyFill="1" applyBorder="1" applyAlignment="1" applyProtection="1">
      <alignment horizontal="center" vertical="center" wrapText="1"/>
    </xf>
    <xf numFmtId="165" fontId="4" fillId="2" borderId="27" xfId="1" applyNumberFormat="1" applyFont="1" applyFill="1" applyBorder="1" applyAlignment="1" applyProtection="1">
      <alignment horizontal="center" vertical="center" wrapText="1"/>
    </xf>
    <xf numFmtId="0" fontId="14" fillId="0" borderId="28" xfId="1" applyFont="1" applyBorder="1" applyAlignment="1" applyProtection="1">
      <alignment horizontal="center" vertical="center" wrapText="1"/>
    </xf>
    <xf numFmtId="165" fontId="14" fillId="0" borderId="11" xfId="1" applyNumberFormat="1" applyFont="1" applyBorder="1" applyAlignment="1" applyProtection="1">
      <alignment horizontal="center" vertical="center"/>
    </xf>
    <xf numFmtId="165" fontId="14" fillId="0" borderId="12" xfId="1" applyNumberFormat="1" applyFont="1" applyBorder="1" applyAlignment="1" applyProtection="1">
      <alignment horizontal="center" vertical="center"/>
    </xf>
    <xf numFmtId="2" fontId="4" fillId="0" borderId="28" xfId="1" applyNumberFormat="1" applyFont="1" applyBorder="1" applyAlignment="1" applyProtection="1">
      <alignment horizontal="center" vertical="center" wrapText="1"/>
    </xf>
    <xf numFmtId="0" fontId="16" fillId="0" borderId="10" xfId="1" applyNumberFormat="1" applyFont="1" applyBorder="1" applyAlignment="1" applyProtection="1">
      <alignment horizontal="center" vertical="center"/>
    </xf>
    <xf numFmtId="0" fontId="16" fillId="0" borderId="3" xfId="1" applyNumberFormat="1" applyFont="1" applyBorder="1" applyAlignment="1" applyProtection="1">
      <alignment horizontal="center" vertical="center"/>
    </xf>
    <xf numFmtId="0" fontId="16" fillId="0" borderId="11" xfId="1" applyNumberFormat="1" applyFont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 wrapText="1"/>
    </xf>
    <xf numFmtId="0" fontId="4" fillId="0" borderId="37" xfId="1" applyFont="1" applyFill="1" applyBorder="1" applyAlignment="1" applyProtection="1">
      <alignment horizontal="left" vertical="center" wrapText="1"/>
    </xf>
    <xf numFmtId="0" fontId="4" fillId="0" borderId="38" xfId="0" applyFont="1" applyFill="1" applyBorder="1" applyAlignment="1" applyProtection="1">
      <alignment horizontal="left" vertical="center" wrapText="1"/>
    </xf>
    <xf numFmtId="0" fontId="4" fillId="0" borderId="39" xfId="1" applyFont="1" applyFill="1" applyBorder="1" applyAlignment="1" applyProtection="1">
      <alignment horizontal="left" vertical="center" wrapText="1"/>
    </xf>
    <xf numFmtId="2" fontId="4" fillId="0" borderId="13" xfId="1" applyNumberFormat="1" applyFont="1" applyBorder="1" applyAlignment="1" applyProtection="1">
      <alignment vertical="center" wrapText="1"/>
    </xf>
    <xf numFmtId="2" fontId="4" fillId="0" borderId="31" xfId="1" applyNumberFormat="1" applyFont="1" applyBorder="1" applyAlignment="1" applyProtection="1">
      <alignment horizontal="center" vertical="center" wrapText="1"/>
    </xf>
    <xf numFmtId="2" fontId="4" fillId="0" borderId="41" xfId="1" applyNumberFormat="1" applyFont="1" applyBorder="1" applyAlignment="1" applyProtection="1">
      <alignment horizontal="center" vertical="center" wrapText="1"/>
    </xf>
    <xf numFmtId="165" fontId="4" fillId="0" borderId="42" xfId="1" applyNumberFormat="1" applyFont="1" applyFill="1" applyBorder="1" applyAlignment="1" applyProtection="1">
      <alignment horizontal="center" vertical="center" wrapText="1"/>
    </xf>
    <xf numFmtId="0" fontId="1" fillId="0" borderId="13" xfId="1" applyFont="1" applyBorder="1" applyProtection="1"/>
    <xf numFmtId="0" fontId="14" fillId="0" borderId="37" xfId="1" applyFont="1" applyFill="1" applyBorder="1" applyAlignment="1" applyProtection="1">
      <alignment horizontal="left" vertical="center" wrapText="1"/>
    </xf>
    <xf numFmtId="0" fontId="14" fillId="0" borderId="38" xfId="1" applyFont="1" applyFill="1" applyBorder="1" applyAlignment="1" applyProtection="1">
      <alignment horizontal="left" vertical="center" wrapText="1"/>
    </xf>
    <xf numFmtId="0" fontId="14" fillId="0" borderId="39" xfId="1" applyFont="1" applyFill="1" applyBorder="1" applyAlignment="1" applyProtection="1">
      <alignment horizontal="left" vertical="center" wrapText="1"/>
    </xf>
    <xf numFmtId="2" fontId="4" fillId="0" borderId="13" xfId="1" applyNumberFormat="1" applyFont="1" applyBorder="1" applyAlignment="1" applyProtection="1">
      <alignment horizontal="center" vertical="center" wrapText="1"/>
    </xf>
    <xf numFmtId="164" fontId="15" fillId="2" borderId="37" xfId="4" applyNumberFormat="1" applyFont="1" applyFill="1" applyBorder="1" applyAlignment="1" applyProtection="1">
      <alignment horizontal="center" wrapText="1"/>
    </xf>
    <xf numFmtId="169" fontId="15" fillId="0" borderId="38" xfId="4" applyNumberFormat="1" applyFont="1" applyFill="1" applyBorder="1" applyAlignment="1" applyProtection="1">
      <alignment horizontal="center" wrapText="1"/>
    </xf>
    <xf numFmtId="2" fontId="4" fillId="0" borderId="44" xfId="1" applyNumberFormat="1" applyFont="1" applyBorder="1" applyAlignment="1" applyProtection="1">
      <alignment horizontal="center" vertical="center" wrapText="1"/>
    </xf>
    <xf numFmtId="2" fontId="4" fillId="0" borderId="17" xfId="1" applyNumberFormat="1" applyFont="1" applyBorder="1" applyAlignment="1" applyProtection="1">
      <alignment horizontal="center" vertical="center" wrapText="1"/>
    </xf>
    <xf numFmtId="3" fontId="16" fillId="0" borderId="16" xfId="1" applyNumberFormat="1" applyFont="1" applyBorder="1" applyAlignment="1" applyProtection="1">
      <alignment horizontal="center" vertical="center"/>
    </xf>
    <xf numFmtId="3" fontId="16" fillId="0" borderId="9" xfId="1" applyNumberFormat="1" applyFont="1" applyBorder="1" applyAlignment="1" applyProtection="1">
      <alignment horizontal="center" vertical="center"/>
    </xf>
    <xf numFmtId="164" fontId="16" fillId="0" borderId="37" xfId="4" applyFont="1" applyFill="1" applyBorder="1" applyAlignment="1" applyProtection="1">
      <alignment horizontal="center" vertical="center"/>
    </xf>
    <xf numFmtId="164" fontId="16" fillId="0" borderId="38" xfId="4" applyFont="1" applyFill="1" applyBorder="1" applyAlignment="1" applyProtection="1">
      <alignment horizontal="center" vertical="center"/>
    </xf>
    <xf numFmtId="164" fontId="16" fillId="0" borderId="39" xfId="4" applyFont="1" applyFill="1" applyBorder="1" applyAlignment="1" applyProtection="1">
      <alignment horizontal="center" vertical="center"/>
    </xf>
    <xf numFmtId="2" fontId="4" fillId="0" borderId="29" xfId="1" applyNumberFormat="1" applyFont="1" applyBorder="1" applyAlignment="1" applyProtection="1">
      <alignment horizontal="center" vertical="center" wrapText="1"/>
    </xf>
    <xf numFmtId="165" fontId="15" fillId="0" borderId="37" xfId="1" applyNumberFormat="1" applyFont="1" applyFill="1" applyBorder="1" applyAlignment="1" applyProtection="1">
      <alignment horizontal="center" vertical="center" wrapText="1"/>
    </xf>
    <xf numFmtId="165" fontId="15" fillId="0" borderId="38" xfId="1" applyNumberFormat="1" applyFont="1" applyFill="1" applyBorder="1" applyAlignment="1" applyProtection="1">
      <alignment horizontal="center" vertical="center" wrapText="1"/>
    </xf>
    <xf numFmtId="165" fontId="15" fillId="0" borderId="39" xfId="1" applyNumberFormat="1" applyFont="1" applyFill="1" applyBorder="1" applyAlignment="1" applyProtection="1">
      <alignment horizontal="center" vertical="center" wrapText="1"/>
    </xf>
    <xf numFmtId="0" fontId="14" fillId="0" borderId="47" xfId="1" applyFont="1" applyBorder="1" applyAlignment="1" applyProtection="1">
      <alignment horizontal="center" vertical="center" wrapText="1"/>
    </xf>
    <xf numFmtId="0" fontId="21" fillId="0" borderId="0" xfId="3" applyFont="1" applyBorder="1" applyAlignment="1" applyProtection="1">
      <alignment horizontal="center" vertical="center"/>
      <protection locked="0"/>
    </xf>
    <xf numFmtId="0" fontId="21" fillId="0" borderId="0" xfId="3" applyFont="1" applyBorder="1" applyAlignment="1">
      <alignment vertical="center"/>
    </xf>
    <xf numFmtId="0" fontId="19" fillId="0" borderId="0" xfId="3" applyFont="1" applyBorder="1" applyAlignment="1">
      <alignment vertical="center"/>
    </xf>
    <xf numFmtId="14" fontId="22" fillId="0" borderId="0" xfId="2" applyNumberFormat="1" applyFont="1" applyBorder="1" applyAlignment="1" applyProtection="1">
      <alignment horizontal="left" vertical="center" wrapText="1"/>
      <protection locked="0"/>
    </xf>
    <xf numFmtId="14" fontId="23" fillId="0" borderId="0" xfId="3" applyNumberFormat="1" applyFont="1" applyBorder="1" applyAlignment="1">
      <alignment vertical="center"/>
    </xf>
    <xf numFmtId="14" fontId="22" fillId="0" borderId="0" xfId="2" applyNumberFormat="1" applyFont="1" applyBorder="1" applyAlignment="1" applyProtection="1">
      <alignment vertical="center" wrapText="1"/>
      <protection locked="0"/>
    </xf>
    <xf numFmtId="14" fontId="22" fillId="0" borderId="0" xfId="3" applyNumberFormat="1" applyFont="1" applyBorder="1" applyAlignment="1">
      <alignment horizontal="left" vertical="center"/>
    </xf>
    <xf numFmtId="0" fontId="22" fillId="0" borderId="0" xfId="3" applyFont="1" applyBorder="1" applyAlignment="1">
      <alignment horizontal="left" vertical="center"/>
    </xf>
    <xf numFmtId="0" fontId="23" fillId="0" borderId="0" xfId="3" applyFont="1" applyBorder="1" applyAlignment="1">
      <alignment vertical="center"/>
    </xf>
    <xf numFmtId="165" fontId="4" fillId="0" borderId="10" xfId="1" applyNumberFormat="1" applyFont="1" applyFill="1" applyBorder="1" applyAlignment="1" applyProtection="1">
      <alignment horizontal="center" vertical="center" wrapText="1"/>
    </xf>
    <xf numFmtId="165" fontId="4" fillId="0" borderId="50" xfId="1" applyNumberFormat="1" applyFont="1" applyFill="1" applyBorder="1" applyAlignment="1" applyProtection="1">
      <alignment horizontal="center" vertical="center" wrapText="1"/>
    </xf>
    <xf numFmtId="165" fontId="4" fillId="2" borderId="51" xfId="1" applyNumberFormat="1" applyFont="1" applyFill="1" applyBorder="1" applyAlignment="1" applyProtection="1">
      <alignment horizontal="center" vertical="center" wrapText="1"/>
    </xf>
    <xf numFmtId="165" fontId="4" fillId="0" borderId="51" xfId="1" applyNumberFormat="1" applyFont="1" applyFill="1" applyBorder="1" applyAlignment="1" applyProtection="1">
      <alignment horizontal="center" vertical="center" wrapText="1"/>
    </xf>
    <xf numFmtId="165" fontId="14" fillId="0" borderId="36" xfId="1" applyNumberFormat="1" applyFont="1" applyBorder="1" applyAlignment="1" applyProtection="1">
      <alignment horizontal="center" vertical="center"/>
    </xf>
    <xf numFmtId="165" fontId="14" fillId="0" borderId="52" xfId="1" applyNumberFormat="1" applyFont="1" applyBorder="1" applyAlignment="1" applyProtection="1">
      <alignment horizontal="center" vertical="center"/>
    </xf>
    <xf numFmtId="165" fontId="15" fillId="0" borderId="54" xfId="1" applyNumberFormat="1" applyFont="1" applyFill="1" applyBorder="1" applyAlignment="1" applyProtection="1">
      <alignment horizontal="center" vertical="center" wrapText="1"/>
    </xf>
    <xf numFmtId="3" fontId="16" fillId="0" borderId="2" xfId="1" applyNumberFormat="1" applyFont="1" applyBorder="1" applyAlignment="1" applyProtection="1">
      <alignment horizontal="center" vertical="center"/>
    </xf>
    <xf numFmtId="3" fontId="16" fillId="0" borderId="28" xfId="1" applyNumberFormat="1" applyFont="1" applyBorder="1" applyAlignment="1" applyProtection="1">
      <alignment horizontal="center" vertical="center"/>
    </xf>
    <xf numFmtId="0" fontId="15" fillId="0" borderId="45" xfId="1" applyNumberFormat="1" applyFont="1" applyFill="1" applyBorder="1" applyAlignment="1" applyProtection="1">
      <alignment horizontal="center" vertical="center" wrapText="1"/>
    </xf>
    <xf numFmtId="0" fontId="15" fillId="0" borderId="8" xfId="1" applyNumberFormat="1" applyFont="1" applyFill="1" applyBorder="1" applyAlignment="1" applyProtection="1">
      <alignment horizontal="center" vertical="center" wrapText="1"/>
    </xf>
    <xf numFmtId="0" fontId="15" fillId="0" borderId="40" xfId="1" applyNumberFormat="1" applyFont="1" applyFill="1" applyBorder="1" applyAlignment="1" applyProtection="1">
      <alignment horizontal="center" vertical="center" wrapText="1"/>
    </xf>
    <xf numFmtId="3" fontId="15" fillId="0" borderId="16" xfId="1" applyNumberFormat="1" applyFont="1" applyFill="1" applyBorder="1" applyAlignment="1" applyProtection="1">
      <alignment horizontal="center" vertical="center" wrapText="1"/>
    </xf>
    <xf numFmtId="3" fontId="15" fillId="0" borderId="10" xfId="1" applyNumberFormat="1" applyFont="1" applyFill="1" applyBorder="1" applyAlignment="1" applyProtection="1">
      <alignment horizontal="center" vertical="center" wrapText="1"/>
    </xf>
    <xf numFmtId="165" fontId="15" fillId="0" borderId="48" xfId="1" applyNumberFormat="1" applyFont="1" applyFill="1" applyBorder="1" applyAlignment="1" applyProtection="1">
      <alignment horizontal="center" vertical="center" wrapText="1"/>
    </xf>
    <xf numFmtId="3" fontId="15" fillId="0" borderId="9" xfId="1" applyNumberFormat="1" applyFont="1" applyFill="1" applyBorder="1" applyAlignment="1" applyProtection="1">
      <alignment horizontal="center" vertical="center" wrapText="1"/>
    </xf>
    <xf numFmtId="3" fontId="15" fillId="0" borderId="3" xfId="1" applyNumberFormat="1" applyFont="1" applyFill="1" applyBorder="1" applyAlignment="1" applyProtection="1">
      <alignment horizontal="center" vertical="center" wrapText="1"/>
    </xf>
    <xf numFmtId="165" fontId="15" fillId="0" borderId="49" xfId="1" applyNumberFormat="1" applyFont="1" applyFill="1" applyBorder="1" applyAlignment="1" applyProtection="1">
      <alignment horizontal="center" vertical="center" wrapText="1"/>
    </xf>
    <xf numFmtId="3" fontId="15" fillId="0" borderId="28" xfId="1" applyNumberFormat="1" applyFont="1" applyFill="1" applyBorder="1" applyAlignment="1" applyProtection="1">
      <alignment horizontal="center" vertical="center" wrapText="1"/>
    </xf>
    <xf numFmtId="3" fontId="15" fillId="0" borderId="11" xfId="1" applyNumberFormat="1" applyFont="1" applyFill="1" applyBorder="1" applyAlignment="1" applyProtection="1">
      <alignment horizontal="center" vertical="center" wrapText="1"/>
    </xf>
    <xf numFmtId="165" fontId="15" fillId="0" borderId="12" xfId="1" applyNumberFormat="1" applyFont="1" applyFill="1" applyBorder="1" applyAlignment="1" applyProtection="1">
      <alignment horizontal="center" vertical="center" wrapText="1"/>
    </xf>
    <xf numFmtId="3" fontId="15" fillId="0" borderId="2" xfId="1" applyNumberFormat="1" applyFont="1" applyFill="1" applyBorder="1" applyAlignment="1" applyProtection="1">
      <alignment horizontal="center" vertical="center" wrapText="1"/>
    </xf>
    <xf numFmtId="165" fontId="15" fillId="0" borderId="53" xfId="1" applyNumberFormat="1" applyFont="1" applyFill="1" applyBorder="1" applyAlignment="1" applyProtection="1">
      <alignment horizontal="center" vertical="center" wrapText="1"/>
    </xf>
    <xf numFmtId="0" fontId="1" fillId="0" borderId="0" xfId="1" applyFont="1" applyBorder="1" applyAlignment="1">
      <alignment wrapText="1"/>
    </xf>
    <xf numFmtId="165" fontId="4" fillId="0" borderId="56" xfId="1" applyNumberFormat="1" applyFont="1" applyFill="1" applyBorder="1" applyAlignment="1" applyProtection="1">
      <alignment horizontal="center" vertical="center" wrapText="1"/>
    </xf>
    <xf numFmtId="165" fontId="4" fillId="0" borderId="57" xfId="1" applyNumberFormat="1" applyFont="1" applyFill="1" applyBorder="1" applyAlignment="1" applyProtection="1">
      <alignment horizontal="center" vertical="center" wrapText="1"/>
    </xf>
    <xf numFmtId="165" fontId="4" fillId="0" borderId="58" xfId="1" applyNumberFormat="1" applyFont="1" applyFill="1" applyBorder="1" applyAlignment="1" applyProtection="1">
      <alignment horizontal="center" vertical="center" wrapText="1"/>
    </xf>
    <xf numFmtId="2" fontId="4" fillId="0" borderId="26" xfId="1" applyNumberFormat="1" applyFont="1" applyBorder="1" applyAlignment="1" applyProtection="1">
      <alignment horizontal="center" vertical="center" wrapText="1"/>
    </xf>
    <xf numFmtId="0" fontId="16" fillId="0" borderId="10" xfId="1" applyNumberFormat="1" applyFont="1" applyBorder="1" applyAlignment="1" applyProtection="1">
      <alignment horizontal="center" vertical="center"/>
    </xf>
    <xf numFmtId="0" fontId="16" fillId="0" borderId="3" xfId="1" applyNumberFormat="1" applyFont="1" applyBorder="1" applyAlignment="1" applyProtection="1">
      <alignment horizontal="center" vertical="center"/>
    </xf>
    <xf numFmtId="0" fontId="16" fillId="0" borderId="11" xfId="1" applyNumberFormat="1" applyFont="1" applyBorder="1" applyAlignment="1" applyProtection="1">
      <alignment horizontal="center" vertical="center"/>
    </xf>
    <xf numFmtId="0" fontId="16" fillId="0" borderId="36" xfId="1" applyNumberFormat="1" applyFont="1" applyBorder="1" applyAlignment="1" applyProtection="1">
      <alignment horizontal="center" vertical="center"/>
    </xf>
    <xf numFmtId="0" fontId="4" fillId="0" borderId="37" xfId="1" applyFont="1" applyFill="1" applyBorder="1" applyAlignment="1" applyProtection="1">
      <alignment horizontal="left" vertical="center" wrapText="1"/>
    </xf>
    <xf numFmtId="0" fontId="4" fillId="0" borderId="38" xfId="0" applyFont="1" applyFill="1" applyBorder="1" applyAlignment="1" applyProtection="1">
      <alignment horizontal="left" vertical="center" wrapText="1"/>
    </xf>
    <xf numFmtId="0" fontId="4" fillId="0" borderId="39" xfId="1" applyFont="1" applyFill="1" applyBorder="1" applyAlignment="1" applyProtection="1">
      <alignment horizontal="left" vertical="center" wrapText="1"/>
    </xf>
    <xf numFmtId="0" fontId="14" fillId="0" borderId="26" xfId="1" applyFont="1" applyFill="1" applyBorder="1" applyAlignment="1" applyProtection="1">
      <alignment horizontal="center" vertical="center" wrapText="1"/>
    </xf>
    <xf numFmtId="3" fontId="16" fillId="0" borderId="9" xfId="1" applyNumberFormat="1" applyFont="1" applyBorder="1" applyAlignment="1" applyProtection="1">
      <alignment horizontal="center" vertical="center"/>
    </xf>
    <xf numFmtId="164" fontId="16" fillId="0" borderId="37" xfId="4" applyFont="1" applyFill="1" applyBorder="1" applyAlignment="1" applyProtection="1">
      <alignment horizontal="center" vertical="center"/>
    </xf>
    <xf numFmtId="164" fontId="16" fillId="0" borderId="38" xfId="4" applyFont="1" applyFill="1" applyBorder="1" applyAlignment="1" applyProtection="1">
      <alignment horizontal="center" vertical="center"/>
    </xf>
    <xf numFmtId="164" fontId="16" fillId="0" borderId="39" xfId="4" applyFont="1" applyFill="1" applyBorder="1" applyAlignment="1" applyProtection="1">
      <alignment horizontal="center" vertical="center"/>
    </xf>
    <xf numFmtId="164" fontId="16" fillId="0" borderId="26" xfId="4" applyFont="1" applyFill="1" applyBorder="1" applyAlignment="1" applyProtection="1">
      <alignment horizontal="center" vertical="center"/>
    </xf>
    <xf numFmtId="165" fontId="15" fillId="0" borderId="37" xfId="1" applyNumberFormat="1" applyFont="1" applyFill="1" applyBorder="1" applyAlignment="1" applyProtection="1">
      <alignment horizontal="center" vertical="center" wrapText="1"/>
    </xf>
    <xf numFmtId="165" fontId="15" fillId="0" borderId="38" xfId="1" applyNumberFormat="1" applyFont="1" applyFill="1" applyBorder="1" applyAlignment="1" applyProtection="1">
      <alignment horizontal="center" vertical="center" wrapText="1"/>
    </xf>
    <xf numFmtId="165" fontId="15" fillId="0" borderId="39" xfId="1" applyNumberFormat="1" applyFont="1" applyFill="1" applyBorder="1" applyAlignment="1" applyProtection="1">
      <alignment horizontal="center" vertical="center" wrapText="1"/>
    </xf>
    <xf numFmtId="165" fontId="15" fillId="0" borderId="26" xfId="1" applyNumberFormat="1" applyFont="1" applyFill="1" applyBorder="1" applyAlignment="1" applyProtection="1">
      <alignment horizontal="center" vertical="center" wrapText="1"/>
    </xf>
    <xf numFmtId="3" fontId="16" fillId="0" borderId="2" xfId="1" applyNumberFormat="1" applyFont="1" applyBorder="1" applyAlignment="1" applyProtection="1">
      <alignment horizontal="center" vertical="center"/>
    </xf>
    <xf numFmtId="3" fontId="16" fillId="0" borderId="28" xfId="1" applyNumberFormat="1" applyFont="1" applyBorder="1" applyAlignment="1" applyProtection="1">
      <alignment horizontal="center" vertical="center"/>
    </xf>
    <xf numFmtId="3" fontId="16" fillId="0" borderId="55" xfId="1" applyNumberFormat="1" applyFont="1" applyBorder="1" applyAlignment="1" applyProtection="1">
      <alignment horizontal="center" vertical="center"/>
    </xf>
    <xf numFmtId="0" fontId="15" fillId="0" borderId="46" xfId="1" applyNumberFormat="1" applyFont="1" applyFill="1" applyBorder="1" applyAlignment="1" applyProtection="1">
      <alignment horizontal="center" vertical="center" wrapText="1"/>
    </xf>
    <xf numFmtId="165" fontId="15" fillId="0" borderId="54" xfId="1" applyNumberFormat="1" applyFont="1" applyFill="1" applyBorder="1" applyAlignment="1" applyProtection="1">
      <alignment horizontal="center" vertical="center" wrapText="1"/>
    </xf>
    <xf numFmtId="0" fontId="15" fillId="0" borderId="45" xfId="1" applyNumberFormat="1" applyFont="1" applyFill="1" applyBorder="1" applyAlignment="1" applyProtection="1">
      <alignment horizontal="center" vertical="center" wrapText="1"/>
    </xf>
    <xf numFmtId="0" fontId="15" fillId="0" borderId="8" xfId="1" applyNumberFormat="1" applyFont="1" applyFill="1" applyBorder="1" applyAlignment="1" applyProtection="1">
      <alignment horizontal="center" vertical="center" wrapText="1"/>
    </xf>
    <xf numFmtId="0" fontId="15" fillId="0" borderId="40" xfId="1" applyNumberFormat="1" applyFont="1" applyFill="1" applyBorder="1" applyAlignment="1" applyProtection="1">
      <alignment horizontal="center" vertical="center" wrapText="1"/>
    </xf>
    <xf numFmtId="0" fontId="16" fillId="0" borderId="36" xfId="1" applyNumberFormat="1" applyFont="1" applyFill="1" applyBorder="1" applyAlignment="1" applyProtection="1">
      <alignment horizontal="center" vertical="center"/>
    </xf>
    <xf numFmtId="0" fontId="14" fillId="0" borderId="26" xfId="1" applyFont="1" applyFill="1" applyBorder="1" applyAlignment="1" applyProtection="1">
      <alignment vertical="center" wrapText="1"/>
    </xf>
    <xf numFmtId="0" fontId="14" fillId="0" borderId="47" xfId="1" applyFont="1" applyBorder="1" applyAlignment="1" applyProtection="1">
      <alignment horizontal="center" vertical="center" wrapText="1"/>
    </xf>
    <xf numFmtId="165" fontId="14" fillId="0" borderId="36" xfId="1" applyNumberFormat="1" applyFont="1" applyBorder="1" applyAlignment="1" applyProtection="1">
      <alignment horizontal="center" vertical="center"/>
    </xf>
    <xf numFmtId="167" fontId="22" fillId="0" borderId="0" xfId="3" applyNumberFormat="1" applyFont="1" applyBorder="1" applyAlignment="1">
      <alignment horizontal="left" vertical="center"/>
    </xf>
    <xf numFmtId="167" fontId="22" fillId="0" borderId="0" xfId="3" applyNumberFormat="1" applyFont="1" applyBorder="1" applyAlignment="1">
      <alignment vertical="center"/>
    </xf>
    <xf numFmtId="165" fontId="15" fillId="0" borderId="15" xfId="1" applyNumberFormat="1" applyFont="1" applyFill="1" applyBorder="1" applyAlignment="1" applyProtection="1">
      <alignment horizontal="center" vertical="center" wrapText="1"/>
    </xf>
    <xf numFmtId="164" fontId="15" fillId="0" borderId="38" xfId="4" applyNumberFormat="1" applyFont="1" applyFill="1" applyBorder="1" applyAlignment="1" applyProtection="1">
      <alignment horizontal="center" wrapText="1"/>
    </xf>
    <xf numFmtId="164" fontId="15" fillId="0" borderId="39" xfId="4" applyNumberFormat="1" applyFont="1" applyFill="1" applyBorder="1" applyAlignment="1" applyProtection="1">
      <alignment horizontal="center" wrapText="1"/>
    </xf>
    <xf numFmtId="0" fontId="6" fillId="0" borderId="0" xfId="3" applyFont="1" applyBorder="1" applyAlignment="1">
      <alignment horizontal="center"/>
    </xf>
    <xf numFmtId="0" fontId="7" fillId="0" borderId="0" xfId="3" applyBorder="1"/>
    <xf numFmtId="0" fontId="25" fillId="0" borderId="0" xfId="3" applyFont="1" applyBorder="1" applyAlignment="1">
      <alignment horizontal="center"/>
    </xf>
    <xf numFmtId="0" fontId="25" fillId="0" borderId="0" xfId="3" applyFont="1" applyBorder="1" applyAlignment="1">
      <alignment horizontal="center" vertical="center" wrapText="1"/>
    </xf>
    <xf numFmtId="167" fontId="26" fillId="0" borderId="0" xfId="3" applyNumberFormat="1" applyFont="1" applyBorder="1" applyAlignment="1">
      <alignment vertical="center"/>
    </xf>
    <xf numFmtId="0" fontId="5" fillId="0" borderId="0" xfId="3" applyFont="1" applyBorder="1" applyAlignment="1">
      <alignment horizontal="center"/>
    </xf>
    <xf numFmtId="0" fontId="0" fillId="0" borderId="0" xfId="3" applyFont="1" applyBorder="1" applyAlignment="1">
      <alignment horizontal="left"/>
    </xf>
    <xf numFmtId="0" fontId="24" fillId="0" borderId="0" xfId="3" applyFont="1" applyBorder="1" applyAlignment="1">
      <alignment vertical="center"/>
    </xf>
    <xf numFmtId="0" fontId="24" fillId="0" borderId="0" xfId="3" applyFont="1" applyBorder="1" applyAlignment="1">
      <alignment horizontal="center" vertical="center" wrapText="1"/>
    </xf>
    <xf numFmtId="0" fontId="20" fillId="0" borderId="0" xfId="3" applyFont="1" applyBorder="1" applyAlignment="1">
      <alignment horizontal="center"/>
    </xf>
    <xf numFmtId="2" fontId="5" fillId="0" borderId="0" xfId="3" applyNumberFormat="1" applyFont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0" fillId="0" borderId="0" xfId="3" applyFont="1" applyBorder="1" applyAlignment="1">
      <alignment horizontal="center"/>
    </xf>
    <xf numFmtId="0" fontId="4" fillId="0" borderId="37" xfId="1" applyNumberFormat="1" applyFont="1" applyBorder="1" applyAlignment="1" applyProtection="1">
      <alignment horizontal="center" vertical="center" wrapText="1"/>
    </xf>
    <xf numFmtId="0" fontId="4" fillId="0" borderId="38" xfId="1" applyNumberFormat="1" applyFont="1" applyBorder="1" applyAlignment="1" applyProtection="1">
      <alignment horizontal="center" vertical="center" wrapText="1"/>
    </xf>
    <xf numFmtId="0" fontId="4" fillId="0" borderId="39" xfId="1" applyNumberFormat="1" applyFont="1" applyBorder="1" applyAlignment="1" applyProtection="1">
      <alignment horizontal="center" vertical="center" wrapText="1"/>
    </xf>
    <xf numFmtId="0" fontId="14" fillId="0" borderId="37" xfId="0" applyFont="1" applyBorder="1" applyAlignment="1" applyProtection="1">
      <alignment horizontal="center" vertical="center" wrapText="1"/>
    </xf>
    <xf numFmtId="0" fontId="14" fillId="0" borderId="38" xfId="0" applyFont="1" applyBorder="1" applyAlignment="1" applyProtection="1">
      <alignment horizontal="center" vertical="center" wrapText="1"/>
    </xf>
    <xf numFmtId="0" fontId="14" fillId="0" borderId="39" xfId="0" applyFont="1" applyBorder="1" applyAlignment="1" applyProtection="1">
      <alignment horizontal="center" vertical="center" wrapText="1"/>
    </xf>
    <xf numFmtId="0" fontId="14" fillId="0" borderId="37" xfId="1" applyFont="1" applyBorder="1" applyAlignment="1" applyProtection="1">
      <alignment horizontal="center" vertical="center" wrapText="1"/>
    </xf>
    <xf numFmtId="0" fontId="14" fillId="0" borderId="38" xfId="1" applyFont="1" applyBorder="1" applyAlignment="1" applyProtection="1">
      <alignment horizontal="center" vertical="center" wrapText="1"/>
    </xf>
    <xf numFmtId="0" fontId="14" fillId="0" borderId="39" xfId="1" applyFont="1" applyBorder="1" applyAlignment="1" applyProtection="1">
      <alignment horizontal="center" vertical="center" wrapText="1"/>
    </xf>
    <xf numFmtId="0" fontId="4" fillId="0" borderId="43" xfId="1" applyNumberFormat="1" applyFont="1" applyBorder="1" applyAlignment="1" applyProtection="1">
      <alignment horizontal="center" vertical="center" wrapText="1"/>
    </xf>
    <xf numFmtId="2" fontId="3" fillId="0" borderId="32" xfId="1" applyNumberFormat="1" applyFont="1" applyBorder="1" applyAlignment="1" applyProtection="1">
      <alignment horizontal="center" vertical="center" wrapText="1"/>
    </xf>
    <xf numFmtId="2" fontId="3" fillId="0" borderId="34" xfId="1" applyNumberFormat="1" applyFont="1" applyBorder="1" applyAlignment="1" applyProtection="1">
      <alignment horizontal="center" vertical="center"/>
    </xf>
    <xf numFmtId="2" fontId="3" fillId="0" borderId="35" xfId="1" applyNumberFormat="1" applyFont="1" applyBorder="1" applyAlignment="1" applyProtection="1">
      <alignment horizontal="center" vertical="center"/>
    </xf>
    <xf numFmtId="0" fontId="18" fillId="0" borderId="29" xfId="1" applyFont="1" applyBorder="1" applyAlignment="1" applyProtection="1">
      <alignment horizontal="center" vertical="center"/>
    </xf>
    <xf numFmtId="0" fontId="18" fillId="0" borderId="17" xfId="1" applyFont="1" applyBorder="1" applyAlignment="1" applyProtection="1">
      <alignment horizontal="center" vertical="center"/>
    </xf>
    <xf numFmtId="2" fontId="17" fillId="0" borderId="29" xfId="1" applyNumberFormat="1" applyFont="1" applyBorder="1" applyAlignment="1" applyProtection="1">
      <alignment horizontal="center" vertical="center"/>
    </xf>
    <xf numFmtId="2" fontId="17" fillId="0" borderId="30" xfId="1" applyNumberFormat="1" applyFont="1" applyBorder="1" applyAlignment="1" applyProtection="1">
      <alignment horizontal="center" vertical="center"/>
    </xf>
    <xf numFmtId="2" fontId="17" fillId="0" borderId="31" xfId="1" applyNumberFormat="1" applyFont="1" applyBorder="1" applyAlignment="1" applyProtection="1">
      <alignment horizontal="center" vertical="center"/>
    </xf>
    <xf numFmtId="0" fontId="17" fillId="0" borderId="3" xfId="1" applyNumberFormat="1" applyFont="1" applyFill="1" applyBorder="1" applyAlignment="1" applyProtection="1">
      <alignment horizontal="center" vertical="center" wrapText="1"/>
    </xf>
    <xf numFmtId="2" fontId="17" fillId="0" borderId="33" xfId="1" applyNumberFormat="1" applyFont="1" applyBorder="1" applyAlignment="1" applyProtection="1">
      <alignment horizontal="center" vertical="center"/>
    </xf>
    <xf numFmtId="2" fontId="17" fillId="0" borderId="1" xfId="1" applyNumberFormat="1" applyFont="1" applyBorder="1" applyAlignment="1" applyProtection="1">
      <alignment horizontal="center" vertical="center"/>
    </xf>
    <xf numFmtId="2" fontId="17" fillId="0" borderId="2" xfId="1" applyNumberFormat="1" applyFont="1" applyBorder="1" applyAlignment="1" applyProtection="1">
      <alignment horizontal="center" vertical="center"/>
    </xf>
    <xf numFmtId="2" fontId="4" fillId="0" borderId="27" xfId="1" applyNumberFormat="1" applyFont="1" applyBorder="1" applyAlignment="1" applyProtection="1">
      <alignment horizontal="center" vertical="center" wrapText="1"/>
    </xf>
    <xf numFmtId="2" fontId="4" fillId="0" borderId="3" xfId="1" applyNumberFormat="1" applyFont="1" applyBorder="1" applyAlignment="1" applyProtection="1">
      <alignment horizontal="center" vertical="center" wrapText="1"/>
    </xf>
    <xf numFmtId="14" fontId="17" fillId="0" borderId="27" xfId="1" applyNumberFormat="1" applyFont="1" applyFill="1" applyBorder="1" applyAlignment="1" applyProtection="1">
      <alignment horizontal="center" vertical="center" wrapText="1"/>
    </xf>
    <xf numFmtId="14" fontId="17" fillId="0" borderId="3" xfId="1" applyNumberFormat="1" applyFont="1" applyFill="1" applyBorder="1" applyAlignment="1" applyProtection="1">
      <alignment horizontal="center" vertical="center" wrapText="1"/>
    </xf>
    <xf numFmtId="1" fontId="17" fillId="0" borderId="3" xfId="1" applyNumberFormat="1" applyFont="1" applyFill="1" applyBorder="1" applyAlignment="1" applyProtection="1">
      <alignment horizontal="center" vertical="center" wrapText="1"/>
    </xf>
    <xf numFmtId="0" fontId="14" fillId="0" borderId="37" xfId="1" applyFont="1" applyFill="1" applyBorder="1" applyAlignment="1" applyProtection="1">
      <alignment horizontal="center" vertical="center" wrapText="1"/>
    </xf>
    <xf numFmtId="0" fontId="14" fillId="0" borderId="38" xfId="1" applyFont="1" applyFill="1" applyBorder="1" applyAlignment="1" applyProtection="1">
      <alignment horizontal="center" vertical="center" wrapText="1"/>
    </xf>
    <xf numFmtId="0" fontId="14" fillId="0" borderId="39" xfId="1" applyFont="1" applyFill="1" applyBorder="1" applyAlignment="1" applyProtection="1">
      <alignment horizontal="center" vertical="center" wrapText="1"/>
    </xf>
    <xf numFmtId="2" fontId="3" fillId="0" borderId="13" xfId="1" applyNumberFormat="1" applyFont="1" applyBorder="1" applyAlignment="1" applyProtection="1">
      <alignment horizontal="center" vertical="center" wrapText="1"/>
    </xf>
    <xf numFmtId="2" fontId="3" fillId="0" borderId="14" xfId="1" applyNumberFormat="1" applyFont="1" applyBorder="1" applyAlignment="1" applyProtection="1">
      <alignment horizontal="center" vertical="center"/>
    </xf>
    <xf numFmtId="2" fontId="3" fillId="0" borderId="15" xfId="1" applyNumberFormat="1" applyFont="1" applyBorder="1" applyAlignment="1" applyProtection="1">
      <alignment horizontal="center" vertical="center"/>
    </xf>
    <xf numFmtId="2" fontId="2" fillId="0" borderId="27" xfId="1" applyNumberFormat="1" applyFont="1" applyBorder="1" applyAlignment="1" applyProtection="1">
      <alignment horizontal="center" vertical="center"/>
    </xf>
    <xf numFmtId="2" fontId="2" fillId="0" borderId="3" xfId="1" applyNumberFormat="1" applyFont="1" applyBorder="1" applyAlignment="1" applyProtection="1">
      <alignment horizontal="center" vertical="center"/>
    </xf>
    <xf numFmtId="2" fontId="2" fillId="0" borderId="8" xfId="1" applyNumberFormat="1" applyFont="1" applyBorder="1" applyAlignment="1" applyProtection="1">
      <alignment horizontal="center" vertical="center"/>
    </xf>
    <xf numFmtId="2" fontId="4" fillId="0" borderId="8" xfId="1" applyNumberFormat="1" applyFont="1" applyBorder="1" applyAlignment="1" applyProtection="1">
      <alignment horizontal="center" vertical="center" wrapText="1"/>
    </xf>
    <xf numFmtId="14" fontId="4" fillId="0" borderId="27" xfId="1" applyNumberFormat="1" applyFont="1" applyBorder="1" applyAlignment="1" applyProtection="1">
      <alignment horizontal="center" vertical="center" wrapText="1"/>
    </xf>
    <xf numFmtId="14" fontId="4" fillId="0" borderId="3" xfId="1" applyNumberFormat="1" applyFont="1" applyBorder="1" applyAlignment="1" applyProtection="1">
      <alignment horizontal="center" vertical="center" wrapText="1"/>
    </xf>
    <xf numFmtId="0" fontId="4" fillId="0" borderId="3" xfId="1" applyNumberFormat="1" applyFont="1" applyBorder="1" applyAlignment="1" applyProtection="1">
      <alignment horizontal="center" vertical="center" wrapText="1"/>
    </xf>
    <xf numFmtId="1" fontId="4" fillId="0" borderId="3" xfId="1" applyNumberFormat="1" applyFont="1" applyBorder="1" applyAlignment="1" applyProtection="1">
      <alignment horizontal="center" vertical="center" wrapText="1"/>
    </xf>
    <xf numFmtId="1" fontId="4" fillId="0" borderId="8" xfId="1" applyNumberFormat="1" applyFont="1" applyBorder="1" applyAlignment="1" applyProtection="1">
      <alignment horizontal="center" vertical="center" wrapText="1"/>
    </xf>
    <xf numFmtId="0" fontId="17" fillId="0" borderId="11" xfId="1" applyNumberFormat="1" applyFont="1" applyBorder="1" applyAlignment="1" applyProtection="1">
      <alignment horizontal="center" vertical="center" wrapText="1"/>
    </xf>
    <xf numFmtId="0" fontId="17" fillId="0" borderId="40" xfId="1" applyNumberFormat="1" applyFont="1" applyBorder="1" applyAlignment="1" applyProtection="1">
      <alignment horizontal="center" vertical="center" wrapText="1"/>
    </xf>
  </cellXfs>
  <cellStyles count="5">
    <cellStyle name="Currency" xfId="4" builtinId="4"/>
    <cellStyle name="Excel Built-in Normal" xfId="2"/>
    <cellStyle name="Normal" xfId="0" builtinId="0"/>
    <cellStyle name="Normal 2" xfId="1"/>
    <cellStyle name="Normal_hakediş üst kapak" xfId="3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1785936</xdr:colOff>
      <xdr:row>44</xdr:row>
      <xdr:rowOff>42863</xdr:rowOff>
    </xdr:from>
    <xdr:to>
      <xdr:col>3</xdr:col>
      <xdr:colOff>754612</xdr:colOff>
      <xdr:row>53</xdr:row>
      <xdr:rowOff>110287</xdr:rowOff>
    </xdr:to>
    <xdr:sp macro="" textlink="">
      <xdr:nvSpPr>
        <xdr:cNvPr id="7" name="Metin kutusu 1"/>
        <xdr:cNvSpPr txBox="1"/>
      </xdr:nvSpPr>
      <xdr:spPr>
        <a:xfrm>
          <a:off x="2243136" y="23588663"/>
          <a:ext cx="5960026" cy="1610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eaLnBrk="1" fontAlgn="auto" latinLnBrk="0" hangingPunct="1"/>
          <a:r>
            <a:rPr lang="tr-TR" sz="20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Yüklenici Firma</a:t>
          </a:r>
          <a:endParaRPr lang="tr-TR" sz="4000"/>
        </a:p>
        <a:p>
          <a:endParaRPr lang="tr-T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1557337</xdr:colOff>
      <xdr:row>51</xdr:row>
      <xdr:rowOff>133349</xdr:rowOff>
    </xdr:from>
    <xdr:to>
      <xdr:col>2</xdr:col>
      <xdr:colOff>600075</xdr:colOff>
      <xdr:row>60</xdr:row>
      <xdr:rowOff>133350</xdr:rowOff>
    </xdr:to>
    <xdr:sp macro="" textlink="">
      <xdr:nvSpPr>
        <xdr:cNvPr id="13" name="Metin kutusu 1"/>
        <xdr:cNvSpPr txBox="1"/>
      </xdr:nvSpPr>
      <xdr:spPr>
        <a:xfrm>
          <a:off x="1557337" y="32384999"/>
          <a:ext cx="5900738" cy="15430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r-TR" sz="2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Yüklenici Firma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20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tr-T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1576387</xdr:colOff>
      <xdr:row>23</xdr:row>
      <xdr:rowOff>-1</xdr:rowOff>
    </xdr:from>
    <xdr:to>
      <xdr:col>2</xdr:col>
      <xdr:colOff>619125</xdr:colOff>
      <xdr:row>32</xdr:row>
      <xdr:rowOff>0</xdr:rowOff>
    </xdr:to>
    <xdr:sp macro="" textlink="$B$28">
      <xdr:nvSpPr>
        <xdr:cNvPr id="3" name="Metin kutusu 1"/>
        <xdr:cNvSpPr txBox="1"/>
      </xdr:nvSpPr>
      <xdr:spPr>
        <a:xfrm>
          <a:off x="1576387" y="7810499"/>
          <a:ext cx="5348288" cy="1457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F9B55C3D-3C53-4741-8778-FCD2E0CF856A}" type="TxLink">
            <a:rPr kumimoji="0" lang="tr-TR" sz="2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</a:t>
          </a:fld>
          <a:endParaRPr lang="tr-TR" sz="1100"/>
        </a:p>
      </xdr:txBody>
    </xdr:sp>
    <xdr:clientData/>
  </xdr:twoCellAnchor>
  <xdr:twoCellAnchor>
    <xdr:from>
      <xdr:col>0</xdr:col>
      <xdr:colOff>1576387</xdr:colOff>
      <xdr:row>23</xdr:row>
      <xdr:rowOff>23811</xdr:rowOff>
    </xdr:from>
    <xdr:to>
      <xdr:col>2</xdr:col>
      <xdr:colOff>619125</xdr:colOff>
      <xdr:row>32</xdr:row>
      <xdr:rowOff>23812</xdr:rowOff>
    </xdr:to>
    <xdr:sp macro="" textlink="">
      <xdr:nvSpPr>
        <xdr:cNvPr id="4" name="Metin kutusu 1"/>
        <xdr:cNvSpPr txBox="1"/>
      </xdr:nvSpPr>
      <xdr:spPr>
        <a:xfrm>
          <a:off x="1576387" y="7810499"/>
          <a:ext cx="5329238" cy="15001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r-TR" sz="2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Yüklenici Firma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20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tr-T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52"/>
  <sheetViews>
    <sheetView tabSelected="1" view="pageBreakPreview" topLeftCell="A13" zoomScaleSheetLayoutView="100" workbookViewId="0">
      <selection activeCell="H28" sqref="H28"/>
    </sheetView>
  </sheetViews>
  <sheetFormatPr defaultRowHeight="12.75"/>
  <cols>
    <col min="1" max="1" width="1.375" style="4" customWidth="1"/>
    <col min="2" max="2" width="18.625" style="4" customWidth="1"/>
    <col min="3" max="3" width="1.625" style="4" customWidth="1"/>
    <col min="4" max="4" width="19.375" style="4" customWidth="1"/>
    <col min="5" max="5" width="2.375" style="4" customWidth="1"/>
    <col min="6" max="6" width="23.5" style="4" customWidth="1"/>
    <col min="7" max="7" width="3.625" style="4" customWidth="1"/>
    <col min="8" max="8" width="21.375" style="4" customWidth="1"/>
    <col min="9" max="9" width="5.5" style="4" customWidth="1"/>
    <col min="10" max="256" width="9.125" style="4"/>
    <col min="257" max="257" width="1.375" style="4" customWidth="1"/>
    <col min="258" max="258" width="18.625" style="4" customWidth="1"/>
    <col min="259" max="259" width="1.625" style="4" customWidth="1"/>
    <col min="260" max="260" width="19.375" style="4" customWidth="1"/>
    <col min="261" max="261" width="1.5" style="4" customWidth="1"/>
    <col min="262" max="262" width="23.375" style="4" customWidth="1"/>
    <col min="263" max="263" width="1.5" style="4" customWidth="1"/>
    <col min="264" max="264" width="24.625" style="4" customWidth="1"/>
    <col min="265" max="265" width="5.5" style="4" customWidth="1"/>
    <col min="266" max="512" width="9.125" style="4"/>
    <col min="513" max="513" width="1.375" style="4" customWidth="1"/>
    <col min="514" max="514" width="18.625" style="4" customWidth="1"/>
    <col min="515" max="515" width="1.625" style="4" customWidth="1"/>
    <col min="516" max="516" width="19.375" style="4" customWidth="1"/>
    <col min="517" max="517" width="1.5" style="4" customWidth="1"/>
    <col min="518" max="518" width="23.375" style="4" customWidth="1"/>
    <col min="519" max="519" width="1.5" style="4" customWidth="1"/>
    <col min="520" max="520" width="24.625" style="4" customWidth="1"/>
    <col min="521" max="521" width="5.5" style="4" customWidth="1"/>
    <col min="522" max="768" width="9.125" style="4"/>
    <col min="769" max="769" width="1.375" style="4" customWidth="1"/>
    <col min="770" max="770" width="18.625" style="4" customWidth="1"/>
    <col min="771" max="771" width="1.625" style="4" customWidth="1"/>
    <col min="772" max="772" width="19.375" style="4" customWidth="1"/>
    <col min="773" max="773" width="1.5" style="4" customWidth="1"/>
    <col min="774" max="774" width="23.375" style="4" customWidth="1"/>
    <col min="775" max="775" width="1.5" style="4" customWidth="1"/>
    <col min="776" max="776" width="24.625" style="4" customWidth="1"/>
    <col min="777" max="777" width="5.5" style="4" customWidth="1"/>
    <col min="778" max="1024" width="9.125" style="4"/>
    <col min="1025" max="1025" width="1.375" style="4" customWidth="1"/>
    <col min="1026" max="1026" width="18.625" style="4" customWidth="1"/>
    <col min="1027" max="1027" width="1.625" style="4" customWidth="1"/>
    <col min="1028" max="1028" width="19.375" style="4" customWidth="1"/>
    <col min="1029" max="1029" width="1.5" style="4" customWidth="1"/>
    <col min="1030" max="1030" width="23.375" style="4" customWidth="1"/>
    <col min="1031" max="1031" width="1.5" style="4" customWidth="1"/>
    <col min="1032" max="1032" width="24.625" style="4" customWidth="1"/>
    <col min="1033" max="1033" width="5.5" style="4" customWidth="1"/>
    <col min="1034" max="1280" width="9.125" style="4"/>
    <col min="1281" max="1281" width="1.375" style="4" customWidth="1"/>
    <col min="1282" max="1282" width="18.625" style="4" customWidth="1"/>
    <col min="1283" max="1283" width="1.625" style="4" customWidth="1"/>
    <col min="1284" max="1284" width="19.375" style="4" customWidth="1"/>
    <col min="1285" max="1285" width="1.5" style="4" customWidth="1"/>
    <col min="1286" max="1286" width="23.375" style="4" customWidth="1"/>
    <col min="1287" max="1287" width="1.5" style="4" customWidth="1"/>
    <col min="1288" max="1288" width="24.625" style="4" customWidth="1"/>
    <col min="1289" max="1289" width="5.5" style="4" customWidth="1"/>
    <col min="1290" max="1536" width="9.125" style="4"/>
    <col min="1537" max="1537" width="1.375" style="4" customWidth="1"/>
    <col min="1538" max="1538" width="18.625" style="4" customWidth="1"/>
    <col min="1539" max="1539" width="1.625" style="4" customWidth="1"/>
    <col min="1540" max="1540" width="19.375" style="4" customWidth="1"/>
    <col min="1541" max="1541" width="1.5" style="4" customWidth="1"/>
    <col min="1542" max="1542" width="23.375" style="4" customWidth="1"/>
    <col min="1543" max="1543" width="1.5" style="4" customWidth="1"/>
    <col min="1544" max="1544" width="24.625" style="4" customWidth="1"/>
    <col min="1545" max="1545" width="5.5" style="4" customWidth="1"/>
    <col min="1546" max="1792" width="9.125" style="4"/>
    <col min="1793" max="1793" width="1.375" style="4" customWidth="1"/>
    <col min="1794" max="1794" width="18.625" style="4" customWidth="1"/>
    <col min="1795" max="1795" width="1.625" style="4" customWidth="1"/>
    <col min="1796" max="1796" width="19.375" style="4" customWidth="1"/>
    <col min="1797" max="1797" width="1.5" style="4" customWidth="1"/>
    <col min="1798" max="1798" width="23.375" style="4" customWidth="1"/>
    <col min="1799" max="1799" width="1.5" style="4" customWidth="1"/>
    <col min="1800" max="1800" width="24.625" style="4" customWidth="1"/>
    <col min="1801" max="1801" width="5.5" style="4" customWidth="1"/>
    <col min="1802" max="2048" width="9.125" style="4"/>
    <col min="2049" max="2049" width="1.375" style="4" customWidth="1"/>
    <col min="2050" max="2050" width="18.625" style="4" customWidth="1"/>
    <col min="2051" max="2051" width="1.625" style="4" customWidth="1"/>
    <col min="2052" max="2052" width="19.375" style="4" customWidth="1"/>
    <col min="2053" max="2053" width="1.5" style="4" customWidth="1"/>
    <col min="2054" max="2054" width="23.375" style="4" customWidth="1"/>
    <col min="2055" max="2055" width="1.5" style="4" customWidth="1"/>
    <col min="2056" max="2056" width="24.625" style="4" customWidth="1"/>
    <col min="2057" max="2057" width="5.5" style="4" customWidth="1"/>
    <col min="2058" max="2304" width="9.125" style="4"/>
    <col min="2305" max="2305" width="1.375" style="4" customWidth="1"/>
    <col min="2306" max="2306" width="18.625" style="4" customWidth="1"/>
    <col min="2307" max="2307" width="1.625" style="4" customWidth="1"/>
    <col min="2308" max="2308" width="19.375" style="4" customWidth="1"/>
    <col min="2309" max="2309" width="1.5" style="4" customWidth="1"/>
    <col min="2310" max="2310" width="23.375" style="4" customWidth="1"/>
    <col min="2311" max="2311" width="1.5" style="4" customWidth="1"/>
    <col min="2312" max="2312" width="24.625" style="4" customWidth="1"/>
    <col min="2313" max="2313" width="5.5" style="4" customWidth="1"/>
    <col min="2314" max="2560" width="9.125" style="4"/>
    <col min="2561" max="2561" width="1.375" style="4" customWidth="1"/>
    <col min="2562" max="2562" width="18.625" style="4" customWidth="1"/>
    <col min="2563" max="2563" width="1.625" style="4" customWidth="1"/>
    <col min="2564" max="2564" width="19.375" style="4" customWidth="1"/>
    <col min="2565" max="2565" width="1.5" style="4" customWidth="1"/>
    <col min="2566" max="2566" width="23.375" style="4" customWidth="1"/>
    <col min="2567" max="2567" width="1.5" style="4" customWidth="1"/>
    <col min="2568" max="2568" width="24.625" style="4" customWidth="1"/>
    <col min="2569" max="2569" width="5.5" style="4" customWidth="1"/>
    <col min="2570" max="2816" width="9.125" style="4"/>
    <col min="2817" max="2817" width="1.375" style="4" customWidth="1"/>
    <col min="2818" max="2818" width="18.625" style="4" customWidth="1"/>
    <col min="2819" max="2819" width="1.625" style="4" customWidth="1"/>
    <col min="2820" max="2820" width="19.375" style="4" customWidth="1"/>
    <col min="2821" max="2821" width="1.5" style="4" customWidth="1"/>
    <col min="2822" max="2822" width="23.375" style="4" customWidth="1"/>
    <col min="2823" max="2823" width="1.5" style="4" customWidth="1"/>
    <col min="2824" max="2824" width="24.625" style="4" customWidth="1"/>
    <col min="2825" max="2825" width="5.5" style="4" customWidth="1"/>
    <col min="2826" max="3072" width="9.125" style="4"/>
    <col min="3073" max="3073" width="1.375" style="4" customWidth="1"/>
    <col min="3074" max="3074" width="18.625" style="4" customWidth="1"/>
    <col min="3075" max="3075" width="1.625" style="4" customWidth="1"/>
    <col min="3076" max="3076" width="19.375" style="4" customWidth="1"/>
    <col min="3077" max="3077" width="1.5" style="4" customWidth="1"/>
    <col min="3078" max="3078" width="23.375" style="4" customWidth="1"/>
    <col min="3079" max="3079" width="1.5" style="4" customWidth="1"/>
    <col min="3080" max="3080" width="24.625" style="4" customWidth="1"/>
    <col min="3081" max="3081" width="5.5" style="4" customWidth="1"/>
    <col min="3082" max="3328" width="9.125" style="4"/>
    <col min="3329" max="3329" width="1.375" style="4" customWidth="1"/>
    <col min="3330" max="3330" width="18.625" style="4" customWidth="1"/>
    <col min="3331" max="3331" width="1.625" style="4" customWidth="1"/>
    <col min="3332" max="3332" width="19.375" style="4" customWidth="1"/>
    <col min="3333" max="3333" width="1.5" style="4" customWidth="1"/>
    <col min="3334" max="3334" width="23.375" style="4" customWidth="1"/>
    <col min="3335" max="3335" width="1.5" style="4" customWidth="1"/>
    <col min="3336" max="3336" width="24.625" style="4" customWidth="1"/>
    <col min="3337" max="3337" width="5.5" style="4" customWidth="1"/>
    <col min="3338" max="3584" width="9.125" style="4"/>
    <col min="3585" max="3585" width="1.375" style="4" customWidth="1"/>
    <col min="3586" max="3586" width="18.625" style="4" customWidth="1"/>
    <col min="3587" max="3587" width="1.625" style="4" customWidth="1"/>
    <col min="3588" max="3588" width="19.375" style="4" customWidth="1"/>
    <col min="3589" max="3589" width="1.5" style="4" customWidth="1"/>
    <col min="3590" max="3590" width="23.375" style="4" customWidth="1"/>
    <col min="3591" max="3591" width="1.5" style="4" customWidth="1"/>
    <col min="3592" max="3592" width="24.625" style="4" customWidth="1"/>
    <col min="3593" max="3593" width="5.5" style="4" customWidth="1"/>
    <col min="3594" max="3840" width="9.125" style="4"/>
    <col min="3841" max="3841" width="1.375" style="4" customWidth="1"/>
    <col min="3842" max="3842" width="18.625" style="4" customWidth="1"/>
    <col min="3843" max="3843" width="1.625" style="4" customWidth="1"/>
    <col min="3844" max="3844" width="19.375" style="4" customWidth="1"/>
    <col min="3845" max="3845" width="1.5" style="4" customWidth="1"/>
    <col min="3846" max="3846" width="23.375" style="4" customWidth="1"/>
    <col min="3847" max="3847" width="1.5" style="4" customWidth="1"/>
    <col min="3848" max="3848" width="24.625" style="4" customWidth="1"/>
    <col min="3849" max="3849" width="5.5" style="4" customWidth="1"/>
    <col min="3850" max="4096" width="9.125" style="4"/>
    <col min="4097" max="4097" width="1.375" style="4" customWidth="1"/>
    <col min="4098" max="4098" width="18.625" style="4" customWidth="1"/>
    <col min="4099" max="4099" width="1.625" style="4" customWidth="1"/>
    <col min="4100" max="4100" width="19.375" style="4" customWidth="1"/>
    <col min="4101" max="4101" width="1.5" style="4" customWidth="1"/>
    <col min="4102" max="4102" width="23.375" style="4" customWidth="1"/>
    <col min="4103" max="4103" width="1.5" style="4" customWidth="1"/>
    <col min="4104" max="4104" width="24.625" style="4" customWidth="1"/>
    <col min="4105" max="4105" width="5.5" style="4" customWidth="1"/>
    <col min="4106" max="4352" width="9.125" style="4"/>
    <col min="4353" max="4353" width="1.375" style="4" customWidth="1"/>
    <col min="4354" max="4354" width="18.625" style="4" customWidth="1"/>
    <col min="4355" max="4355" width="1.625" style="4" customWidth="1"/>
    <col min="4356" max="4356" width="19.375" style="4" customWidth="1"/>
    <col min="4357" max="4357" width="1.5" style="4" customWidth="1"/>
    <col min="4358" max="4358" width="23.375" style="4" customWidth="1"/>
    <col min="4359" max="4359" width="1.5" style="4" customWidth="1"/>
    <col min="4360" max="4360" width="24.625" style="4" customWidth="1"/>
    <col min="4361" max="4361" width="5.5" style="4" customWidth="1"/>
    <col min="4362" max="4608" width="9.125" style="4"/>
    <col min="4609" max="4609" width="1.375" style="4" customWidth="1"/>
    <col min="4610" max="4610" width="18.625" style="4" customWidth="1"/>
    <col min="4611" max="4611" width="1.625" style="4" customWidth="1"/>
    <col min="4612" max="4612" width="19.375" style="4" customWidth="1"/>
    <col min="4613" max="4613" width="1.5" style="4" customWidth="1"/>
    <col min="4614" max="4614" width="23.375" style="4" customWidth="1"/>
    <col min="4615" max="4615" width="1.5" style="4" customWidth="1"/>
    <col min="4616" max="4616" width="24.625" style="4" customWidth="1"/>
    <col min="4617" max="4617" width="5.5" style="4" customWidth="1"/>
    <col min="4618" max="4864" width="9.125" style="4"/>
    <col min="4865" max="4865" width="1.375" style="4" customWidth="1"/>
    <col min="4866" max="4866" width="18.625" style="4" customWidth="1"/>
    <col min="4867" max="4867" width="1.625" style="4" customWidth="1"/>
    <col min="4868" max="4868" width="19.375" style="4" customWidth="1"/>
    <col min="4869" max="4869" width="1.5" style="4" customWidth="1"/>
    <col min="4870" max="4870" width="23.375" style="4" customWidth="1"/>
    <col min="4871" max="4871" width="1.5" style="4" customWidth="1"/>
    <col min="4872" max="4872" width="24.625" style="4" customWidth="1"/>
    <col min="4873" max="4873" width="5.5" style="4" customWidth="1"/>
    <col min="4874" max="5120" width="9.125" style="4"/>
    <col min="5121" max="5121" width="1.375" style="4" customWidth="1"/>
    <col min="5122" max="5122" width="18.625" style="4" customWidth="1"/>
    <col min="5123" max="5123" width="1.625" style="4" customWidth="1"/>
    <col min="5124" max="5124" width="19.375" style="4" customWidth="1"/>
    <col min="5125" max="5125" width="1.5" style="4" customWidth="1"/>
    <col min="5126" max="5126" width="23.375" style="4" customWidth="1"/>
    <col min="5127" max="5127" width="1.5" style="4" customWidth="1"/>
    <col min="5128" max="5128" width="24.625" style="4" customWidth="1"/>
    <col min="5129" max="5129" width="5.5" style="4" customWidth="1"/>
    <col min="5130" max="5376" width="9.125" style="4"/>
    <col min="5377" max="5377" width="1.375" style="4" customWidth="1"/>
    <col min="5378" max="5378" width="18.625" style="4" customWidth="1"/>
    <col min="5379" max="5379" width="1.625" style="4" customWidth="1"/>
    <col min="5380" max="5380" width="19.375" style="4" customWidth="1"/>
    <col min="5381" max="5381" width="1.5" style="4" customWidth="1"/>
    <col min="5382" max="5382" width="23.375" style="4" customWidth="1"/>
    <col min="5383" max="5383" width="1.5" style="4" customWidth="1"/>
    <col min="5384" max="5384" width="24.625" style="4" customWidth="1"/>
    <col min="5385" max="5385" width="5.5" style="4" customWidth="1"/>
    <col min="5386" max="5632" width="9.125" style="4"/>
    <col min="5633" max="5633" width="1.375" style="4" customWidth="1"/>
    <col min="5634" max="5634" width="18.625" style="4" customWidth="1"/>
    <col min="5635" max="5635" width="1.625" style="4" customWidth="1"/>
    <col min="5636" max="5636" width="19.375" style="4" customWidth="1"/>
    <col min="5637" max="5637" width="1.5" style="4" customWidth="1"/>
    <col min="5638" max="5638" width="23.375" style="4" customWidth="1"/>
    <col min="5639" max="5639" width="1.5" style="4" customWidth="1"/>
    <col min="5640" max="5640" width="24.625" style="4" customWidth="1"/>
    <col min="5641" max="5641" width="5.5" style="4" customWidth="1"/>
    <col min="5642" max="5888" width="9.125" style="4"/>
    <col min="5889" max="5889" width="1.375" style="4" customWidth="1"/>
    <col min="5890" max="5890" width="18.625" style="4" customWidth="1"/>
    <col min="5891" max="5891" width="1.625" style="4" customWidth="1"/>
    <col min="5892" max="5892" width="19.375" style="4" customWidth="1"/>
    <col min="5893" max="5893" width="1.5" style="4" customWidth="1"/>
    <col min="5894" max="5894" width="23.375" style="4" customWidth="1"/>
    <col min="5895" max="5895" width="1.5" style="4" customWidth="1"/>
    <col min="5896" max="5896" width="24.625" style="4" customWidth="1"/>
    <col min="5897" max="5897" width="5.5" style="4" customWidth="1"/>
    <col min="5898" max="6144" width="9.125" style="4"/>
    <col min="6145" max="6145" width="1.375" style="4" customWidth="1"/>
    <col min="6146" max="6146" width="18.625" style="4" customWidth="1"/>
    <col min="6147" max="6147" width="1.625" style="4" customWidth="1"/>
    <col min="6148" max="6148" width="19.375" style="4" customWidth="1"/>
    <col min="6149" max="6149" width="1.5" style="4" customWidth="1"/>
    <col min="6150" max="6150" width="23.375" style="4" customWidth="1"/>
    <col min="6151" max="6151" width="1.5" style="4" customWidth="1"/>
    <col min="6152" max="6152" width="24.625" style="4" customWidth="1"/>
    <col min="6153" max="6153" width="5.5" style="4" customWidth="1"/>
    <col min="6154" max="6400" width="9.125" style="4"/>
    <col min="6401" max="6401" width="1.375" style="4" customWidth="1"/>
    <col min="6402" max="6402" width="18.625" style="4" customWidth="1"/>
    <col min="6403" max="6403" width="1.625" style="4" customWidth="1"/>
    <col min="6404" max="6404" width="19.375" style="4" customWidth="1"/>
    <col min="6405" max="6405" width="1.5" style="4" customWidth="1"/>
    <col min="6406" max="6406" width="23.375" style="4" customWidth="1"/>
    <col min="6407" max="6407" width="1.5" style="4" customWidth="1"/>
    <col min="6408" max="6408" width="24.625" style="4" customWidth="1"/>
    <col min="6409" max="6409" width="5.5" style="4" customWidth="1"/>
    <col min="6410" max="6656" width="9.125" style="4"/>
    <col min="6657" max="6657" width="1.375" style="4" customWidth="1"/>
    <col min="6658" max="6658" width="18.625" style="4" customWidth="1"/>
    <col min="6659" max="6659" width="1.625" style="4" customWidth="1"/>
    <col min="6660" max="6660" width="19.375" style="4" customWidth="1"/>
    <col min="6661" max="6661" width="1.5" style="4" customWidth="1"/>
    <col min="6662" max="6662" width="23.375" style="4" customWidth="1"/>
    <col min="6663" max="6663" width="1.5" style="4" customWidth="1"/>
    <col min="6664" max="6664" width="24.625" style="4" customWidth="1"/>
    <col min="6665" max="6665" width="5.5" style="4" customWidth="1"/>
    <col min="6666" max="6912" width="9.125" style="4"/>
    <col min="6913" max="6913" width="1.375" style="4" customWidth="1"/>
    <col min="6914" max="6914" width="18.625" style="4" customWidth="1"/>
    <col min="6915" max="6915" width="1.625" style="4" customWidth="1"/>
    <col min="6916" max="6916" width="19.375" style="4" customWidth="1"/>
    <col min="6917" max="6917" width="1.5" style="4" customWidth="1"/>
    <col min="6918" max="6918" width="23.375" style="4" customWidth="1"/>
    <col min="6919" max="6919" width="1.5" style="4" customWidth="1"/>
    <col min="6920" max="6920" width="24.625" style="4" customWidth="1"/>
    <col min="6921" max="6921" width="5.5" style="4" customWidth="1"/>
    <col min="6922" max="7168" width="9.125" style="4"/>
    <col min="7169" max="7169" width="1.375" style="4" customWidth="1"/>
    <col min="7170" max="7170" width="18.625" style="4" customWidth="1"/>
    <col min="7171" max="7171" width="1.625" style="4" customWidth="1"/>
    <col min="7172" max="7172" width="19.375" style="4" customWidth="1"/>
    <col min="7173" max="7173" width="1.5" style="4" customWidth="1"/>
    <col min="7174" max="7174" width="23.375" style="4" customWidth="1"/>
    <col min="7175" max="7175" width="1.5" style="4" customWidth="1"/>
    <col min="7176" max="7176" width="24.625" style="4" customWidth="1"/>
    <col min="7177" max="7177" width="5.5" style="4" customWidth="1"/>
    <col min="7178" max="7424" width="9.125" style="4"/>
    <col min="7425" max="7425" width="1.375" style="4" customWidth="1"/>
    <col min="7426" max="7426" width="18.625" style="4" customWidth="1"/>
    <col min="7427" max="7427" width="1.625" style="4" customWidth="1"/>
    <col min="7428" max="7428" width="19.375" style="4" customWidth="1"/>
    <col min="7429" max="7429" width="1.5" style="4" customWidth="1"/>
    <col min="7430" max="7430" width="23.375" style="4" customWidth="1"/>
    <col min="7431" max="7431" width="1.5" style="4" customWidth="1"/>
    <col min="7432" max="7432" width="24.625" style="4" customWidth="1"/>
    <col min="7433" max="7433" width="5.5" style="4" customWidth="1"/>
    <col min="7434" max="7680" width="9.125" style="4"/>
    <col min="7681" max="7681" width="1.375" style="4" customWidth="1"/>
    <col min="7682" max="7682" width="18.625" style="4" customWidth="1"/>
    <col min="7683" max="7683" width="1.625" style="4" customWidth="1"/>
    <col min="7684" max="7684" width="19.375" style="4" customWidth="1"/>
    <col min="7685" max="7685" width="1.5" style="4" customWidth="1"/>
    <col min="7686" max="7686" width="23.375" style="4" customWidth="1"/>
    <col min="7687" max="7687" width="1.5" style="4" customWidth="1"/>
    <col min="7688" max="7688" width="24.625" style="4" customWidth="1"/>
    <col min="7689" max="7689" width="5.5" style="4" customWidth="1"/>
    <col min="7690" max="7936" width="9.125" style="4"/>
    <col min="7937" max="7937" width="1.375" style="4" customWidth="1"/>
    <col min="7938" max="7938" width="18.625" style="4" customWidth="1"/>
    <col min="7939" max="7939" width="1.625" style="4" customWidth="1"/>
    <col min="7940" max="7940" width="19.375" style="4" customWidth="1"/>
    <col min="7941" max="7941" width="1.5" style="4" customWidth="1"/>
    <col min="7942" max="7942" width="23.375" style="4" customWidth="1"/>
    <col min="7943" max="7943" width="1.5" style="4" customWidth="1"/>
    <col min="7944" max="7944" width="24.625" style="4" customWidth="1"/>
    <col min="7945" max="7945" width="5.5" style="4" customWidth="1"/>
    <col min="7946" max="8192" width="9.125" style="4"/>
    <col min="8193" max="8193" width="1.375" style="4" customWidth="1"/>
    <col min="8194" max="8194" width="18.625" style="4" customWidth="1"/>
    <col min="8195" max="8195" width="1.625" style="4" customWidth="1"/>
    <col min="8196" max="8196" width="19.375" style="4" customWidth="1"/>
    <col min="8197" max="8197" width="1.5" style="4" customWidth="1"/>
    <col min="8198" max="8198" width="23.375" style="4" customWidth="1"/>
    <col min="8199" max="8199" width="1.5" style="4" customWidth="1"/>
    <col min="8200" max="8200" width="24.625" style="4" customWidth="1"/>
    <col min="8201" max="8201" width="5.5" style="4" customWidth="1"/>
    <col min="8202" max="8448" width="9.125" style="4"/>
    <col min="8449" max="8449" width="1.375" style="4" customWidth="1"/>
    <col min="8450" max="8450" width="18.625" style="4" customWidth="1"/>
    <col min="8451" max="8451" width="1.625" style="4" customWidth="1"/>
    <col min="8452" max="8452" width="19.375" style="4" customWidth="1"/>
    <col min="8453" max="8453" width="1.5" style="4" customWidth="1"/>
    <col min="8454" max="8454" width="23.375" style="4" customWidth="1"/>
    <col min="8455" max="8455" width="1.5" style="4" customWidth="1"/>
    <col min="8456" max="8456" width="24.625" style="4" customWidth="1"/>
    <col min="8457" max="8457" width="5.5" style="4" customWidth="1"/>
    <col min="8458" max="8704" width="9.125" style="4"/>
    <col min="8705" max="8705" width="1.375" style="4" customWidth="1"/>
    <col min="8706" max="8706" width="18.625" style="4" customWidth="1"/>
    <col min="8707" max="8707" width="1.625" style="4" customWidth="1"/>
    <col min="8708" max="8708" width="19.375" style="4" customWidth="1"/>
    <col min="8709" max="8709" width="1.5" style="4" customWidth="1"/>
    <col min="8710" max="8710" width="23.375" style="4" customWidth="1"/>
    <col min="8711" max="8711" width="1.5" style="4" customWidth="1"/>
    <col min="8712" max="8712" width="24.625" style="4" customWidth="1"/>
    <col min="8713" max="8713" width="5.5" style="4" customWidth="1"/>
    <col min="8714" max="8960" width="9.125" style="4"/>
    <col min="8961" max="8961" width="1.375" style="4" customWidth="1"/>
    <col min="8962" max="8962" width="18.625" style="4" customWidth="1"/>
    <col min="8963" max="8963" width="1.625" style="4" customWidth="1"/>
    <col min="8964" max="8964" width="19.375" style="4" customWidth="1"/>
    <col min="8965" max="8965" width="1.5" style="4" customWidth="1"/>
    <col min="8966" max="8966" width="23.375" style="4" customWidth="1"/>
    <col min="8967" max="8967" width="1.5" style="4" customWidth="1"/>
    <col min="8968" max="8968" width="24.625" style="4" customWidth="1"/>
    <col min="8969" max="8969" width="5.5" style="4" customWidth="1"/>
    <col min="8970" max="9216" width="9.125" style="4"/>
    <col min="9217" max="9217" width="1.375" style="4" customWidth="1"/>
    <col min="9218" max="9218" width="18.625" style="4" customWidth="1"/>
    <col min="9219" max="9219" width="1.625" style="4" customWidth="1"/>
    <col min="9220" max="9220" width="19.375" style="4" customWidth="1"/>
    <col min="9221" max="9221" width="1.5" style="4" customWidth="1"/>
    <col min="9222" max="9222" width="23.375" style="4" customWidth="1"/>
    <col min="9223" max="9223" width="1.5" style="4" customWidth="1"/>
    <col min="9224" max="9224" width="24.625" style="4" customWidth="1"/>
    <col min="9225" max="9225" width="5.5" style="4" customWidth="1"/>
    <col min="9226" max="9472" width="9.125" style="4"/>
    <col min="9473" max="9473" width="1.375" style="4" customWidth="1"/>
    <col min="9474" max="9474" width="18.625" style="4" customWidth="1"/>
    <col min="9475" max="9475" width="1.625" style="4" customWidth="1"/>
    <col min="9476" max="9476" width="19.375" style="4" customWidth="1"/>
    <col min="9477" max="9477" width="1.5" style="4" customWidth="1"/>
    <col min="9478" max="9478" width="23.375" style="4" customWidth="1"/>
    <col min="9479" max="9479" width="1.5" style="4" customWidth="1"/>
    <col min="9480" max="9480" width="24.625" style="4" customWidth="1"/>
    <col min="9481" max="9481" width="5.5" style="4" customWidth="1"/>
    <col min="9482" max="9728" width="9.125" style="4"/>
    <col min="9729" max="9729" width="1.375" style="4" customWidth="1"/>
    <col min="9730" max="9730" width="18.625" style="4" customWidth="1"/>
    <col min="9731" max="9731" width="1.625" style="4" customWidth="1"/>
    <col min="9732" max="9732" width="19.375" style="4" customWidth="1"/>
    <col min="9733" max="9733" width="1.5" style="4" customWidth="1"/>
    <col min="9734" max="9734" width="23.375" style="4" customWidth="1"/>
    <col min="9735" max="9735" width="1.5" style="4" customWidth="1"/>
    <col min="9736" max="9736" width="24.625" style="4" customWidth="1"/>
    <col min="9737" max="9737" width="5.5" style="4" customWidth="1"/>
    <col min="9738" max="9984" width="9.125" style="4"/>
    <col min="9985" max="9985" width="1.375" style="4" customWidth="1"/>
    <col min="9986" max="9986" width="18.625" style="4" customWidth="1"/>
    <col min="9987" max="9987" width="1.625" style="4" customWidth="1"/>
    <col min="9988" max="9988" width="19.375" style="4" customWidth="1"/>
    <col min="9989" max="9989" width="1.5" style="4" customWidth="1"/>
    <col min="9990" max="9990" width="23.375" style="4" customWidth="1"/>
    <col min="9991" max="9991" width="1.5" style="4" customWidth="1"/>
    <col min="9992" max="9992" width="24.625" style="4" customWidth="1"/>
    <col min="9993" max="9993" width="5.5" style="4" customWidth="1"/>
    <col min="9994" max="10240" width="9.125" style="4"/>
    <col min="10241" max="10241" width="1.375" style="4" customWidth="1"/>
    <col min="10242" max="10242" width="18.625" style="4" customWidth="1"/>
    <col min="10243" max="10243" width="1.625" style="4" customWidth="1"/>
    <col min="10244" max="10244" width="19.375" style="4" customWidth="1"/>
    <col min="10245" max="10245" width="1.5" style="4" customWidth="1"/>
    <col min="10246" max="10246" width="23.375" style="4" customWidth="1"/>
    <col min="10247" max="10247" width="1.5" style="4" customWidth="1"/>
    <col min="10248" max="10248" width="24.625" style="4" customWidth="1"/>
    <col min="10249" max="10249" width="5.5" style="4" customWidth="1"/>
    <col min="10250" max="10496" width="9.125" style="4"/>
    <col min="10497" max="10497" width="1.375" style="4" customWidth="1"/>
    <col min="10498" max="10498" width="18.625" style="4" customWidth="1"/>
    <col min="10499" max="10499" width="1.625" style="4" customWidth="1"/>
    <col min="10500" max="10500" width="19.375" style="4" customWidth="1"/>
    <col min="10501" max="10501" width="1.5" style="4" customWidth="1"/>
    <col min="10502" max="10502" width="23.375" style="4" customWidth="1"/>
    <col min="10503" max="10503" width="1.5" style="4" customWidth="1"/>
    <col min="10504" max="10504" width="24.625" style="4" customWidth="1"/>
    <col min="10505" max="10505" width="5.5" style="4" customWidth="1"/>
    <col min="10506" max="10752" width="9.125" style="4"/>
    <col min="10753" max="10753" width="1.375" style="4" customWidth="1"/>
    <col min="10754" max="10754" width="18.625" style="4" customWidth="1"/>
    <col min="10755" max="10755" width="1.625" style="4" customWidth="1"/>
    <col min="10756" max="10756" width="19.375" style="4" customWidth="1"/>
    <col min="10757" max="10757" width="1.5" style="4" customWidth="1"/>
    <col min="10758" max="10758" width="23.375" style="4" customWidth="1"/>
    <col min="10759" max="10759" width="1.5" style="4" customWidth="1"/>
    <col min="10760" max="10760" width="24.625" style="4" customWidth="1"/>
    <col min="10761" max="10761" width="5.5" style="4" customWidth="1"/>
    <col min="10762" max="11008" width="9.125" style="4"/>
    <col min="11009" max="11009" width="1.375" style="4" customWidth="1"/>
    <col min="11010" max="11010" width="18.625" style="4" customWidth="1"/>
    <col min="11011" max="11011" width="1.625" style="4" customWidth="1"/>
    <col min="11012" max="11012" width="19.375" style="4" customWidth="1"/>
    <col min="11013" max="11013" width="1.5" style="4" customWidth="1"/>
    <col min="11014" max="11014" width="23.375" style="4" customWidth="1"/>
    <col min="11015" max="11015" width="1.5" style="4" customWidth="1"/>
    <col min="11016" max="11016" width="24.625" style="4" customWidth="1"/>
    <col min="11017" max="11017" width="5.5" style="4" customWidth="1"/>
    <col min="11018" max="11264" width="9.125" style="4"/>
    <col min="11265" max="11265" width="1.375" style="4" customWidth="1"/>
    <col min="11266" max="11266" width="18.625" style="4" customWidth="1"/>
    <col min="11267" max="11267" width="1.625" style="4" customWidth="1"/>
    <col min="11268" max="11268" width="19.375" style="4" customWidth="1"/>
    <col min="11269" max="11269" width="1.5" style="4" customWidth="1"/>
    <col min="11270" max="11270" width="23.375" style="4" customWidth="1"/>
    <col min="11271" max="11271" width="1.5" style="4" customWidth="1"/>
    <col min="11272" max="11272" width="24.625" style="4" customWidth="1"/>
    <col min="11273" max="11273" width="5.5" style="4" customWidth="1"/>
    <col min="11274" max="11520" width="9.125" style="4"/>
    <col min="11521" max="11521" width="1.375" style="4" customWidth="1"/>
    <col min="11522" max="11522" width="18.625" style="4" customWidth="1"/>
    <col min="11523" max="11523" width="1.625" style="4" customWidth="1"/>
    <col min="11524" max="11524" width="19.375" style="4" customWidth="1"/>
    <col min="11525" max="11525" width="1.5" style="4" customWidth="1"/>
    <col min="11526" max="11526" width="23.375" style="4" customWidth="1"/>
    <col min="11527" max="11527" width="1.5" style="4" customWidth="1"/>
    <col min="11528" max="11528" width="24.625" style="4" customWidth="1"/>
    <col min="11529" max="11529" width="5.5" style="4" customWidth="1"/>
    <col min="11530" max="11776" width="9.125" style="4"/>
    <col min="11777" max="11777" width="1.375" style="4" customWidth="1"/>
    <col min="11778" max="11778" width="18.625" style="4" customWidth="1"/>
    <col min="11779" max="11779" width="1.625" style="4" customWidth="1"/>
    <col min="11780" max="11780" width="19.375" style="4" customWidth="1"/>
    <col min="11781" max="11781" width="1.5" style="4" customWidth="1"/>
    <col min="11782" max="11782" width="23.375" style="4" customWidth="1"/>
    <col min="11783" max="11783" width="1.5" style="4" customWidth="1"/>
    <col min="11784" max="11784" width="24.625" style="4" customWidth="1"/>
    <col min="11785" max="11785" width="5.5" style="4" customWidth="1"/>
    <col min="11786" max="12032" width="9.125" style="4"/>
    <col min="12033" max="12033" width="1.375" style="4" customWidth="1"/>
    <col min="12034" max="12034" width="18.625" style="4" customWidth="1"/>
    <col min="12035" max="12035" width="1.625" style="4" customWidth="1"/>
    <col min="12036" max="12036" width="19.375" style="4" customWidth="1"/>
    <col min="12037" max="12037" width="1.5" style="4" customWidth="1"/>
    <col min="12038" max="12038" width="23.375" style="4" customWidth="1"/>
    <col min="12039" max="12039" width="1.5" style="4" customWidth="1"/>
    <col min="12040" max="12040" width="24.625" style="4" customWidth="1"/>
    <col min="12041" max="12041" width="5.5" style="4" customWidth="1"/>
    <col min="12042" max="12288" width="9.125" style="4"/>
    <col min="12289" max="12289" width="1.375" style="4" customWidth="1"/>
    <col min="12290" max="12290" width="18.625" style="4" customWidth="1"/>
    <col min="12291" max="12291" width="1.625" style="4" customWidth="1"/>
    <col min="12292" max="12292" width="19.375" style="4" customWidth="1"/>
    <col min="12293" max="12293" width="1.5" style="4" customWidth="1"/>
    <col min="12294" max="12294" width="23.375" style="4" customWidth="1"/>
    <col min="12295" max="12295" width="1.5" style="4" customWidth="1"/>
    <col min="12296" max="12296" width="24.625" style="4" customWidth="1"/>
    <col min="12297" max="12297" width="5.5" style="4" customWidth="1"/>
    <col min="12298" max="12544" width="9.125" style="4"/>
    <col min="12545" max="12545" width="1.375" style="4" customWidth="1"/>
    <col min="12546" max="12546" width="18.625" style="4" customWidth="1"/>
    <col min="12547" max="12547" width="1.625" style="4" customWidth="1"/>
    <col min="12548" max="12548" width="19.375" style="4" customWidth="1"/>
    <col min="12549" max="12549" width="1.5" style="4" customWidth="1"/>
    <col min="12550" max="12550" width="23.375" style="4" customWidth="1"/>
    <col min="12551" max="12551" width="1.5" style="4" customWidth="1"/>
    <col min="12552" max="12552" width="24.625" style="4" customWidth="1"/>
    <col min="12553" max="12553" width="5.5" style="4" customWidth="1"/>
    <col min="12554" max="12800" width="9.125" style="4"/>
    <col min="12801" max="12801" width="1.375" style="4" customWidth="1"/>
    <col min="12802" max="12802" width="18.625" style="4" customWidth="1"/>
    <col min="12803" max="12803" width="1.625" style="4" customWidth="1"/>
    <col min="12804" max="12804" width="19.375" style="4" customWidth="1"/>
    <col min="12805" max="12805" width="1.5" style="4" customWidth="1"/>
    <col min="12806" max="12806" width="23.375" style="4" customWidth="1"/>
    <col min="12807" max="12807" width="1.5" style="4" customWidth="1"/>
    <col min="12808" max="12808" width="24.625" style="4" customWidth="1"/>
    <col min="12809" max="12809" width="5.5" style="4" customWidth="1"/>
    <col min="12810" max="13056" width="9.125" style="4"/>
    <col min="13057" max="13057" width="1.375" style="4" customWidth="1"/>
    <col min="13058" max="13058" width="18.625" style="4" customWidth="1"/>
    <col min="13059" max="13059" width="1.625" style="4" customWidth="1"/>
    <col min="13060" max="13060" width="19.375" style="4" customWidth="1"/>
    <col min="13061" max="13061" width="1.5" style="4" customWidth="1"/>
    <col min="13062" max="13062" width="23.375" style="4" customWidth="1"/>
    <col min="13063" max="13063" width="1.5" style="4" customWidth="1"/>
    <col min="13064" max="13064" width="24.625" style="4" customWidth="1"/>
    <col min="13065" max="13065" width="5.5" style="4" customWidth="1"/>
    <col min="13066" max="13312" width="9.125" style="4"/>
    <col min="13313" max="13313" width="1.375" style="4" customWidth="1"/>
    <col min="13314" max="13314" width="18.625" style="4" customWidth="1"/>
    <col min="13315" max="13315" width="1.625" style="4" customWidth="1"/>
    <col min="13316" max="13316" width="19.375" style="4" customWidth="1"/>
    <col min="13317" max="13317" width="1.5" style="4" customWidth="1"/>
    <col min="13318" max="13318" width="23.375" style="4" customWidth="1"/>
    <col min="13319" max="13319" width="1.5" style="4" customWidth="1"/>
    <col min="13320" max="13320" width="24.625" style="4" customWidth="1"/>
    <col min="13321" max="13321" width="5.5" style="4" customWidth="1"/>
    <col min="13322" max="13568" width="9.125" style="4"/>
    <col min="13569" max="13569" width="1.375" style="4" customWidth="1"/>
    <col min="13570" max="13570" width="18.625" style="4" customWidth="1"/>
    <col min="13571" max="13571" width="1.625" style="4" customWidth="1"/>
    <col min="13572" max="13572" width="19.375" style="4" customWidth="1"/>
    <col min="13573" max="13573" width="1.5" style="4" customWidth="1"/>
    <col min="13574" max="13574" width="23.375" style="4" customWidth="1"/>
    <col min="13575" max="13575" width="1.5" style="4" customWidth="1"/>
    <col min="13576" max="13576" width="24.625" style="4" customWidth="1"/>
    <col min="13577" max="13577" width="5.5" style="4" customWidth="1"/>
    <col min="13578" max="13824" width="9.125" style="4"/>
    <col min="13825" max="13825" width="1.375" style="4" customWidth="1"/>
    <col min="13826" max="13826" width="18.625" style="4" customWidth="1"/>
    <col min="13827" max="13827" width="1.625" style="4" customWidth="1"/>
    <col min="13828" max="13828" width="19.375" style="4" customWidth="1"/>
    <col min="13829" max="13829" width="1.5" style="4" customWidth="1"/>
    <col min="13830" max="13830" width="23.375" style="4" customWidth="1"/>
    <col min="13831" max="13831" width="1.5" style="4" customWidth="1"/>
    <col min="13832" max="13832" width="24.625" style="4" customWidth="1"/>
    <col min="13833" max="13833" width="5.5" style="4" customWidth="1"/>
    <col min="13834" max="14080" width="9.125" style="4"/>
    <col min="14081" max="14081" width="1.375" style="4" customWidth="1"/>
    <col min="14082" max="14082" width="18.625" style="4" customWidth="1"/>
    <col min="14083" max="14083" width="1.625" style="4" customWidth="1"/>
    <col min="14084" max="14084" width="19.375" style="4" customWidth="1"/>
    <col min="14085" max="14085" width="1.5" style="4" customWidth="1"/>
    <col min="14086" max="14086" width="23.375" style="4" customWidth="1"/>
    <col min="14087" max="14087" width="1.5" style="4" customWidth="1"/>
    <col min="14088" max="14088" width="24.625" style="4" customWidth="1"/>
    <col min="14089" max="14089" width="5.5" style="4" customWidth="1"/>
    <col min="14090" max="14336" width="9.125" style="4"/>
    <col min="14337" max="14337" width="1.375" style="4" customWidth="1"/>
    <col min="14338" max="14338" width="18.625" style="4" customWidth="1"/>
    <col min="14339" max="14339" width="1.625" style="4" customWidth="1"/>
    <col min="14340" max="14340" width="19.375" style="4" customWidth="1"/>
    <col min="14341" max="14341" width="1.5" style="4" customWidth="1"/>
    <col min="14342" max="14342" width="23.375" style="4" customWidth="1"/>
    <col min="14343" max="14343" width="1.5" style="4" customWidth="1"/>
    <col min="14344" max="14344" width="24.625" style="4" customWidth="1"/>
    <col min="14345" max="14345" width="5.5" style="4" customWidth="1"/>
    <col min="14346" max="14592" width="9.125" style="4"/>
    <col min="14593" max="14593" width="1.375" style="4" customWidth="1"/>
    <col min="14594" max="14594" width="18.625" style="4" customWidth="1"/>
    <col min="14595" max="14595" width="1.625" style="4" customWidth="1"/>
    <col min="14596" max="14596" width="19.375" style="4" customWidth="1"/>
    <col min="14597" max="14597" width="1.5" style="4" customWidth="1"/>
    <col min="14598" max="14598" width="23.375" style="4" customWidth="1"/>
    <col min="14599" max="14599" width="1.5" style="4" customWidth="1"/>
    <col min="14600" max="14600" width="24.625" style="4" customWidth="1"/>
    <col min="14601" max="14601" width="5.5" style="4" customWidth="1"/>
    <col min="14602" max="14848" width="9.125" style="4"/>
    <col min="14849" max="14849" width="1.375" style="4" customWidth="1"/>
    <col min="14850" max="14850" width="18.625" style="4" customWidth="1"/>
    <col min="14851" max="14851" width="1.625" style="4" customWidth="1"/>
    <col min="14852" max="14852" width="19.375" style="4" customWidth="1"/>
    <col min="14853" max="14853" width="1.5" style="4" customWidth="1"/>
    <col min="14854" max="14854" width="23.375" style="4" customWidth="1"/>
    <col min="14855" max="14855" width="1.5" style="4" customWidth="1"/>
    <col min="14856" max="14856" width="24.625" style="4" customWidth="1"/>
    <col min="14857" max="14857" width="5.5" style="4" customWidth="1"/>
    <col min="14858" max="15104" width="9.125" style="4"/>
    <col min="15105" max="15105" width="1.375" style="4" customWidth="1"/>
    <col min="15106" max="15106" width="18.625" style="4" customWidth="1"/>
    <col min="15107" max="15107" width="1.625" style="4" customWidth="1"/>
    <col min="15108" max="15108" width="19.375" style="4" customWidth="1"/>
    <col min="15109" max="15109" width="1.5" style="4" customWidth="1"/>
    <col min="15110" max="15110" width="23.375" style="4" customWidth="1"/>
    <col min="15111" max="15111" width="1.5" style="4" customWidth="1"/>
    <col min="15112" max="15112" width="24.625" style="4" customWidth="1"/>
    <col min="15113" max="15113" width="5.5" style="4" customWidth="1"/>
    <col min="15114" max="15360" width="9.125" style="4"/>
    <col min="15361" max="15361" width="1.375" style="4" customWidth="1"/>
    <col min="15362" max="15362" width="18.625" style="4" customWidth="1"/>
    <col min="15363" max="15363" width="1.625" style="4" customWidth="1"/>
    <col min="15364" max="15364" width="19.375" style="4" customWidth="1"/>
    <col min="15365" max="15365" width="1.5" style="4" customWidth="1"/>
    <col min="15366" max="15366" width="23.375" style="4" customWidth="1"/>
    <col min="15367" max="15367" width="1.5" style="4" customWidth="1"/>
    <col min="15368" max="15368" width="24.625" style="4" customWidth="1"/>
    <col min="15369" max="15369" width="5.5" style="4" customWidth="1"/>
    <col min="15370" max="15616" width="9.125" style="4"/>
    <col min="15617" max="15617" width="1.375" style="4" customWidth="1"/>
    <col min="15618" max="15618" width="18.625" style="4" customWidth="1"/>
    <col min="15619" max="15619" width="1.625" style="4" customWidth="1"/>
    <col min="15620" max="15620" width="19.375" style="4" customWidth="1"/>
    <col min="15621" max="15621" width="1.5" style="4" customWidth="1"/>
    <col min="15622" max="15622" width="23.375" style="4" customWidth="1"/>
    <col min="15623" max="15623" width="1.5" style="4" customWidth="1"/>
    <col min="15624" max="15624" width="24.625" style="4" customWidth="1"/>
    <col min="15625" max="15625" width="5.5" style="4" customWidth="1"/>
    <col min="15626" max="15872" width="9.125" style="4"/>
    <col min="15873" max="15873" width="1.375" style="4" customWidth="1"/>
    <col min="15874" max="15874" width="18.625" style="4" customWidth="1"/>
    <col min="15875" max="15875" width="1.625" style="4" customWidth="1"/>
    <col min="15876" max="15876" width="19.375" style="4" customWidth="1"/>
    <col min="15877" max="15877" width="1.5" style="4" customWidth="1"/>
    <col min="15878" max="15878" width="23.375" style="4" customWidth="1"/>
    <col min="15879" max="15879" width="1.5" style="4" customWidth="1"/>
    <col min="15880" max="15880" width="24.625" style="4" customWidth="1"/>
    <col min="15881" max="15881" width="5.5" style="4" customWidth="1"/>
    <col min="15882" max="16128" width="9.125" style="4"/>
    <col min="16129" max="16129" width="1.375" style="4" customWidth="1"/>
    <col min="16130" max="16130" width="18.625" style="4" customWidth="1"/>
    <col min="16131" max="16131" width="1.625" style="4" customWidth="1"/>
    <col min="16132" max="16132" width="19.375" style="4" customWidth="1"/>
    <col min="16133" max="16133" width="1.5" style="4" customWidth="1"/>
    <col min="16134" max="16134" width="23.375" style="4" customWidth="1"/>
    <col min="16135" max="16135" width="1.5" style="4" customWidth="1"/>
    <col min="16136" max="16136" width="24.625" style="4" customWidth="1"/>
    <col min="16137" max="16137" width="5.5" style="4" customWidth="1"/>
    <col min="16138" max="16384" width="9.125" style="4"/>
  </cols>
  <sheetData>
    <row r="1" spans="1:13" ht="36" customHeight="1" thickBot="1">
      <c r="A1" s="19"/>
      <c r="B1" s="19"/>
      <c r="C1" s="19"/>
      <c r="D1" s="19"/>
      <c r="E1" s="19"/>
      <c r="F1" s="19"/>
      <c r="G1" s="19"/>
      <c r="H1" s="19"/>
      <c r="I1" s="29"/>
    </row>
    <row r="2" spans="1:13" ht="21.75" customHeight="1" thickTop="1">
      <c r="A2" s="39"/>
      <c r="B2" s="40"/>
      <c r="C2" s="40"/>
      <c r="D2" s="40"/>
      <c r="E2" s="40"/>
      <c r="F2" s="40"/>
      <c r="G2" s="40"/>
      <c r="H2" s="40"/>
      <c r="I2" s="41"/>
    </row>
    <row r="3" spans="1:13" ht="18">
      <c r="A3" s="42"/>
      <c r="B3" s="169" t="s">
        <v>50</v>
      </c>
      <c r="C3" s="169"/>
      <c r="D3" s="169"/>
      <c r="E3" s="169"/>
      <c r="F3" s="169"/>
      <c r="G3" s="169"/>
      <c r="H3" s="169"/>
      <c r="I3" s="43"/>
      <c r="J3" s="18"/>
      <c r="K3" s="18"/>
      <c r="L3" s="18"/>
      <c r="M3" s="18"/>
    </row>
    <row r="4" spans="1:13" ht="18">
      <c r="A4" s="42"/>
      <c r="B4" s="173" t="s">
        <v>101</v>
      </c>
      <c r="C4" s="173"/>
      <c r="D4" s="173"/>
      <c r="E4" s="173"/>
      <c r="F4" s="173"/>
      <c r="G4" s="173"/>
      <c r="H4" s="173"/>
      <c r="I4" s="43"/>
      <c r="J4" s="18"/>
      <c r="K4" s="18"/>
      <c r="L4" s="18"/>
      <c r="M4" s="18"/>
    </row>
    <row r="5" spans="1:13" ht="18">
      <c r="A5" s="42"/>
      <c r="B5" s="174" t="s">
        <v>0</v>
      </c>
      <c r="C5" s="169"/>
      <c r="D5" s="169"/>
      <c r="E5" s="169"/>
      <c r="F5" s="169"/>
      <c r="G5" s="169"/>
      <c r="H5" s="169"/>
      <c r="I5" s="44"/>
      <c r="J5" s="18"/>
      <c r="K5" s="18"/>
      <c r="L5" s="18"/>
      <c r="M5" s="18"/>
    </row>
    <row r="6" spans="1:13" ht="18">
      <c r="A6" s="42"/>
      <c r="B6" s="45"/>
      <c r="C6" s="45"/>
      <c r="D6" s="45"/>
      <c r="E6" s="45"/>
      <c r="F6" s="45"/>
      <c r="G6" s="45"/>
      <c r="H6" s="45"/>
      <c r="I6" s="44"/>
      <c r="J6" s="18"/>
      <c r="K6" s="18"/>
      <c r="L6" s="18"/>
      <c r="M6" s="18"/>
    </row>
    <row r="7" spans="1:13" ht="18">
      <c r="A7" s="42"/>
      <c r="B7" s="17"/>
      <c r="C7" s="17"/>
      <c r="D7" s="17"/>
      <c r="E7" s="17"/>
      <c r="F7" s="17"/>
      <c r="G7" s="17"/>
      <c r="H7" s="17"/>
      <c r="I7" s="46"/>
      <c r="J7" s="18"/>
      <c r="K7" s="18"/>
      <c r="L7" s="18"/>
      <c r="M7" s="18"/>
    </row>
    <row r="8" spans="1:13" ht="22.5" customHeight="1">
      <c r="A8" s="42"/>
      <c r="B8" s="170" t="s">
        <v>49</v>
      </c>
      <c r="C8" s="170"/>
      <c r="D8" s="170"/>
      <c r="E8" s="5" t="s">
        <v>36</v>
      </c>
      <c r="F8" s="93">
        <v>9</v>
      </c>
      <c r="G8" s="94"/>
      <c r="H8" s="95"/>
      <c r="I8" s="46"/>
      <c r="J8" s="16"/>
      <c r="K8" s="16"/>
      <c r="L8" s="16"/>
      <c r="M8" s="16"/>
    </row>
    <row r="9" spans="1:13" ht="22.5" customHeight="1">
      <c r="A9" s="47"/>
      <c r="B9" s="170" t="s">
        <v>48</v>
      </c>
      <c r="C9" s="170"/>
      <c r="D9" s="170"/>
      <c r="E9" s="5" t="s">
        <v>36</v>
      </c>
      <c r="F9" s="96" t="s">
        <v>102</v>
      </c>
      <c r="G9" s="97"/>
      <c r="H9" s="95"/>
      <c r="I9" s="48"/>
    </row>
    <row r="10" spans="1:13" ht="22.5" customHeight="1">
      <c r="A10" s="47"/>
      <c r="B10" s="170" t="s">
        <v>47</v>
      </c>
      <c r="C10" s="170"/>
      <c r="D10" s="170"/>
      <c r="E10" s="5" t="s">
        <v>36</v>
      </c>
      <c r="F10" s="98" t="s">
        <v>103</v>
      </c>
      <c r="G10" s="95"/>
      <c r="H10" s="95"/>
      <c r="I10" s="48"/>
    </row>
    <row r="11" spans="1:13" ht="22.5" customHeight="1">
      <c r="A11" s="47"/>
      <c r="B11" s="170" t="s">
        <v>46</v>
      </c>
      <c r="C11" s="170"/>
      <c r="D11" s="170"/>
      <c r="E11" s="5" t="s">
        <v>36</v>
      </c>
      <c r="F11" s="171" t="s">
        <v>45</v>
      </c>
      <c r="G11" s="171"/>
      <c r="H11" s="171"/>
      <c r="I11" s="48"/>
    </row>
    <row r="12" spans="1:13" ht="22.5" customHeight="1">
      <c r="A12" s="47"/>
      <c r="B12" s="170" t="s">
        <v>44</v>
      </c>
      <c r="C12" s="170"/>
      <c r="D12" s="170"/>
      <c r="E12" s="5" t="s">
        <v>36</v>
      </c>
      <c r="F12" s="172" t="s">
        <v>104</v>
      </c>
      <c r="G12" s="172"/>
      <c r="H12" s="172"/>
      <c r="I12" s="49"/>
    </row>
    <row r="13" spans="1:13" ht="22.5" customHeight="1">
      <c r="A13" s="47"/>
      <c r="B13" s="170" t="s">
        <v>38</v>
      </c>
      <c r="C13" s="170"/>
      <c r="D13" s="170"/>
      <c r="E13" s="5" t="s">
        <v>36</v>
      </c>
      <c r="F13" s="159" t="s">
        <v>105</v>
      </c>
      <c r="G13" s="160"/>
      <c r="H13" s="160"/>
      <c r="I13" s="49"/>
    </row>
    <row r="14" spans="1:13" ht="22.5" customHeight="1">
      <c r="A14" s="47"/>
      <c r="B14" s="170" t="s">
        <v>43</v>
      </c>
      <c r="C14" s="170"/>
      <c r="D14" s="170"/>
      <c r="E14" s="5" t="s">
        <v>36</v>
      </c>
      <c r="F14" s="99" t="s">
        <v>106</v>
      </c>
      <c r="G14" s="97"/>
      <c r="H14" s="95"/>
      <c r="I14" s="49"/>
    </row>
    <row r="15" spans="1:13" ht="22.5" customHeight="1">
      <c r="A15" s="47"/>
      <c r="B15" s="170" t="s">
        <v>42</v>
      </c>
      <c r="C15" s="170"/>
      <c r="D15" s="170"/>
      <c r="E15" s="5" t="s">
        <v>36</v>
      </c>
      <c r="F15" s="99" t="s">
        <v>107</v>
      </c>
      <c r="G15" s="97"/>
      <c r="H15" s="95"/>
      <c r="I15" s="48"/>
    </row>
    <row r="16" spans="1:13" ht="22.5" customHeight="1">
      <c r="A16" s="47"/>
      <c r="B16" s="170" t="s">
        <v>41</v>
      </c>
      <c r="C16" s="170"/>
      <c r="D16" s="170"/>
      <c r="E16" s="5" t="s">
        <v>36</v>
      </c>
      <c r="F16" s="100" t="s">
        <v>108</v>
      </c>
      <c r="G16" s="101"/>
      <c r="H16" s="95"/>
      <c r="I16" s="48"/>
    </row>
    <row r="17" spans="1:12" ht="22.5" customHeight="1">
      <c r="A17" s="47"/>
      <c r="B17" s="170" t="s">
        <v>40</v>
      </c>
      <c r="C17" s="170"/>
      <c r="D17" s="170"/>
      <c r="E17" s="5" t="s">
        <v>36</v>
      </c>
      <c r="F17" s="99" t="s">
        <v>109</v>
      </c>
      <c r="G17" s="97"/>
      <c r="H17" s="95"/>
      <c r="I17" s="48"/>
    </row>
    <row r="18" spans="1:12" ht="22.5" customHeight="1">
      <c r="A18" s="47"/>
      <c r="B18" s="170" t="s">
        <v>39</v>
      </c>
      <c r="C18" s="170"/>
      <c r="D18" s="170"/>
      <c r="E18" s="5" t="s">
        <v>36</v>
      </c>
      <c r="F18" s="99"/>
      <c r="G18" s="10"/>
      <c r="H18" s="10"/>
      <c r="I18" s="48"/>
    </row>
    <row r="19" spans="1:12" ht="22.5" customHeight="1">
      <c r="A19" s="47"/>
      <c r="B19" s="38"/>
      <c r="C19" s="38"/>
      <c r="D19" s="38"/>
      <c r="E19" s="5"/>
      <c r="F19" s="5"/>
      <c r="G19" s="5"/>
      <c r="H19" s="5"/>
      <c r="I19" s="48"/>
    </row>
    <row r="20" spans="1:12" ht="20.100000000000001" customHeight="1">
      <c r="A20" s="47"/>
      <c r="B20" s="5"/>
      <c r="C20" s="5"/>
      <c r="D20" s="5"/>
      <c r="E20" s="5"/>
      <c r="F20" s="5"/>
      <c r="G20" s="5"/>
      <c r="H20" s="5"/>
      <c r="I20" s="48"/>
    </row>
    <row r="21" spans="1:12" ht="14.25">
      <c r="A21" s="47"/>
      <c r="B21" s="14"/>
      <c r="C21" s="14"/>
      <c r="D21" s="14"/>
      <c r="E21" s="15"/>
      <c r="F21" s="14"/>
      <c r="G21" s="14"/>
      <c r="H21" s="14"/>
      <c r="I21" s="48"/>
      <c r="J21" s="5"/>
      <c r="K21" s="5"/>
      <c r="L21" s="5"/>
    </row>
    <row r="22" spans="1:12" ht="21.75" customHeight="1">
      <c r="A22" s="47"/>
      <c r="B22" s="11"/>
      <c r="C22" s="11"/>
      <c r="D22" s="13"/>
      <c r="E22" s="13"/>
      <c r="F22" s="11"/>
      <c r="G22" s="11"/>
      <c r="H22" s="11"/>
      <c r="I22" s="50"/>
      <c r="J22" s="5"/>
      <c r="K22" s="5"/>
      <c r="L22" s="5"/>
    </row>
    <row r="23" spans="1:12" ht="21.75" customHeight="1">
      <c r="A23" s="47"/>
      <c r="B23" s="12"/>
      <c r="C23" s="12"/>
      <c r="D23" s="5"/>
      <c r="E23" s="5"/>
      <c r="F23" s="11"/>
      <c r="G23" s="11"/>
      <c r="H23" s="11"/>
      <c r="I23" s="51"/>
      <c r="J23" s="5"/>
      <c r="K23" s="5"/>
      <c r="L23" s="5"/>
    </row>
    <row r="24" spans="1:12" ht="23.25" customHeight="1">
      <c r="A24" s="47"/>
      <c r="B24" s="5"/>
      <c r="C24" s="5"/>
      <c r="D24" s="5"/>
      <c r="E24" s="5"/>
      <c r="F24" s="9"/>
      <c r="G24" s="9"/>
      <c r="H24" s="10"/>
      <c r="I24" s="51"/>
      <c r="J24" s="5"/>
      <c r="K24" s="5"/>
      <c r="L24" s="5"/>
    </row>
    <row r="25" spans="1:12" ht="20.100000000000001" customHeight="1">
      <c r="A25" s="47"/>
      <c r="B25" s="175" t="s">
        <v>37</v>
      </c>
      <c r="C25" s="175"/>
      <c r="D25" s="175"/>
      <c r="E25" s="175"/>
      <c r="F25" s="175"/>
      <c r="G25" s="167" t="s">
        <v>36</v>
      </c>
      <c r="H25" s="168">
        <f>+'YÜKLENİCİ MEDAŞ İSTİHKAK'!J32</f>
        <v>180067.57</v>
      </c>
      <c r="I25" s="52"/>
      <c r="J25" s="5"/>
      <c r="K25" s="5"/>
      <c r="L25" s="5"/>
    </row>
    <row r="26" spans="1:12" ht="20.100000000000001" customHeight="1">
      <c r="A26" s="47"/>
      <c r="B26" s="175" t="s">
        <v>98</v>
      </c>
      <c r="C26" s="175"/>
      <c r="D26" s="175"/>
      <c r="E26" s="175"/>
      <c r="F26" s="175"/>
      <c r="G26" s="166" t="s">
        <v>36</v>
      </c>
      <c r="H26" s="168">
        <f>+'YÜKLENİCİ MEDAŞ İSTİHKAK'!H32</f>
        <v>1532858.5</v>
      </c>
      <c r="I26" s="53"/>
      <c r="J26" s="5"/>
      <c r="K26" s="5"/>
      <c r="L26" s="5"/>
    </row>
    <row r="27" spans="1:12" ht="20.100000000000001" customHeight="1">
      <c r="A27" s="47"/>
      <c r="B27" s="175" t="s">
        <v>99</v>
      </c>
      <c r="C27" s="175"/>
      <c r="D27" s="175"/>
      <c r="E27" s="175"/>
      <c r="F27" s="175"/>
      <c r="G27" s="166" t="s">
        <v>36</v>
      </c>
      <c r="H27" s="168" t="s">
        <v>110</v>
      </c>
      <c r="I27" s="48"/>
      <c r="J27" s="5"/>
      <c r="K27" s="5"/>
      <c r="L27" s="5"/>
    </row>
    <row r="28" spans="1:12" ht="20.100000000000001" customHeight="1">
      <c r="A28" s="47"/>
      <c r="B28" s="175" t="s">
        <v>100</v>
      </c>
      <c r="C28" s="175"/>
      <c r="D28" s="175"/>
      <c r="E28" s="175"/>
      <c r="F28" s="175"/>
      <c r="G28" s="166" t="s">
        <v>36</v>
      </c>
      <c r="H28" s="168" t="e">
        <f>H26-H27</f>
        <v>#VALUE!</v>
      </c>
      <c r="I28" s="48"/>
      <c r="J28" s="5"/>
      <c r="K28" s="5"/>
      <c r="L28" s="5"/>
    </row>
    <row r="29" spans="1:12" ht="20.100000000000001" customHeight="1" thickBot="1">
      <c r="A29" s="54"/>
      <c r="B29" s="175" t="s">
        <v>94</v>
      </c>
      <c r="C29" s="175"/>
      <c r="D29" s="175"/>
      <c r="E29" s="175"/>
      <c r="F29" s="175"/>
      <c r="G29" s="164" t="s">
        <v>36</v>
      </c>
      <c r="H29" s="168" t="e">
        <f>F13-H27</f>
        <v>#VALUE!</v>
      </c>
      <c r="I29" s="48"/>
      <c r="J29" s="5"/>
      <c r="K29" s="5"/>
      <c r="L29" s="5"/>
    </row>
    <row r="30" spans="1:12" ht="20.100000000000001" customHeight="1" thickTop="1">
      <c r="A30" s="47"/>
      <c r="B30" s="176"/>
      <c r="C30" s="176"/>
      <c r="D30" s="176"/>
      <c r="E30" s="176"/>
      <c r="F30" s="176"/>
      <c r="G30" s="5"/>
      <c r="H30" s="5"/>
      <c r="I30" s="165"/>
      <c r="J30" s="5"/>
      <c r="K30" s="5"/>
      <c r="L30" s="5"/>
    </row>
    <row r="31" spans="1:12" ht="20.100000000000001" customHeight="1" thickBot="1">
      <c r="A31" s="54"/>
      <c r="B31" s="55"/>
      <c r="C31" s="55"/>
      <c r="D31" s="55"/>
      <c r="E31" s="55"/>
      <c r="F31" s="55"/>
      <c r="G31" s="55"/>
      <c r="H31" s="55"/>
      <c r="I31" s="56"/>
      <c r="J31" s="5"/>
      <c r="K31" s="5"/>
      <c r="L31" s="5"/>
    </row>
    <row r="32" spans="1:12" ht="3" hidden="1" customHeight="1" thickTop="1" thickBot="1">
      <c r="A32" s="8"/>
      <c r="B32" s="7"/>
      <c r="C32" s="7"/>
      <c r="D32" s="7"/>
      <c r="E32" s="7"/>
      <c r="F32" s="7"/>
      <c r="G32" s="7"/>
      <c r="H32" s="7"/>
      <c r="I32" s="6"/>
      <c r="J32" s="5"/>
      <c r="K32" s="5"/>
      <c r="L32" s="5"/>
    </row>
    <row r="33" spans="1:12" ht="20.100000000000001" customHeight="1" thickTop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ht="14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ht="14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ht="14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ht="14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ht="14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ht="14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ht="14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ht="14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ht="14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ht="14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ht="14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ht="14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ht="14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ht="14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ht="14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2:12" ht="14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2:12" ht="14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2:12" ht="14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2:12" ht="14.25">
      <c r="I52" s="5"/>
      <c r="J52" s="5"/>
      <c r="K52" s="5"/>
      <c r="L52" s="5"/>
    </row>
  </sheetData>
  <protectedRanges>
    <protectedRange sqref="F8:F11 D22 F22" name="Aralık1"/>
    <protectedRange sqref="F13" name="Aralık1_1_1"/>
    <protectedRange sqref="F16 F18" name="Aralık1_2"/>
    <protectedRange sqref="F14" name="Aralık1_1_2_2"/>
    <protectedRange sqref="F15" name="Aralık1_1_3_2"/>
    <protectedRange sqref="F17" name="Aralık1_1_4_2"/>
    <protectedRange sqref="F12" name="Aralık1_1_5"/>
  </protectedRanges>
  <mergeCells count="22">
    <mergeCell ref="B27:F27"/>
    <mergeCell ref="B30:F30"/>
    <mergeCell ref="B28:F28"/>
    <mergeCell ref="B29:F29"/>
    <mergeCell ref="B15:D15"/>
    <mergeCell ref="B16:D16"/>
    <mergeCell ref="B17:D17"/>
    <mergeCell ref="B18:D18"/>
    <mergeCell ref="B25:F25"/>
    <mergeCell ref="B26:F26"/>
    <mergeCell ref="B3:H3"/>
    <mergeCell ref="B14:D14"/>
    <mergeCell ref="B11:D11"/>
    <mergeCell ref="F11:H11"/>
    <mergeCell ref="B12:D12"/>
    <mergeCell ref="F12:H12"/>
    <mergeCell ref="B13:D13"/>
    <mergeCell ref="B10:D10"/>
    <mergeCell ref="B4:H4"/>
    <mergeCell ref="B5:H5"/>
    <mergeCell ref="B8:D8"/>
    <mergeCell ref="B9:D9"/>
  </mergeCells>
  <printOptions horizontalCentered="1" verticalCentered="1"/>
  <pageMargins left="0.51181102362204722" right="0.19685039370078741" top="0.19685039370078741" bottom="0.19685039370078741" header="0" footer="0"/>
  <pageSetup paperSize="9" scale="9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55"/>
  <sheetViews>
    <sheetView view="pageBreakPreview" zoomScale="40" zoomScaleNormal="60" zoomScaleSheetLayoutView="40" workbookViewId="0">
      <selection activeCell="H32" sqref="H32"/>
    </sheetView>
  </sheetViews>
  <sheetFormatPr defaultColWidth="9.125" defaultRowHeight="12.75"/>
  <cols>
    <col min="1" max="1" width="6.625" style="1" bestFit="1" customWidth="1"/>
    <col min="2" max="2" width="27.125" style="1" customWidth="1"/>
    <col min="3" max="3" width="74.625" style="1" customWidth="1"/>
    <col min="4" max="4" width="26" style="1" customWidth="1"/>
    <col min="5" max="5" width="31.375" style="1" customWidth="1"/>
    <col min="6" max="6" width="23.5" style="1" customWidth="1"/>
    <col min="7" max="7" width="25.875" style="1" customWidth="1"/>
    <col min="8" max="8" width="32.125" style="1" customWidth="1"/>
    <col min="9" max="9" width="34.5" style="1" customWidth="1"/>
    <col min="10" max="10" width="27.5" style="1" customWidth="1"/>
    <col min="11" max="15" width="9.125" style="1"/>
    <col min="16" max="16" width="28.875" style="1" bestFit="1" customWidth="1"/>
    <col min="17" max="16384" width="9.125" style="1"/>
  </cols>
  <sheetData>
    <row r="1" spans="1:14" ht="72" customHeight="1" thickBot="1">
      <c r="A1" s="21"/>
      <c r="B1" s="190" t="s">
        <v>66</v>
      </c>
      <c r="C1" s="191"/>
      <c r="D1" s="21"/>
      <c r="E1" s="21"/>
      <c r="F1" s="21"/>
      <c r="G1" s="21"/>
      <c r="H1" s="21"/>
      <c r="I1" s="21"/>
      <c r="J1" s="21" t="s">
        <v>52</v>
      </c>
    </row>
    <row r="2" spans="1:14" ht="39.950000000000003" customHeight="1">
      <c r="A2" s="21"/>
      <c r="B2" s="192" t="s">
        <v>101</v>
      </c>
      <c r="C2" s="193"/>
      <c r="D2" s="193"/>
      <c r="E2" s="193"/>
      <c r="F2" s="193"/>
      <c r="G2" s="193"/>
      <c r="H2" s="193"/>
      <c r="I2" s="194"/>
      <c r="J2" s="187" t="s">
        <v>56</v>
      </c>
    </row>
    <row r="3" spans="1:14" ht="39.950000000000003" customHeight="1">
      <c r="A3" s="21"/>
      <c r="B3" s="196" t="s">
        <v>62</v>
      </c>
      <c r="C3" s="197"/>
      <c r="D3" s="197"/>
      <c r="E3" s="197"/>
      <c r="F3" s="197"/>
      <c r="G3" s="197"/>
      <c r="H3" s="197"/>
      <c r="I3" s="198"/>
      <c r="J3" s="188"/>
    </row>
    <row r="4" spans="1:14" ht="39.950000000000003" customHeight="1">
      <c r="A4" s="21"/>
      <c r="B4" s="199" t="s">
        <v>1</v>
      </c>
      <c r="C4" s="200"/>
      <c r="D4" s="200" t="s">
        <v>2</v>
      </c>
      <c r="E4" s="200"/>
      <c r="F4" s="200"/>
      <c r="G4" s="200" t="s">
        <v>3</v>
      </c>
      <c r="H4" s="200"/>
      <c r="I4" s="200"/>
      <c r="J4" s="188"/>
    </row>
    <row r="5" spans="1:14" ht="39.950000000000003" customHeight="1">
      <c r="A5" s="21"/>
      <c r="B5" s="201" t="s">
        <v>102</v>
      </c>
      <c r="C5" s="202"/>
      <c r="D5" s="202" t="s">
        <v>103</v>
      </c>
      <c r="E5" s="195"/>
      <c r="F5" s="195"/>
      <c r="G5" s="203">
        <v>9</v>
      </c>
      <c r="H5" s="203"/>
      <c r="I5" s="203"/>
      <c r="J5" s="188"/>
    </row>
    <row r="6" spans="1:14" ht="39.950000000000003" customHeight="1" thickBot="1">
      <c r="A6" s="21"/>
      <c r="B6" s="62" t="s">
        <v>4</v>
      </c>
      <c r="C6" s="195" t="s">
        <v>104</v>
      </c>
      <c r="D6" s="195"/>
      <c r="E6" s="195"/>
      <c r="F6" s="195"/>
      <c r="G6" s="195"/>
      <c r="H6" s="195"/>
      <c r="I6" s="195"/>
      <c r="J6" s="189"/>
    </row>
    <row r="7" spans="1:14" ht="70.5" thickBot="1">
      <c r="A7" s="74"/>
      <c r="B7" s="70" t="s">
        <v>58</v>
      </c>
      <c r="C7" s="70" t="s">
        <v>5</v>
      </c>
      <c r="D7" s="78" t="s">
        <v>6</v>
      </c>
      <c r="E7" s="71" t="s">
        <v>7</v>
      </c>
      <c r="F7" s="72" t="s">
        <v>8</v>
      </c>
      <c r="G7" s="81" t="s">
        <v>9</v>
      </c>
      <c r="H7" s="78" t="s">
        <v>10</v>
      </c>
      <c r="I7" s="78" t="s">
        <v>11</v>
      </c>
      <c r="J7" s="78" t="s">
        <v>12</v>
      </c>
    </row>
    <row r="8" spans="1:14" ht="45" customHeight="1">
      <c r="A8" s="177">
        <v>1</v>
      </c>
      <c r="B8" s="177" t="s">
        <v>13</v>
      </c>
      <c r="C8" s="75" t="s">
        <v>14</v>
      </c>
      <c r="D8" s="79">
        <v>1.62</v>
      </c>
      <c r="E8" s="114">
        <f>F8+G8</f>
        <v>276549</v>
      </c>
      <c r="F8" s="115">
        <v>245655</v>
      </c>
      <c r="G8" s="115">
        <v>30894</v>
      </c>
      <c r="H8" s="116">
        <f>I8+J8</f>
        <v>426987.61</v>
      </c>
      <c r="I8" s="89">
        <v>376939.33</v>
      </c>
      <c r="J8" s="89">
        <v>50048.28</v>
      </c>
    </row>
    <row r="9" spans="1:14" ht="45" customHeight="1">
      <c r="A9" s="178"/>
      <c r="B9" s="178"/>
      <c r="C9" s="76" t="s">
        <v>15</v>
      </c>
      <c r="D9" s="80">
        <v>0.16200000000000001</v>
      </c>
      <c r="E9" s="117">
        <f>F9+G9</f>
        <v>2381</v>
      </c>
      <c r="F9" s="118">
        <v>2124</v>
      </c>
      <c r="G9" s="118">
        <v>257</v>
      </c>
      <c r="H9" s="119">
        <f>I9+J9</f>
        <v>364.74600000000004</v>
      </c>
      <c r="I9" s="90">
        <v>323.11200000000002</v>
      </c>
      <c r="J9" s="90">
        <v>41.634</v>
      </c>
    </row>
    <row r="10" spans="1:14" ht="45" customHeight="1">
      <c r="A10" s="178"/>
      <c r="B10" s="178"/>
      <c r="C10" s="76" t="s">
        <v>17</v>
      </c>
      <c r="D10" s="80">
        <v>0.16200000000000001</v>
      </c>
      <c r="E10" s="117">
        <f t="shared" ref="E10:E31" si="0">F10+G10</f>
        <v>0</v>
      </c>
      <c r="F10" s="118">
        <v>0</v>
      </c>
      <c r="G10" s="118">
        <v>0</v>
      </c>
      <c r="H10" s="119">
        <f t="shared" ref="H10:H31" si="1">I10+J10</f>
        <v>0</v>
      </c>
      <c r="I10" s="90">
        <v>0</v>
      </c>
      <c r="J10" s="90">
        <v>0</v>
      </c>
    </row>
    <row r="11" spans="1:14" ht="45" customHeight="1">
      <c r="A11" s="178"/>
      <c r="B11" s="178"/>
      <c r="C11" s="76" t="s">
        <v>16</v>
      </c>
      <c r="D11" s="80">
        <v>0</v>
      </c>
      <c r="E11" s="117">
        <f t="shared" si="0"/>
        <v>0</v>
      </c>
      <c r="F11" s="118">
        <v>0</v>
      </c>
      <c r="G11" s="118">
        <v>0</v>
      </c>
      <c r="H11" s="119">
        <f t="shared" si="1"/>
        <v>0</v>
      </c>
      <c r="I11" s="90">
        <v>0</v>
      </c>
      <c r="J11" s="90">
        <v>0</v>
      </c>
    </row>
    <row r="12" spans="1:14" ht="45" customHeight="1">
      <c r="A12" s="178"/>
      <c r="B12" s="178"/>
      <c r="C12" s="76" t="s">
        <v>35</v>
      </c>
      <c r="D12" s="162">
        <v>0</v>
      </c>
      <c r="E12" s="117">
        <f t="shared" si="0"/>
        <v>0</v>
      </c>
      <c r="F12" s="118">
        <v>0</v>
      </c>
      <c r="G12" s="118">
        <v>0</v>
      </c>
      <c r="H12" s="119">
        <f t="shared" si="1"/>
        <v>0</v>
      </c>
      <c r="I12" s="90">
        <v>0</v>
      </c>
      <c r="J12" s="90">
        <v>0</v>
      </c>
      <c r="N12" s="20"/>
    </row>
    <row r="13" spans="1:14" ht="45" customHeight="1" thickBot="1">
      <c r="A13" s="186"/>
      <c r="B13" s="179"/>
      <c r="C13" s="77" t="s">
        <v>57</v>
      </c>
      <c r="D13" s="163">
        <v>16.2</v>
      </c>
      <c r="E13" s="120">
        <f t="shared" si="0"/>
        <v>1</v>
      </c>
      <c r="F13" s="121">
        <v>1</v>
      </c>
      <c r="G13" s="121">
        <v>0</v>
      </c>
      <c r="H13" s="122">
        <f t="shared" si="1"/>
        <v>16.2</v>
      </c>
      <c r="I13" s="91">
        <v>16.2</v>
      </c>
      <c r="J13" s="91">
        <v>0</v>
      </c>
      <c r="N13" s="20"/>
    </row>
    <row r="14" spans="1:14" ht="45" customHeight="1">
      <c r="A14" s="177">
        <v>2</v>
      </c>
      <c r="B14" s="180" t="s">
        <v>18</v>
      </c>
      <c r="C14" s="75" t="s">
        <v>14</v>
      </c>
      <c r="D14" s="79">
        <v>26.45</v>
      </c>
      <c r="E14" s="123">
        <f t="shared" si="0"/>
        <v>22953</v>
      </c>
      <c r="F14" s="115">
        <v>20369</v>
      </c>
      <c r="G14" s="115">
        <v>2584</v>
      </c>
      <c r="H14" s="124">
        <f t="shared" si="1"/>
        <v>578348.45000000007</v>
      </c>
      <c r="I14" s="89">
        <v>510001.65</v>
      </c>
      <c r="J14" s="89">
        <v>68346.8</v>
      </c>
    </row>
    <row r="15" spans="1:14" ht="45" customHeight="1">
      <c r="A15" s="178"/>
      <c r="B15" s="181"/>
      <c r="C15" s="76" t="s">
        <v>15</v>
      </c>
      <c r="D15" s="80">
        <v>2.645</v>
      </c>
      <c r="E15" s="117">
        <f t="shared" si="0"/>
        <v>361</v>
      </c>
      <c r="F15" s="118">
        <v>316</v>
      </c>
      <c r="G15" s="118">
        <v>45</v>
      </c>
      <c r="H15" s="119">
        <f t="shared" si="1"/>
        <v>906.20999999999992</v>
      </c>
      <c r="I15" s="90">
        <v>787.18499999999995</v>
      </c>
      <c r="J15" s="90">
        <v>119.02500000000001</v>
      </c>
    </row>
    <row r="16" spans="1:14" ht="45" customHeight="1">
      <c r="A16" s="178"/>
      <c r="B16" s="181"/>
      <c r="C16" s="76" t="s">
        <v>17</v>
      </c>
      <c r="D16" s="80">
        <v>2.645</v>
      </c>
      <c r="E16" s="117">
        <f t="shared" si="0"/>
        <v>0</v>
      </c>
      <c r="F16" s="118">
        <v>0</v>
      </c>
      <c r="G16" s="118">
        <v>0</v>
      </c>
      <c r="H16" s="119">
        <f t="shared" si="1"/>
        <v>0</v>
      </c>
      <c r="I16" s="90">
        <v>0</v>
      </c>
      <c r="J16" s="90">
        <v>0</v>
      </c>
    </row>
    <row r="17" spans="1:10" ht="45" customHeight="1">
      <c r="A17" s="178"/>
      <c r="B17" s="181"/>
      <c r="C17" s="76" t="s">
        <v>16</v>
      </c>
      <c r="D17" s="80">
        <v>0</v>
      </c>
      <c r="E17" s="117">
        <f t="shared" si="0"/>
        <v>0</v>
      </c>
      <c r="F17" s="118">
        <v>0</v>
      </c>
      <c r="G17" s="118">
        <v>0</v>
      </c>
      <c r="H17" s="119">
        <f t="shared" si="1"/>
        <v>0</v>
      </c>
      <c r="I17" s="90">
        <v>0</v>
      </c>
      <c r="J17" s="90">
        <v>0</v>
      </c>
    </row>
    <row r="18" spans="1:10" ht="45" customHeight="1">
      <c r="A18" s="178"/>
      <c r="B18" s="181"/>
      <c r="C18" s="76" t="s">
        <v>35</v>
      </c>
      <c r="D18" s="162">
        <v>13.225</v>
      </c>
      <c r="E18" s="117">
        <f t="shared" si="0"/>
        <v>35</v>
      </c>
      <c r="F18" s="118">
        <v>27</v>
      </c>
      <c r="G18" s="118">
        <v>8</v>
      </c>
      <c r="H18" s="119">
        <f t="shared" si="1"/>
        <v>445.94000000000005</v>
      </c>
      <c r="I18" s="90">
        <v>340.1</v>
      </c>
      <c r="J18" s="90">
        <v>105.84</v>
      </c>
    </row>
    <row r="19" spans="1:10" ht="45" customHeight="1" thickBot="1">
      <c r="A19" s="179"/>
      <c r="B19" s="182"/>
      <c r="C19" s="77" t="s">
        <v>57</v>
      </c>
      <c r="D19" s="163">
        <v>105.8</v>
      </c>
      <c r="E19" s="120">
        <f t="shared" si="0"/>
        <v>0</v>
      </c>
      <c r="F19" s="121">
        <v>0</v>
      </c>
      <c r="G19" s="121">
        <v>0</v>
      </c>
      <c r="H19" s="122">
        <f t="shared" si="1"/>
        <v>0</v>
      </c>
      <c r="I19" s="91">
        <v>0</v>
      </c>
      <c r="J19" s="91">
        <v>0</v>
      </c>
    </row>
    <row r="20" spans="1:10" ht="45" customHeight="1">
      <c r="A20" s="177">
        <v>3</v>
      </c>
      <c r="B20" s="180" t="s">
        <v>19</v>
      </c>
      <c r="C20" s="75" t="s">
        <v>14</v>
      </c>
      <c r="D20" s="79">
        <v>18.96</v>
      </c>
      <c r="E20" s="123">
        <f t="shared" si="0"/>
        <v>12010</v>
      </c>
      <c r="F20" s="115">
        <v>10672</v>
      </c>
      <c r="G20" s="115">
        <v>1338</v>
      </c>
      <c r="H20" s="124">
        <f t="shared" si="1"/>
        <v>217033.60000000001</v>
      </c>
      <c r="I20" s="89">
        <v>191665.12</v>
      </c>
      <c r="J20" s="89">
        <v>25368.48</v>
      </c>
    </row>
    <row r="21" spans="1:10" ht="45" customHeight="1">
      <c r="A21" s="178"/>
      <c r="B21" s="181"/>
      <c r="C21" s="76" t="s">
        <v>15</v>
      </c>
      <c r="D21" s="80">
        <v>1.8959999999999999</v>
      </c>
      <c r="E21" s="117">
        <f t="shared" si="0"/>
        <v>378</v>
      </c>
      <c r="F21" s="118">
        <v>341</v>
      </c>
      <c r="G21" s="118">
        <v>37</v>
      </c>
      <c r="H21" s="119">
        <f t="shared" si="1"/>
        <v>665.01</v>
      </c>
      <c r="I21" s="90">
        <v>594.85799999999995</v>
      </c>
      <c r="J21" s="90">
        <v>70.152000000000001</v>
      </c>
    </row>
    <row r="22" spans="1:10" ht="45" customHeight="1">
      <c r="A22" s="178"/>
      <c r="B22" s="181"/>
      <c r="C22" s="76" t="s">
        <v>17</v>
      </c>
      <c r="D22" s="80">
        <v>1.8959999999999999</v>
      </c>
      <c r="E22" s="117">
        <f t="shared" si="0"/>
        <v>0</v>
      </c>
      <c r="F22" s="118">
        <v>0</v>
      </c>
      <c r="G22" s="118">
        <v>0</v>
      </c>
      <c r="H22" s="119">
        <f t="shared" si="1"/>
        <v>0</v>
      </c>
      <c r="I22" s="90">
        <v>0</v>
      </c>
      <c r="J22" s="90">
        <v>0</v>
      </c>
    </row>
    <row r="23" spans="1:10" ht="45" customHeight="1">
      <c r="A23" s="178"/>
      <c r="B23" s="181"/>
      <c r="C23" s="76" t="s">
        <v>16</v>
      </c>
      <c r="D23" s="80">
        <v>0</v>
      </c>
      <c r="E23" s="117">
        <f t="shared" si="0"/>
        <v>0</v>
      </c>
      <c r="F23" s="118">
        <v>0</v>
      </c>
      <c r="G23" s="118">
        <v>0</v>
      </c>
      <c r="H23" s="119">
        <f t="shared" si="1"/>
        <v>0</v>
      </c>
      <c r="I23" s="90">
        <v>0</v>
      </c>
      <c r="J23" s="90">
        <v>0</v>
      </c>
    </row>
    <row r="24" spans="1:10" ht="45" customHeight="1">
      <c r="A24" s="178"/>
      <c r="B24" s="181"/>
      <c r="C24" s="76" t="s">
        <v>35</v>
      </c>
      <c r="D24" s="162">
        <v>9.48</v>
      </c>
      <c r="E24" s="117">
        <f t="shared" si="0"/>
        <v>27</v>
      </c>
      <c r="F24" s="118">
        <v>23</v>
      </c>
      <c r="G24" s="118">
        <v>4</v>
      </c>
      <c r="H24" s="119">
        <f t="shared" si="1"/>
        <v>245.07999999999998</v>
      </c>
      <c r="I24" s="90">
        <v>207.16</v>
      </c>
      <c r="J24" s="90">
        <v>37.92</v>
      </c>
    </row>
    <row r="25" spans="1:10" ht="45" customHeight="1" thickBot="1">
      <c r="A25" s="179"/>
      <c r="B25" s="182"/>
      <c r="C25" s="77" t="s">
        <v>57</v>
      </c>
      <c r="D25" s="163">
        <v>75.84</v>
      </c>
      <c r="E25" s="120">
        <f t="shared" si="0"/>
        <v>0</v>
      </c>
      <c r="F25" s="121">
        <v>0</v>
      </c>
      <c r="G25" s="121">
        <v>0</v>
      </c>
      <c r="H25" s="122">
        <f t="shared" si="1"/>
        <v>0</v>
      </c>
      <c r="I25" s="91">
        <v>0</v>
      </c>
      <c r="J25" s="91">
        <v>0</v>
      </c>
    </row>
    <row r="26" spans="1:10" ht="45" customHeight="1">
      <c r="A26" s="177">
        <v>4</v>
      </c>
      <c r="B26" s="183" t="s">
        <v>20</v>
      </c>
      <c r="C26" s="75" t="s">
        <v>14</v>
      </c>
      <c r="D26" s="79">
        <v>4.8</v>
      </c>
      <c r="E26" s="123">
        <f t="shared" si="0"/>
        <v>67285</v>
      </c>
      <c r="F26" s="115">
        <v>59806</v>
      </c>
      <c r="G26" s="115">
        <v>7479</v>
      </c>
      <c r="H26" s="124">
        <f t="shared" si="1"/>
        <v>307556.85000000003</v>
      </c>
      <c r="I26" s="89">
        <v>271657.65000000002</v>
      </c>
      <c r="J26" s="89">
        <v>35899.199999999997</v>
      </c>
    </row>
    <row r="27" spans="1:10" ht="45" customHeight="1">
      <c r="A27" s="178"/>
      <c r="B27" s="184"/>
      <c r="C27" s="76" t="s">
        <v>15</v>
      </c>
      <c r="D27" s="80">
        <v>0.48</v>
      </c>
      <c r="E27" s="117">
        <f t="shared" si="0"/>
        <v>632</v>
      </c>
      <c r="F27" s="118">
        <v>569</v>
      </c>
      <c r="G27" s="118">
        <v>63</v>
      </c>
      <c r="H27" s="119">
        <f t="shared" si="1"/>
        <v>288.8</v>
      </c>
      <c r="I27" s="90">
        <v>258.56</v>
      </c>
      <c r="J27" s="90">
        <v>30.24</v>
      </c>
    </row>
    <row r="28" spans="1:10" ht="45" customHeight="1">
      <c r="A28" s="178"/>
      <c r="B28" s="184"/>
      <c r="C28" s="76" t="s">
        <v>17</v>
      </c>
      <c r="D28" s="80">
        <v>0.48</v>
      </c>
      <c r="E28" s="117">
        <f t="shared" si="0"/>
        <v>0</v>
      </c>
      <c r="F28" s="118">
        <v>0</v>
      </c>
      <c r="G28" s="118">
        <v>0</v>
      </c>
      <c r="H28" s="119">
        <f t="shared" si="1"/>
        <v>0</v>
      </c>
      <c r="I28" s="90">
        <v>0</v>
      </c>
      <c r="J28" s="90">
        <v>0</v>
      </c>
    </row>
    <row r="29" spans="1:10" ht="45" customHeight="1">
      <c r="A29" s="178"/>
      <c r="B29" s="184"/>
      <c r="C29" s="76" t="s">
        <v>16</v>
      </c>
      <c r="D29" s="80">
        <v>0</v>
      </c>
      <c r="E29" s="117">
        <f t="shared" si="0"/>
        <v>0</v>
      </c>
      <c r="F29" s="118">
        <v>0</v>
      </c>
      <c r="G29" s="118">
        <v>0</v>
      </c>
      <c r="H29" s="119">
        <f t="shared" si="1"/>
        <v>0</v>
      </c>
      <c r="I29" s="90">
        <v>0</v>
      </c>
      <c r="J29" s="90">
        <v>0</v>
      </c>
    </row>
    <row r="30" spans="1:10" ht="45" customHeight="1">
      <c r="A30" s="178"/>
      <c r="B30" s="184"/>
      <c r="C30" s="76" t="s">
        <v>35</v>
      </c>
      <c r="D30" s="162">
        <v>0</v>
      </c>
      <c r="E30" s="117">
        <f t="shared" si="0"/>
        <v>0</v>
      </c>
      <c r="F30" s="118">
        <v>0</v>
      </c>
      <c r="G30" s="118">
        <v>0</v>
      </c>
      <c r="H30" s="119">
        <f t="shared" si="1"/>
        <v>0</v>
      </c>
      <c r="I30" s="90">
        <v>0</v>
      </c>
      <c r="J30" s="90">
        <v>0</v>
      </c>
    </row>
    <row r="31" spans="1:10" ht="45" customHeight="1" thickBot="1">
      <c r="A31" s="179"/>
      <c r="B31" s="185"/>
      <c r="C31" s="77" t="s">
        <v>57</v>
      </c>
      <c r="D31" s="163">
        <v>48</v>
      </c>
      <c r="E31" s="120">
        <f t="shared" si="0"/>
        <v>0</v>
      </c>
      <c r="F31" s="121">
        <v>0</v>
      </c>
      <c r="G31" s="121">
        <v>0</v>
      </c>
      <c r="H31" s="119">
        <f t="shared" si="1"/>
        <v>0</v>
      </c>
      <c r="I31" s="91">
        <v>0</v>
      </c>
      <c r="J31" s="91">
        <v>0</v>
      </c>
    </row>
    <row r="32" spans="1:10" ht="52.5" customHeight="1">
      <c r="A32" s="22"/>
      <c r="B32" s="23"/>
      <c r="C32" s="32"/>
      <c r="D32" s="36"/>
      <c r="E32" s="24"/>
      <c r="F32" s="24"/>
      <c r="G32" s="73" t="s">
        <v>55</v>
      </c>
      <c r="H32" s="102">
        <f>ROUND(SUM(H8:H31),2)</f>
        <v>1532858.5</v>
      </c>
      <c r="I32" s="102">
        <f>ROUND(SUM(I8:I31),2)</f>
        <v>1352790.93</v>
      </c>
      <c r="J32" s="103">
        <f>ROUND(SUM(J8:J31),2)</f>
        <v>180067.57</v>
      </c>
    </row>
    <row r="33" spans="1:11" ht="44.25" customHeight="1">
      <c r="A33" s="22"/>
      <c r="B33" s="23"/>
      <c r="C33" s="32"/>
      <c r="D33" s="36"/>
      <c r="E33" s="24"/>
      <c r="F33" s="24"/>
      <c r="G33" s="57" t="s">
        <v>53</v>
      </c>
      <c r="H33" s="66">
        <f>ROUND(I33+J33,2)</f>
        <v>82301.77</v>
      </c>
      <c r="I33" s="66">
        <v>72301.77</v>
      </c>
      <c r="J33" s="66">
        <v>10000</v>
      </c>
    </row>
    <row r="34" spans="1:11" ht="44.25" customHeight="1">
      <c r="A34" s="22"/>
      <c r="B34" s="23"/>
      <c r="C34" s="32"/>
      <c r="D34" s="36"/>
      <c r="E34" s="24"/>
      <c r="F34" s="24"/>
      <c r="G34" s="57" t="s">
        <v>67</v>
      </c>
      <c r="H34" s="66">
        <f>ROUND(I34+J34,2)</f>
        <v>26040</v>
      </c>
      <c r="I34" s="66">
        <v>26040</v>
      </c>
      <c r="J34" s="66"/>
    </row>
    <row r="35" spans="1:11" ht="46.5">
      <c r="A35" s="22"/>
      <c r="B35" s="23"/>
      <c r="C35" s="32"/>
      <c r="D35" s="36"/>
      <c r="E35" s="24"/>
      <c r="F35" s="24"/>
      <c r="G35" s="58" t="s">
        <v>22</v>
      </c>
      <c r="H35" s="37">
        <f>H32-H33-H34</f>
        <v>1424516.73</v>
      </c>
      <c r="I35" s="37">
        <f>I32-I33-I34</f>
        <v>1254449.1599999999</v>
      </c>
      <c r="J35" s="104">
        <f>J32-J33-J34</f>
        <v>170067.57</v>
      </c>
    </row>
    <row r="36" spans="1:11" ht="36.75" customHeight="1">
      <c r="A36" s="22"/>
      <c r="B36" s="26"/>
      <c r="C36" s="32"/>
      <c r="D36" s="32"/>
      <c r="E36" s="32"/>
      <c r="F36" s="32"/>
      <c r="G36" s="57" t="s">
        <v>21</v>
      </c>
      <c r="H36" s="25">
        <f>+ROUND(H35*0.18,2)</f>
        <v>256413.01</v>
      </c>
      <c r="I36" s="25">
        <f>+ROUND(I35*0.18,2)</f>
        <v>225800.85</v>
      </c>
      <c r="J36" s="105">
        <f t="shared" ref="J36" si="2">+ROUND(J35*0.18,2)</f>
        <v>30612.16</v>
      </c>
    </row>
    <row r="37" spans="1:11" ht="46.5">
      <c r="A37" s="22"/>
      <c r="B37" s="26"/>
      <c r="C37" s="32"/>
      <c r="D37" s="32"/>
      <c r="E37" s="32"/>
      <c r="F37" s="32"/>
      <c r="G37" s="57" t="s">
        <v>54</v>
      </c>
      <c r="H37" s="25">
        <f>+ROUND((H36+H35),2)</f>
        <v>1680929.74</v>
      </c>
      <c r="I37" s="25">
        <f>+ROUND((I36+I35),2)</f>
        <v>1480250.01</v>
      </c>
      <c r="J37" s="105">
        <f t="shared" ref="J37" si="3">+ROUND((J36+J35),2)</f>
        <v>200679.73</v>
      </c>
    </row>
    <row r="38" spans="1:11" ht="44.25" customHeight="1">
      <c r="A38" s="22"/>
      <c r="B38" s="26"/>
      <c r="C38" s="32"/>
      <c r="D38" s="32"/>
      <c r="E38" s="32"/>
      <c r="F38" s="32"/>
      <c r="G38" s="126" t="s">
        <v>34</v>
      </c>
      <c r="H38" s="127">
        <f>'YÜKLENİCİ CEZA RAPORU'!G47</f>
        <v>1728.13</v>
      </c>
      <c r="I38" s="127">
        <f>'YÜKLENİCİ CEZA RAPORU'!H47</f>
        <v>1270.0300000000002</v>
      </c>
      <c r="J38" s="128">
        <f>'YÜKLENİCİ CEZA RAPORU'!I47</f>
        <v>458.1</v>
      </c>
    </row>
    <row r="39" spans="1:11" ht="45" customHeight="1" thickBot="1">
      <c r="A39" s="32"/>
      <c r="B39" s="30"/>
      <c r="C39" s="30"/>
      <c r="D39" s="30"/>
      <c r="E39" s="30"/>
      <c r="F39" s="30"/>
      <c r="G39" s="59" t="s">
        <v>78</v>
      </c>
      <c r="H39" s="60">
        <f>'YÜKLENİCİ İADE RAPORU'!G12</f>
        <v>1625.155</v>
      </c>
      <c r="I39" s="60">
        <f>'YÜKLENİCİ İADE RAPORU'!H12</f>
        <v>1221.5600000000002</v>
      </c>
      <c r="J39" s="61">
        <f>'YÜKLENİCİ İADE RAPORU'!I12</f>
        <v>403.59500000000003</v>
      </c>
    </row>
    <row r="40" spans="1:11" ht="23.25">
      <c r="A40" s="32"/>
      <c r="B40" s="32"/>
      <c r="C40" s="32"/>
      <c r="D40" s="32"/>
      <c r="E40" s="32"/>
      <c r="F40" s="32"/>
      <c r="G40" s="30"/>
      <c r="H40" s="30"/>
      <c r="I40" s="30"/>
      <c r="J40" s="33"/>
    </row>
    <row r="41" spans="1:11" ht="2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"/>
    </row>
    <row r="42" spans="1:1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"/>
    </row>
    <row r="43" spans="1:1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"/>
    </row>
    <row r="44" spans="1:1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"/>
    </row>
    <row r="45" spans="1:1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"/>
    </row>
    <row r="46" spans="1:1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"/>
    </row>
    <row r="47" spans="1:1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"/>
    </row>
    <row r="48" spans="1:1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"/>
    </row>
    <row r="49" spans="1:1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"/>
    </row>
    <row r="50" spans="1:1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"/>
    </row>
    <row r="51" spans="1:1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"/>
    </row>
    <row r="52" spans="1:1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"/>
    </row>
    <row r="53" spans="1:1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"/>
    </row>
    <row r="54" spans="1:11">
      <c r="A54" s="34"/>
      <c r="B54" s="34"/>
      <c r="C54" s="34"/>
      <c r="D54" s="34"/>
      <c r="E54" s="34"/>
      <c r="F54" s="34"/>
      <c r="G54" s="34"/>
      <c r="H54" s="34"/>
      <c r="I54" s="34"/>
      <c r="J54" s="34"/>
    </row>
    <row r="55" spans="1:11">
      <c r="A55" s="34"/>
      <c r="B55" s="34"/>
      <c r="C55" s="34"/>
      <c r="D55" s="34"/>
      <c r="E55" s="34"/>
      <c r="F55" s="34"/>
      <c r="G55" s="34"/>
      <c r="H55" s="34"/>
      <c r="I55" s="34"/>
      <c r="J55" s="34"/>
    </row>
  </sheetData>
  <mergeCells count="19">
    <mergeCell ref="J2:J6"/>
    <mergeCell ref="B1:C1"/>
    <mergeCell ref="B2:I2"/>
    <mergeCell ref="C6:I6"/>
    <mergeCell ref="B3:I3"/>
    <mergeCell ref="B4:C4"/>
    <mergeCell ref="D4:F4"/>
    <mergeCell ref="G4:I4"/>
    <mergeCell ref="B5:C5"/>
    <mergeCell ref="D5:F5"/>
    <mergeCell ref="G5:I5"/>
    <mergeCell ref="B8:B13"/>
    <mergeCell ref="B14:B19"/>
    <mergeCell ref="B20:B25"/>
    <mergeCell ref="B26:B31"/>
    <mergeCell ref="A26:A31"/>
    <mergeCell ref="A20:A25"/>
    <mergeCell ref="A14:A19"/>
    <mergeCell ref="A8:A13"/>
  </mergeCells>
  <conditionalFormatting sqref="J8:J31 H35:J38 J33:J38">
    <cfRule type="containsText" dxfId="13" priority="15" operator="containsText" text="YANLIŞ">
      <formula>NOT(ISERROR(SEARCH("YANLIŞ",H8)))</formula>
    </cfRule>
  </conditionalFormatting>
  <conditionalFormatting sqref="J35:J38">
    <cfRule type="containsText" dxfId="12" priority="8" operator="containsText" text="YANLIŞ">
      <formula>NOT(ISERROR(SEARCH("YANLIŞ",J35)))</formula>
    </cfRule>
  </conditionalFormatting>
  <conditionalFormatting sqref="H35:J35">
    <cfRule type="containsText" dxfId="11" priority="7" operator="containsText" text="YANLIŞ">
      <formula>NOT(ISERROR(SEARCH("YANLIŞ",H35)))</formula>
    </cfRule>
  </conditionalFormatting>
  <conditionalFormatting sqref="H36:J36">
    <cfRule type="containsText" dxfId="10" priority="6" operator="containsText" text="YANLIŞ">
      <formula>NOT(ISERROR(SEARCH("YANLIŞ",H36)))</formula>
    </cfRule>
  </conditionalFormatting>
  <conditionalFormatting sqref="H37:J38">
    <cfRule type="containsText" dxfId="9" priority="5" operator="containsText" text="YANLIŞ">
      <formula>NOT(ISERROR(SEARCH("YANLIŞ",H37)))</formula>
    </cfRule>
  </conditionalFormatting>
  <conditionalFormatting sqref="H38:J38">
    <cfRule type="containsText" dxfId="8" priority="4" operator="containsText" text="YANLIŞ">
      <formula>NOT(ISERROR(SEARCH("YANLIŞ",H38)))</formula>
    </cfRule>
  </conditionalFormatting>
  <conditionalFormatting sqref="J38">
    <cfRule type="containsText" dxfId="7" priority="3" operator="containsText" text="YANLIŞ">
      <formula>NOT(ISERROR(SEARCH("YANLIŞ",J38)))</formula>
    </cfRule>
  </conditionalFormatting>
  <conditionalFormatting sqref="I38:J38">
    <cfRule type="containsText" dxfId="6" priority="2" operator="containsText" text="YANLIŞ">
      <formula>NOT(ISERROR(SEARCH("YANLIŞ",I38)))</formula>
    </cfRule>
  </conditionalFormatting>
  <conditionalFormatting sqref="H38">
    <cfRule type="containsText" dxfId="5" priority="1" operator="containsText" text="YANLIŞ">
      <formula>NOT(ISERROR(SEARCH("YANLIŞ",H38)))</formula>
    </cfRule>
  </conditionalFormatting>
  <printOptions horizontalCentered="1" verticalCentered="1"/>
  <pageMargins left="0.51181102362204722" right="0.19685039370078741" top="0.19685039370078741" bottom="0.19685039370078741" header="0" footer="0"/>
  <pageSetup paperSize="9" scale="3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50"/>
  <sheetViews>
    <sheetView view="pageBreakPreview" topLeftCell="A37" zoomScale="40" zoomScaleNormal="100" zoomScaleSheetLayoutView="40" workbookViewId="0">
      <selection activeCell="F53" sqref="F53"/>
    </sheetView>
  </sheetViews>
  <sheetFormatPr defaultColWidth="9.125" defaultRowHeight="12.75"/>
  <cols>
    <col min="1" max="1" width="42.875" style="1" customWidth="1"/>
    <col min="2" max="2" width="57.375" style="1" customWidth="1"/>
    <col min="3" max="3" width="26.375" style="1" bestFit="1" customWidth="1"/>
    <col min="4" max="4" width="29.125" style="1" customWidth="1"/>
    <col min="5" max="5" width="23.5" style="1" customWidth="1"/>
    <col min="6" max="6" width="23.375" style="1" customWidth="1"/>
    <col min="7" max="7" width="29.5" style="1" customWidth="1"/>
    <col min="8" max="8" width="35.5" style="1" customWidth="1"/>
    <col min="9" max="9" width="27.5" style="1" customWidth="1"/>
    <col min="10" max="14" width="9.125" style="1"/>
    <col min="15" max="15" width="28.875" style="1" bestFit="1" customWidth="1"/>
    <col min="16" max="16384" width="9.125" style="1"/>
  </cols>
  <sheetData>
    <row r="1" spans="1:9" ht="114" customHeight="1" thickBot="1">
      <c r="A1" s="190" t="s">
        <v>66</v>
      </c>
      <c r="B1" s="191"/>
      <c r="C1" s="21"/>
      <c r="D1" s="21"/>
      <c r="E1" s="21"/>
      <c r="F1" s="21"/>
      <c r="G1" s="21"/>
      <c r="H1" s="21"/>
      <c r="I1" s="21" t="s">
        <v>52</v>
      </c>
    </row>
    <row r="2" spans="1:9" ht="35.1" customHeight="1">
      <c r="A2" s="192" t="s">
        <v>101</v>
      </c>
      <c r="B2" s="193"/>
      <c r="C2" s="193"/>
      <c r="D2" s="193"/>
      <c r="E2" s="193"/>
      <c r="F2" s="193"/>
      <c r="G2" s="193"/>
      <c r="H2" s="193"/>
      <c r="I2" s="207" t="s">
        <v>56</v>
      </c>
    </row>
    <row r="3" spans="1:9" ht="35.1" customHeight="1">
      <c r="A3" s="210" t="s">
        <v>51</v>
      </c>
      <c r="B3" s="211"/>
      <c r="C3" s="211"/>
      <c r="D3" s="211"/>
      <c r="E3" s="211"/>
      <c r="F3" s="211"/>
      <c r="G3" s="211"/>
      <c r="H3" s="212"/>
      <c r="I3" s="208"/>
    </row>
    <row r="4" spans="1:9" ht="35.1" customHeight="1">
      <c r="A4" s="199" t="s">
        <v>1</v>
      </c>
      <c r="B4" s="200"/>
      <c r="C4" s="200" t="s">
        <v>2</v>
      </c>
      <c r="D4" s="200"/>
      <c r="E4" s="200"/>
      <c r="F4" s="200" t="s">
        <v>3</v>
      </c>
      <c r="G4" s="200"/>
      <c r="H4" s="213"/>
      <c r="I4" s="208"/>
    </row>
    <row r="5" spans="1:9" ht="35.1" customHeight="1">
      <c r="A5" s="214" t="s">
        <v>102</v>
      </c>
      <c r="B5" s="215"/>
      <c r="C5" s="215" t="s">
        <v>103</v>
      </c>
      <c r="D5" s="216"/>
      <c r="E5" s="216"/>
      <c r="F5" s="217">
        <v>9</v>
      </c>
      <c r="G5" s="217"/>
      <c r="H5" s="218"/>
      <c r="I5" s="208"/>
    </row>
    <row r="6" spans="1:9" ht="35.1" customHeight="1" thickBot="1">
      <c r="A6" s="62" t="s">
        <v>4</v>
      </c>
      <c r="B6" s="219" t="s">
        <v>104</v>
      </c>
      <c r="C6" s="219"/>
      <c r="D6" s="219"/>
      <c r="E6" s="219"/>
      <c r="F6" s="219"/>
      <c r="G6" s="219"/>
      <c r="H6" s="220"/>
      <c r="I6" s="209"/>
    </row>
    <row r="7" spans="1:9" ht="70.5" thickBot="1">
      <c r="A7" s="70" t="s">
        <v>59</v>
      </c>
      <c r="B7" s="70" t="s">
        <v>58</v>
      </c>
      <c r="C7" s="78" t="s">
        <v>6</v>
      </c>
      <c r="D7" s="82" t="s">
        <v>23</v>
      </c>
      <c r="E7" s="78" t="s">
        <v>24</v>
      </c>
      <c r="F7" s="88" t="s">
        <v>25</v>
      </c>
      <c r="G7" s="78" t="s">
        <v>26</v>
      </c>
      <c r="H7" s="78" t="s">
        <v>27</v>
      </c>
      <c r="I7" s="78" t="s">
        <v>28</v>
      </c>
    </row>
    <row r="8" spans="1:9" ht="45" customHeight="1">
      <c r="A8" s="204" t="s">
        <v>29</v>
      </c>
      <c r="B8" s="67" t="s">
        <v>60</v>
      </c>
      <c r="C8" s="85">
        <v>81</v>
      </c>
      <c r="D8" s="83">
        <f>E8+F8</f>
        <v>1</v>
      </c>
      <c r="E8" s="63">
        <v>1</v>
      </c>
      <c r="F8" s="111">
        <v>0</v>
      </c>
      <c r="G8" s="89">
        <f>H8+I8</f>
        <v>81</v>
      </c>
      <c r="H8" s="89">
        <v>81</v>
      </c>
      <c r="I8" s="143">
        <v>0</v>
      </c>
    </row>
    <row r="9" spans="1:9" ht="45" customHeight="1">
      <c r="A9" s="205"/>
      <c r="B9" s="68" t="s">
        <v>30</v>
      </c>
      <c r="C9" s="86">
        <v>529</v>
      </c>
      <c r="D9" s="84">
        <f>E9+F9</f>
        <v>0</v>
      </c>
      <c r="E9" s="64">
        <v>0</v>
      </c>
      <c r="F9" s="112">
        <v>0</v>
      </c>
      <c r="G9" s="90">
        <f>H9+I9</f>
        <v>0</v>
      </c>
      <c r="H9" s="90">
        <v>0</v>
      </c>
      <c r="I9" s="90">
        <v>0</v>
      </c>
    </row>
    <row r="10" spans="1:9" ht="45" customHeight="1">
      <c r="A10" s="205"/>
      <c r="B10" s="68" t="s">
        <v>31</v>
      </c>
      <c r="C10" s="86">
        <v>379.2</v>
      </c>
      <c r="D10" s="138">
        <f t="shared" ref="D10:D45" si="0">E10+F10</f>
        <v>0</v>
      </c>
      <c r="E10" s="64">
        <v>0</v>
      </c>
      <c r="F10" s="112">
        <v>0</v>
      </c>
      <c r="G10" s="90">
        <f t="shared" ref="G10:G45" si="1">H10+I10</f>
        <v>0</v>
      </c>
      <c r="H10" s="90">
        <v>0</v>
      </c>
      <c r="I10" s="90">
        <v>0</v>
      </c>
    </row>
    <row r="11" spans="1:9" ht="45" customHeight="1" thickBot="1">
      <c r="A11" s="206"/>
      <c r="B11" s="69" t="s">
        <v>61</v>
      </c>
      <c r="C11" s="87">
        <v>240</v>
      </c>
      <c r="D11" s="148">
        <f t="shared" si="0"/>
        <v>1</v>
      </c>
      <c r="E11" s="65">
        <v>1</v>
      </c>
      <c r="F11" s="113">
        <v>0</v>
      </c>
      <c r="G11" s="91">
        <f t="shared" si="1"/>
        <v>240</v>
      </c>
      <c r="H11" s="91">
        <v>240</v>
      </c>
      <c r="I11" s="91">
        <v>0</v>
      </c>
    </row>
    <row r="12" spans="1:9" ht="45" customHeight="1">
      <c r="A12" s="204" t="s">
        <v>32</v>
      </c>
      <c r="B12" s="67" t="s">
        <v>60</v>
      </c>
      <c r="C12" s="85">
        <v>16.2</v>
      </c>
      <c r="D12" s="147">
        <f t="shared" si="0"/>
        <v>0</v>
      </c>
      <c r="E12" s="63">
        <v>0</v>
      </c>
      <c r="F12" s="111">
        <v>0</v>
      </c>
      <c r="G12" s="108">
        <f t="shared" si="1"/>
        <v>0</v>
      </c>
      <c r="H12" s="89">
        <v>0</v>
      </c>
      <c r="I12" s="89">
        <v>0</v>
      </c>
    </row>
    <row r="13" spans="1:9" ht="45" customHeight="1">
      <c r="A13" s="205"/>
      <c r="B13" s="68" t="s">
        <v>30</v>
      </c>
      <c r="C13" s="86">
        <v>132.25</v>
      </c>
      <c r="D13" s="138">
        <f t="shared" si="0"/>
        <v>0</v>
      </c>
      <c r="E13" s="64">
        <v>0</v>
      </c>
      <c r="F13" s="112">
        <v>0</v>
      </c>
      <c r="G13" s="90">
        <f t="shared" si="1"/>
        <v>0</v>
      </c>
      <c r="H13" s="90">
        <v>0</v>
      </c>
      <c r="I13" s="90">
        <v>0</v>
      </c>
    </row>
    <row r="14" spans="1:9" ht="45" customHeight="1">
      <c r="A14" s="205"/>
      <c r="B14" s="68" t="s">
        <v>31</v>
      </c>
      <c r="C14" s="86">
        <v>94.8</v>
      </c>
      <c r="D14" s="138">
        <f t="shared" si="0"/>
        <v>0</v>
      </c>
      <c r="E14" s="64">
        <v>0</v>
      </c>
      <c r="F14" s="112">
        <v>0</v>
      </c>
      <c r="G14" s="90">
        <f t="shared" si="1"/>
        <v>0</v>
      </c>
      <c r="H14" s="90">
        <v>0</v>
      </c>
      <c r="I14" s="90">
        <v>0</v>
      </c>
    </row>
    <row r="15" spans="1:9" ht="45" customHeight="1" thickBot="1">
      <c r="A15" s="206"/>
      <c r="B15" s="69" t="s">
        <v>61</v>
      </c>
      <c r="C15" s="87">
        <v>48</v>
      </c>
      <c r="D15" s="148">
        <f t="shared" si="0"/>
        <v>0</v>
      </c>
      <c r="E15" s="65">
        <v>0</v>
      </c>
      <c r="F15" s="113">
        <v>0</v>
      </c>
      <c r="G15" s="145">
        <f t="shared" si="1"/>
        <v>0</v>
      </c>
      <c r="H15" s="91">
        <v>0</v>
      </c>
      <c r="I15" s="91">
        <v>0</v>
      </c>
    </row>
    <row r="16" spans="1:9" ht="45" customHeight="1">
      <c r="A16" s="204" t="s">
        <v>79</v>
      </c>
      <c r="B16" s="134" t="s">
        <v>60</v>
      </c>
      <c r="C16" s="139">
        <v>162</v>
      </c>
      <c r="D16" s="147">
        <f t="shared" si="0"/>
        <v>0</v>
      </c>
      <c r="E16" s="130">
        <v>0</v>
      </c>
      <c r="F16" s="152">
        <v>0</v>
      </c>
      <c r="G16" s="151">
        <f t="shared" si="1"/>
        <v>0</v>
      </c>
      <c r="H16" s="143">
        <v>0</v>
      </c>
      <c r="I16" s="143">
        <v>0</v>
      </c>
    </row>
    <row r="17" spans="1:9" ht="45" customHeight="1">
      <c r="A17" s="205"/>
      <c r="B17" s="135" t="s">
        <v>30</v>
      </c>
      <c r="C17" s="140">
        <v>1322.5</v>
      </c>
      <c r="D17" s="138">
        <f t="shared" si="0"/>
        <v>0</v>
      </c>
      <c r="E17" s="131">
        <v>0</v>
      </c>
      <c r="F17" s="153">
        <v>0</v>
      </c>
      <c r="G17" s="144">
        <f t="shared" si="1"/>
        <v>0</v>
      </c>
      <c r="H17" s="144">
        <v>0</v>
      </c>
      <c r="I17" s="144">
        <v>0</v>
      </c>
    </row>
    <row r="18" spans="1:9" ht="45" customHeight="1">
      <c r="A18" s="205"/>
      <c r="B18" s="135" t="s">
        <v>31</v>
      </c>
      <c r="C18" s="140">
        <v>948</v>
      </c>
      <c r="D18" s="138">
        <f t="shared" si="0"/>
        <v>0</v>
      </c>
      <c r="E18" s="131">
        <v>0</v>
      </c>
      <c r="F18" s="153">
        <v>0</v>
      </c>
      <c r="G18" s="144">
        <f t="shared" si="1"/>
        <v>0</v>
      </c>
      <c r="H18" s="144">
        <v>0</v>
      </c>
      <c r="I18" s="144">
        <v>0</v>
      </c>
    </row>
    <row r="19" spans="1:9" ht="45" customHeight="1" thickBot="1">
      <c r="A19" s="206"/>
      <c r="B19" s="136" t="s">
        <v>61</v>
      </c>
      <c r="C19" s="141">
        <v>480</v>
      </c>
      <c r="D19" s="148">
        <f t="shared" si="0"/>
        <v>0</v>
      </c>
      <c r="E19" s="132">
        <v>0</v>
      </c>
      <c r="F19" s="154">
        <v>0</v>
      </c>
      <c r="G19" s="145">
        <f t="shared" si="1"/>
        <v>0</v>
      </c>
      <c r="H19" s="145">
        <v>0</v>
      </c>
      <c r="I19" s="145">
        <v>0</v>
      </c>
    </row>
    <row r="20" spans="1:9" ht="45" customHeight="1">
      <c r="A20" s="204" t="s">
        <v>80</v>
      </c>
      <c r="B20" s="134" t="s">
        <v>60</v>
      </c>
      <c r="C20" s="139">
        <v>24.3</v>
      </c>
      <c r="D20" s="147">
        <f t="shared" si="0"/>
        <v>9</v>
      </c>
      <c r="E20" s="130">
        <v>2</v>
      </c>
      <c r="F20" s="152">
        <v>7</v>
      </c>
      <c r="G20" s="151">
        <f t="shared" si="1"/>
        <v>218.7</v>
      </c>
      <c r="H20" s="143">
        <v>48.6</v>
      </c>
      <c r="I20" s="143">
        <v>170.1</v>
      </c>
    </row>
    <row r="21" spans="1:9" ht="45" customHeight="1">
      <c r="A21" s="205"/>
      <c r="B21" s="135" t="s">
        <v>30</v>
      </c>
      <c r="C21" s="140">
        <v>264.5</v>
      </c>
      <c r="D21" s="138">
        <f t="shared" si="0"/>
        <v>0</v>
      </c>
      <c r="E21" s="131">
        <v>0</v>
      </c>
      <c r="F21" s="153">
        <v>0</v>
      </c>
      <c r="G21" s="144">
        <f t="shared" si="1"/>
        <v>0</v>
      </c>
      <c r="H21" s="144">
        <v>0</v>
      </c>
      <c r="I21" s="144">
        <v>0</v>
      </c>
    </row>
    <row r="22" spans="1:9" ht="45" customHeight="1">
      <c r="A22" s="205"/>
      <c r="B22" s="135" t="s">
        <v>31</v>
      </c>
      <c r="C22" s="140">
        <v>189.6</v>
      </c>
      <c r="D22" s="138">
        <f t="shared" si="0"/>
        <v>0</v>
      </c>
      <c r="E22" s="131">
        <v>0</v>
      </c>
      <c r="F22" s="153">
        <v>0</v>
      </c>
      <c r="G22" s="144">
        <f t="shared" si="1"/>
        <v>0</v>
      </c>
      <c r="H22" s="144">
        <v>0</v>
      </c>
      <c r="I22" s="144">
        <v>0</v>
      </c>
    </row>
    <row r="23" spans="1:9" ht="45" customHeight="1" thickBot="1">
      <c r="A23" s="206"/>
      <c r="B23" s="136" t="s">
        <v>61</v>
      </c>
      <c r="C23" s="141">
        <v>72</v>
      </c>
      <c r="D23" s="148">
        <f t="shared" si="0"/>
        <v>4</v>
      </c>
      <c r="E23" s="132">
        <v>0</v>
      </c>
      <c r="F23" s="154">
        <v>4</v>
      </c>
      <c r="G23" s="145">
        <f t="shared" si="1"/>
        <v>288</v>
      </c>
      <c r="H23" s="145">
        <v>0</v>
      </c>
      <c r="I23" s="145">
        <v>288</v>
      </c>
    </row>
    <row r="24" spans="1:9" ht="45" customHeight="1">
      <c r="A24" s="204" t="s">
        <v>81</v>
      </c>
      <c r="B24" s="134" t="s">
        <v>60</v>
      </c>
      <c r="C24" s="139">
        <v>48.6</v>
      </c>
      <c r="D24" s="147">
        <f t="shared" si="0"/>
        <v>0</v>
      </c>
      <c r="E24" s="130">
        <v>0</v>
      </c>
      <c r="F24" s="152">
        <v>0</v>
      </c>
      <c r="G24" s="151">
        <f t="shared" si="1"/>
        <v>0</v>
      </c>
      <c r="H24" s="143">
        <v>0</v>
      </c>
      <c r="I24" s="143">
        <v>0</v>
      </c>
    </row>
    <row r="25" spans="1:9" ht="45" customHeight="1">
      <c r="A25" s="205"/>
      <c r="B25" s="135" t="s">
        <v>30</v>
      </c>
      <c r="C25" s="140">
        <v>264.5</v>
      </c>
      <c r="D25" s="138">
        <f t="shared" si="0"/>
        <v>0</v>
      </c>
      <c r="E25" s="131">
        <v>0</v>
      </c>
      <c r="F25" s="153">
        <v>0</v>
      </c>
      <c r="G25" s="144">
        <f t="shared" si="1"/>
        <v>0</v>
      </c>
      <c r="H25" s="144">
        <v>0</v>
      </c>
      <c r="I25" s="144">
        <v>0</v>
      </c>
    </row>
    <row r="26" spans="1:9" ht="45" customHeight="1">
      <c r="A26" s="205"/>
      <c r="B26" s="135" t="s">
        <v>31</v>
      </c>
      <c r="C26" s="140">
        <v>189.6</v>
      </c>
      <c r="D26" s="138">
        <f t="shared" si="0"/>
        <v>0</v>
      </c>
      <c r="E26" s="131">
        <v>0</v>
      </c>
      <c r="F26" s="153">
        <v>0</v>
      </c>
      <c r="G26" s="144">
        <f t="shared" si="1"/>
        <v>0</v>
      </c>
      <c r="H26" s="144">
        <v>0</v>
      </c>
      <c r="I26" s="144">
        <v>0</v>
      </c>
    </row>
    <row r="27" spans="1:9" ht="45" customHeight="1" thickBot="1">
      <c r="A27" s="206"/>
      <c r="B27" s="136" t="s">
        <v>61</v>
      </c>
      <c r="C27" s="141">
        <v>144</v>
      </c>
      <c r="D27" s="148">
        <f t="shared" si="0"/>
        <v>0</v>
      </c>
      <c r="E27" s="132">
        <v>0</v>
      </c>
      <c r="F27" s="154">
        <v>0</v>
      </c>
      <c r="G27" s="145">
        <f t="shared" si="1"/>
        <v>0</v>
      </c>
      <c r="H27" s="145">
        <v>0</v>
      </c>
      <c r="I27" s="145">
        <v>0</v>
      </c>
    </row>
    <row r="28" spans="1:9" ht="45" customHeight="1">
      <c r="A28" s="204" t="s">
        <v>82</v>
      </c>
      <c r="B28" s="134" t="s">
        <v>60</v>
      </c>
      <c r="C28" s="139">
        <v>16.2</v>
      </c>
      <c r="D28" s="147">
        <f t="shared" si="0"/>
        <v>0</v>
      </c>
      <c r="E28" s="130">
        <v>0</v>
      </c>
      <c r="F28" s="152">
        <v>0</v>
      </c>
      <c r="G28" s="151">
        <f t="shared" si="1"/>
        <v>0</v>
      </c>
      <c r="H28" s="143">
        <v>0</v>
      </c>
      <c r="I28" s="143">
        <v>0</v>
      </c>
    </row>
    <row r="29" spans="1:9" ht="45" customHeight="1">
      <c r="A29" s="205"/>
      <c r="B29" s="135" t="s">
        <v>30</v>
      </c>
      <c r="C29" s="140">
        <v>264.5</v>
      </c>
      <c r="D29" s="138">
        <f t="shared" si="0"/>
        <v>0</v>
      </c>
      <c r="E29" s="131">
        <v>0</v>
      </c>
      <c r="F29" s="153">
        <v>0</v>
      </c>
      <c r="G29" s="144">
        <f t="shared" si="1"/>
        <v>0</v>
      </c>
      <c r="H29" s="144">
        <v>0</v>
      </c>
      <c r="I29" s="144">
        <v>0</v>
      </c>
    </row>
    <row r="30" spans="1:9" ht="45" customHeight="1">
      <c r="A30" s="205"/>
      <c r="B30" s="135" t="s">
        <v>31</v>
      </c>
      <c r="C30" s="140">
        <v>189.6</v>
      </c>
      <c r="D30" s="138">
        <f t="shared" si="0"/>
        <v>0</v>
      </c>
      <c r="E30" s="131">
        <v>0</v>
      </c>
      <c r="F30" s="153">
        <v>0</v>
      </c>
      <c r="G30" s="144">
        <f t="shared" si="1"/>
        <v>0</v>
      </c>
      <c r="H30" s="144">
        <v>0</v>
      </c>
      <c r="I30" s="144">
        <v>0</v>
      </c>
    </row>
    <row r="31" spans="1:9" ht="45" customHeight="1" thickBot="1">
      <c r="A31" s="206"/>
      <c r="B31" s="136" t="s">
        <v>61</v>
      </c>
      <c r="C31" s="141">
        <v>48</v>
      </c>
      <c r="D31" s="148">
        <f t="shared" si="0"/>
        <v>0</v>
      </c>
      <c r="E31" s="132">
        <v>0</v>
      </c>
      <c r="F31" s="154">
        <v>0</v>
      </c>
      <c r="G31" s="145">
        <f t="shared" si="1"/>
        <v>0</v>
      </c>
      <c r="H31" s="145">
        <v>0</v>
      </c>
      <c r="I31" s="145">
        <v>0</v>
      </c>
    </row>
    <row r="32" spans="1:9" ht="69" customHeight="1" thickBot="1">
      <c r="A32" s="137" t="s">
        <v>83</v>
      </c>
      <c r="B32" s="137" t="s">
        <v>63</v>
      </c>
      <c r="C32" s="142">
        <v>1620</v>
      </c>
      <c r="D32" s="149">
        <f t="shared" si="0"/>
        <v>0</v>
      </c>
      <c r="E32" s="133"/>
      <c r="F32" s="150">
        <v>0</v>
      </c>
      <c r="G32" s="161">
        <f t="shared" si="1"/>
        <v>0</v>
      </c>
      <c r="H32" s="146"/>
      <c r="I32" s="146">
        <v>0</v>
      </c>
    </row>
    <row r="33" spans="1:15" ht="69" customHeight="1" thickBot="1">
      <c r="A33" s="137" t="s">
        <v>84</v>
      </c>
      <c r="B33" s="137" t="s">
        <v>64</v>
      </c>
      <c r="C33" s="142">
        <v>810</v>
      </c>
      <c r="D33" s="149">
        <f t="shared" si="0"/>
        <v>0</v>
      </c>
      <c r="E33" s="133"/>
      <c r="F33" s="150">
        <v>0</v>
      </c>
      <c r="G33" s="161">
        <f t="shared" si="1"/>
        <v>0</v>
      </c>
      <c r="H33" s="146"/>
      <c r="I33" s="146">
        <v>0</v>
      </c>
    </row>
    <row r="34" spans="1:15" ht="69" customHeight="1" thickBot="1">
      <c r="A34" s="137" t="s">
        <v>85</v>
      </c>
      <c r="B34" s="137" t="s">
        <v>65</v>
      </c>
      <c r="C34" s="142">
        <v>3240</v>
      </c>
      <c r="D34" s="149">
        <f t="shared" si="0"/>
        <v>0</v>
      </c>
      <c r="E34" s="133"/>
      <c r="F34" s="150">
        <v>0</v>
      </c>
      <c r="G34" s="161">
        <f t="shared" si="1"/>
        <v>0</v>
      </c>
      <c r="H34" s="146"/>
      <c r="I34" s="146">
        <v>0</v>
      </c>
      <c r="O34" s="2"/>
    </row>
    <row r="35" spans="1:15" ht="45" customHeight="1">
      <c r="A35" s="204" t="s">
        <v>86</v>
      </c>
      <c r="B35" s="134" t="s">
        <v>60</v>
      </c>
      <c r="C35" s="139">
        <v>1.62</v>
      </c>
      <c r="D35" s="147">
        <f t="shared" si="0"/>
        <v>420</v>
      </c>
      <c r="E35" s="130">
        <v>420</v>
      </c>
      <c r="F35" s="152">
        <v>0</v>
      </c>
      <c r="G35" s="151">
        <f t="shared" si="1"/>
        <v>646.59</v>
      </c>
      <c r="H35" s="143">
        <v>646.59</v>
      </c>
      <c r="I35" s="143">
        <v>0</v>
      </c>
      <c r="O35" s="2"/>
    </row>
    <row r="36" spans="1:15" ht="45" customHeight="1">
      <c r="A36" s="205"/>
      <c r="B36" s="135" t="s">
        <v>30</v>
      </c>
      <c r="C36" s="140">
        <v>26.45</v>
      </c>
      <c r="D36" s="138">
        <f t="shared" si="0"/>
        <v>0</v>
      </c>
      <c r="E36" s="131">
        <v>0</v>
      </c>
      <c r="F36" s="153">
        <v>0</v>
      </c>
      <c r="G36" s="144">
        <f t="shared" si="1"/>
        <v>0</v>
      </c>
      <c r="H36" s="144">
        <v>0</v>
      </c>
      <c r="I36" s="144">
        <v>0</v>
      </c>
    </row>
    <row r="37" spans="1:15" ht="45" customHeight="1">
      <c r="A37" s="205"/>
      <c r="B37" s="135" t="s">
        <v>31</v>
      </c>
      <c r="C37" s="140">
        <v>18.96</v>
      </c>
      <c r="D37" s="138">
        <f t="shared" si="0"/>
        <v>2</v>
      </c>
      <c r="E37" s="131">
        <v>2</v>
      </c>
      <c r="F37" s="153">
        <v>0</v>
      </c>
      <c r="G37" s="144">
        <f t="shared" si="1"/>
        <v>35.200000000000003</v>
      </c>
      <c r="H37" s="144">
        <v>35.200000000000003</v>
      </c>
      <c r="I37" s="144">
        <v>0</v>
      </c>
    </row>
    <row r="38" spans="1:15" ht="45" customHeight="1" thickBot="1">
      <c r="A38" s="206"/>
      <c r="B38" s="136" t="s">
        <v>61</v>
      </c>
      <c r="C38" s="141">
        <v>4.8</v>
      </c>
      <c r="D38" s="148">
        <f t="shared" si="0"/>
        <v>49</v>
      </c>
      <c r="E38" s="132">
        <v>49</v>
      </c>
      <c r="F38" s="154">
        <v>0</v>
      </c>
      <c r="G38" s="145">
        <f t="shared" si="1"/>
        <v>218.64</v>
      </c>
      <c r="H38" s="145">
        <v>218.64</v>
      </c>
      <c r="I38" s="145">
        <v>0</v>
      </c>
      <c r="J38" s="3"/>
    </row>
    <row r="39" spans="1:15" ht="45" customHeight="1">
      <c r="A39" s="204" t="s">
        <v>87</v>
      </c>
      <c r="B39" s="134" t="s">
        <v>60</v>
      </c>
      <c r="C39" s="139">
        <v>162</v>
      </c>
      <c r="D39" s="147">
        <f t="shared" si="0"/>
        <v>0</v>
      </c>
      <c r="E39" s="130">
        <v>0</v>
      </c>
      <c r="F39" s="152">
        <v>0</v>
      </c>
      <c r="G39" s="151">
        <f t="shared" si="1"/>
        <v>0</v>
      </c>
      <c r="H39" s="143">
        <v>0</v>
      </c>
      <c r="I39" s="143">
        <v>0</v>
      </c>
      <c r="J39" s="3"/>
    </row>
    <row r="40" spans="1:15" ht="45" customHeight="1">
      <c r="A40" s="205"/>
      <c r="B40" s="135" t="s">
        <v>30</v>
      </c>
      <c r="C40" s="140">
        <v>1322.5</v>
      </c>
      <c r="D40" s="138">
        <f t="shared" si="0"/>
        <v>0</v>
      </c>
      <c r="E40" s="131">
        <v>0</v>
      </c>
      <c r="F40" s="153">
        <v>0</v>
      </c>
      <c r="G40" s="144">
        <f t="shared" si="1"/>
        <v>0</v>
      </c>
      <c r="H40" s="144">
        <v>0</v>
      </c>
      <c r="I40" s="144">
        <v>0</v>
      </c>
      <c r="J40" s="3"/>
    </row>
    <row r="41" spans="1:15" ht="45" customHeight="1">
      <c r="A41" s="205"/>
      <c r="B41" s="135" t="s">
        <v>31</v>
      </c>
      <c r="C41" s="140">
        <v>948</v>
      </c>
      <c r="D41" s="138">
        <f t="shared" si="0"/>
        <v>0</v>
      </c>
      <c r="E41" s="131">
        <v>0</v>
      </c>
      <c r="F41" s="153">
        <v>0</v>
      </c>
      <c r="G41" s="144">
        <f t="shared" si="1"/>
        <v>0</v>
      </c>
      <c r="H41" s="144">
        <v>0</v>
      </c>
      <c r="I41" s="144">
        <v>0</v>
      </c>
      <c r="J41" s="3"/>
    </row>
    <row r="42" spans="1:15" ht="45" customHeight="1" thickBot="1">
      <c r="A42" s="206"/>
      <c r="B42" s="136" t="s">
        <v>61</v>
      </c>
      <c r="C42" s="141">
        <v>480</v>
      </c>
      <c r="D42" s="148">
        <f t="shared" si="0"/>
        <v>0</v>
      </c>
      <c r="E42" s="132">
        <v>0</v>
      </c>
      <c r="F42" s="154">
        <v>0</v>
      </c>
      <c r="G42" s="145">
        <f t="shared" si="1"/>
        <v>0</v>
      </c>
      <c r="H42" s="145">
        <v>0</v>
      </c>
      <c r="I42" s="145">
        <v>0</v>
      </c>
      <c r="J42" s="3"/>
    </row>
    <row r="43" spans="1:15" ht="72" customHeight="1" thickBot="1">
      <c r="A43" s="137" t="s">
        <v>88</v>
      </c>
      <c r="B43" s="156" t="s">
        <v>89</v>
      </c>
      <c r="C43" s="142">
        <v>400</v>
      </c>
      <c r="D43" s="149">
        <f t="shared" si="0"/>
        <v>0</v>
      </c>
      <c r="E43" s="133">
        <v>0</v>
      </c>
      <c r="F43" s="150">
        <v>0</v>
      </c>
      <c r="G43" s="161">
        <f t="shared" si="1"/>
        <v>0</v>
      </c>
      <c r="H43" s="146">
        <v>0</v>
      </c>
      <c r="I43" s="146">
        <v>0</v>
      </c>
    </row>
    <row r="44" spans="1:15" ht="93.75" thickBot="1">
      <c r="A44" s="137" t="s">
        <v>90</v>
      </c>
      <c r="B44" s="156" t="s">
        <v>91</v>
      </c>
      <c r="C44" s="142">
        <v>200</v>
      </c>
      <c r="D44" s="149">
        <f t="shared" si="0"/>
        <v>0</v>
      </c>
      <c r="E44" s="133"/>
      <c r="F44" s="150">
        <v>0</v>
      </c>
      <c r="G44" s="161">
        <f t="shared" si="1"/>
        <v>0</v>
      </c>
      <c r="H44" s="146"/>
      <c r="I44" s="146">
        <v>0</v>
      </c>
    </row>
    <row r="45" spans="1:15" ht="93.75" thickBot="1">
      <c r="A45" s="137" t="s">
        <v>92</v>
      </c>
      <c r="B45" s="156" t="s">
        <v>97</v>
      </c>
      <c r="C45" s="142">
        <v>0</v>
      </c>
      <c r="D45" s="149">
        <f t="shared" si="0"/>
        <v>0</v>
      </c>
      <c r="E45" s="155">
        <v>0</v>
      </c>
      <c r="F45" s="150">
        <v>0</v>
      </c>
      <c r="G45" s="151">
        <f t="shared" si="1"/>
        <v>0</v>
      </c>
      <c r="H45" s="146">
        <v>0</v>
      </c>
      <c r="I45" s="146">
        <v>0</v>
      </c>
    </row>
    <row r="46" spans="1:15" ht="93.75" thickBot="1">
      <c r="A46" s="137" t="s">
        <v>96</v>
      </c>
      <c r="B46" s="156" t="s">
        <v>95</v>
      </c>
      <c r="C46" s="142">
        <v>500</v>
      </c>
      <c r="D46" s="149">
        <f>E46+F46</f>
        <v>0</v>
      </c>
      <c r="E46" s="133"/>
      <c r="F46" s="150">
        <v>0</v>
      </c>
      <c r="G46" s="161">
        <f>H46+I46</f>
        <v>0</v>
      </c>
      <c r="H46" s="146"/>
      <c r="I46" s="146">
        <v>0</v>
      </c>
    </row>
    <row r="47" spans="1:15" ht="47.25" thickBot="1">
      <c r="A47" s="21"/>
      <c r="B47" s="21"/>
      <c r="C47" s="21"/>
      <c r="D47" s="21"/>
      <c r="E47" s="21"/>
      <c r="F47" s="157" t="s">
        <v>33</v>
      </c>
      <c r="G47" s="158">
        <f>SUM(G8:G46)</f>
        <v>1728.13</v>
      </c>
      <c r="H47" s="158">
        <f t="shared" ref="H47" si="2">SUM(H8:H46)</f>
        <v>1270.0300000000002</v>
      </c>
      <c r="I47" s="158">
        <f>SUM(I8:I46)</f>
        <v>458.1</v>
      </c>
    </row>
    <row r="48" spans="1:15">
      <c r="A48" s="21"/>
      <c r="B48" s="21"/>
      <c r="C48" s="21"/>
      <c r="D48" s="21"/>
      <c r="E48" s="21"/>
      <c r="F48" s="21"/>
      <c r="G48" s="21"/>
      <c r="H48" s="21"/>
      <c r="I48" s="21"/>
    </row>
    <row r="49" spans="1:9">
      <c r="A49" s="21"/>
      <c r="B49" s="21"/>
      <c r="C49" s="21"/>
      <c r="D49" s="21"/>
      <c r="E49" s="21"/>
      <c r="F49" s="21"/>
      <c r="G49" s="21"/>
      <c r="H49" s="21"/>
      <c r="I49" s="21"/>
    </row>
    <row r="50" spans="1:9">
      <c r="A50" s="21"/>
      <c r="B50" s="21"/>
      <c r="C50" s="21"/>
      <c r="D50" s="21"/>
      <c r="E50" s="21"/>
      <c r="F50" s="21"/>
      <c r="G50" s="21"/>
      <c r="H50" s="21"/>
      <c r="I50" s="21"/>
    </row>
  </sheetData>
  <protectedRanges>
    <protectedRange sqref="H8:H35 C8:E9 C10:C35 E10:E35 D10:D46" name="Aralık1_1"/>
    <protectedRange sqref="H36 C36 E36" name="Aralık1_1_2"/>
  </protectedRanges>
  <mergeCells count="19">
    <mergeCell ref="A39:A42"/>
    <mergeCell ref="A35:A38"/>
    <mergeCell ref="A28:A31"/>
    <mergeCell ref="A24:A27"/>
    <mergeCell ref="A16:A19"/>
    <mergeCell ref="A20:A23"/>
    <mergeCell ref="A1:B1"/>
    <mergeCell ref="A2:H2"/>
    <mergeCell ref="A8:A11"/>
    <mergeCell ref="A12:A15"/>
    <mergeCell ref="I2:I6"/>
    <mergeCell ref="A3:H3"/>
    <mergeCell ref="A4:B4"/>
    <mergeCell ref="C4:E4"/>
    <mergeCell ref="F4:H4"/>
    <mergeCell ref="A5:B5"/>
    <mergeCell ref="C5:E5"/>
    <mergeCell ref="F5:H5"/>
    <mergeCell ref="B6:H6"/>
  </mergeCells>
  <conditionalFormatting sqref="I7 I9:I36">
    <cfRule type="containsText" dxfId="4" priority="5" operator="containsText" text="YANLIŞ">
      <formula>NOT(ISERROR(SEARCH("YANLIŞ",I7)))</formula>
    </cfRule>
  </conditionalFormatting>
  <conditionalFormatting sqref="I36">
    <cfRule type="containsText" dxfId="3" priority="2" operator="containsText" text="YANLIŞ">
      <formula>NOT(ISERROR(SEARCH("YANLIŞ",I36)))</formula>
    </cfRule>
  </conditionalFormatting>
  <conditionalFormatting sqref="I8">
    <cfRule type="containsText" dxfId="2" priority="1" operator="containsText" text="YANLIŞ">
      <formula>NOT(ISERROR(SEARCH("YANLIŞ",I8)))</formula>
    </cfRule>
  </conditionalFormatting>
  <printOptions horizontalCentered="1" verticalCentered="1"/>
  <pageMargins left="0.51181102362204722" right="0.19685039370078741" top="0.19685039370078741" bottom="0.19685039370078741" header="0" footer="0"/>
  <pageSetup paperSize="9" scale="2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8"/>
  <sheetViews>
    <sheetView view="pageBreakPreview" zoomScale="40" zoomScaleNormal="100" zoomScaleSheetLayoutView="40" workbookViewId="0">
      <selection sqref="A1:B1"/>
    </sheetView>
  </sheetViews>
  <sheetFormatPr defaultColWidth="9.125" defaultRowHeight="12.75"/>
  <cols>
    <col min="1" max="1" width="37.375" style="1" customWidth="1"/>
    <col min="2" max="2" width="57.375" style="1" customWidth="1"/>
    <col min="3" max="3" width="26.375" style="1" bestFit="1" customWidth="1"/>
    <col min="4" max="4" width="29.125" style="1" customWidth="1"/>
    <col min="5" max="5" width="23.5" style="1" customWidth="1"/>
    <col min="6" max="6" width="23.375" style="1" customWidth="1"/>
    <col min="7" max="7" width="29.5" style="1" customWidth="1"/>
    <col min="8" max="8" width="35.5" style="1" customWidth="1"/>
    <col min="9" max="9" width="27.5" style="1" customWidth="1"/>
    <col min="10" max="14" width="9.125" style="1"/>
    <col min="15" max="15" width="28.875" style="1" bestFit="1" customWidth="1"/>
    <col min="16" max="16384" width="9.125" style="1"/>
  </cols>
  <sheetData>
    <row r="1" spans="1:10" ht="114" customHeight="1" thickBot="1">
      <c r="A1" s="190" t="s">
        <v>68</v>
      </c>
      <c r="B1" s="191"/>
      <c r="C1" s="21"/>
      <c r="D1" s="21"/>
      <c r="E1" s="21"/>
      <c r="F1" s="21"/>
      <c r="G1" s="21"/>
      <c r="H1" s="21"/>
      <c r="I1" s="21" t="s">
        <v>52</v>
      </c>
    </row>
    <row r="2" spans="1:10" ht="35.1" customHeight="1">
      <c r="A2" s="192" t="s">
        <v>101</v>
      </c>
      <c r="B2" s="193"/>
      <c r="C2" s="193"/>
      <c r="D2" s="193"/>
      <c r="E2" s="193"/>
      <c r="F2" s="193"/>
      <c r="G2" s="193"/>
      <c r="H2" s="193"/>
      <c r="I2" s="207" t="s">
        <v>56</v>
      </c>
    </row>
    <row r="3" spans="1:10" ht="35.1" customHeight="1">
      <c r="A3" s="210" t="s">
        <v>69</v>
      </c>
      <c r="B3" s="211"/>
      <c r="C3" s="211"/>
      <c r="D3" s="211"/>
      <c r="E3" s="211"/>
      <c r="F3" s="211"/>
      <c r="G3" s="211"/>
      <c r="H3" s="212"/>
      <c r="I3" s="208"/>
    </row>
    <row r="4" spans="1:10" ht="35.1" customHeight="1">
      <c r="A4" s="199" t="s">
        <v>1</v>
      </c>
      <c r="B4" s="200"/>
      <c r="C4" s="200" t="s">
        <v>2</v>
      </c>
      <c r="D4" s="200"/>
      <c r="E4" s="200"/>
      <c r="F4" s="200" t="s">
        <v>3</v>
      </c>
      <c r="G4" s="200"/>
      <c r="H4" s="213"/>
      <c r="I4" s="208"/>
    </row>
    <row r="5" spans="1:10" ht="35.1" customHeight="1">
      <c r="A5" s="214" t="s">
        <v>102</v>
      </c>
      <c r="B5" s="215"/>
      <c r="C5" s="215" t="s">
        <v>103</v>
      </c>
      <c r="D5" s="216"/>
      <c r="E5" s="216"/>
      <c r="F5" s="217">
        <v>9</v>
      </c>
      <c r="G5" s="217"/>
      <c r="H5" s="218"/>
      <c r="I5" s="208"/>
    </row>
    <row r="6" spans="1:10" ht="35.1" customHeight="1" thickBot="1">
      <c r="A6" s="62" t="s">
        <v>4</v>
      </c>
      <c r="B6" s="219" t="s">
        <v>104</v>
      </c>
      <c r="C6" s="219"/>
      <c r="D6" s="219"/>
      <c r="E6" s="219"/>
      <c r="F6" s="219"/>
      <c r="G6" s="219"/>
      <c r="H6" s="220"/>
      <c r="I6" s="209"/>
    </row>
    <row r="7" spans="1:10" ht="70.5" thickBot="1">
      <c r="A7" s="70" t="s">
        <v>77</v>
      </c>
      <c r="B7" s="70" t="s">
        <v>58</v>
      </c>
      <c r="C7" s="78" t="s">
        <v>6</v>
      </c>
      <c r="D7" s="129" t="s">
        <v>76</v>
      </c>
      <c r="E7" s="78" t="s">
        <v>75</v>
      </c>
      <c r="F7" s="88" t="s">
        <v>74</v>
      </c>
      <c r="G7" s="129" t="s">
        <v>73</v>
      </c>
      <c r="H7" s="78" t="s">
        <v>72</v>
      </c>
      <c r="I7" s="78" t="s">
        <v>71</v>
      </c>
    </row>
    <row r="8" spans="1:10" ht="45" customHeight="1">
      <c r="A8" s="204" t="s">
        <v>93</v>
      </c>
      <c r="B8" s="67" t="s">
        <v>60</v>
      </c>
      <c r="C8" s="85">
        <v>0.81</v>
      </c>
      <c r="D8" s="109">
        <f t="shared" ref="D8:D11" si="0">E8+F8</f>
        <v>353</v>
      </c>
      <c r="E8" s="63">
        <v>346</v>
      </c>
      <c r="F8" s="111">
        <v>7</v>
      </c>
      <c r="G8" s="108">
        <f t="shared" ref="G8:G11" si="1">H8+I8</f>
        <v>266.495</v>
      </c>
      <c r="H8" s="89">
        <v>260.82499999999999</v>
      </c>
      <c r="I8" s="89">
        <v>5.67</v>
      </c>
    </row>
    <row r="9" spans="1:10" ht="45" customHeight="1">
      <c r="A9" s="205"/>
      <c r="B9" s="68" t="s">
        <v>30</v>
      </c>
      <c r="C9" s="86">
        <v>13.225</v>
      </c>
      <c r="D9" s="84">
        <f t="shared" si="0"/>
        <v>48</v>
      </c>
      <c r="E9" s="64">
        <v>43</v>
      </c>
      <c r="F9" s="112">
        <v>5</v>
      </c>
      <c r="G9" s="90">
        <f t="shared" si="1"/>
        <v>627.17499999999995</v>
      </c>
      <c r="H9" s="90">
        <v>561.04999999999995</v>
      </c>
      <c r="I9" s="90">
        <v>66.125</v>
      </c>
    </row>
    <row r="10" spans="1:10" ht="45" customHeight="1">
      <c r="A10" s="205"/>
      <c r="B10" s="68" t="s">
        <v>31</v>
      </c>
      <c r="C10" s="86">
        <v>9.48</v>
      </c>
      <c r="D10" s="84">
        <f t="shared" si="0"/>
        <v>70</v>
      </c>
      <c r="E10" s="64">
        <v>35</v>
      </c>
      <c r="F10" s="112">
        <v>35</v>
      </c>
      <c r="G10" s="90">
        <f t="shared" si="1"/>
        <v>658.16000000000008</v>
      </c>
      <c r="H10" s="90">
        <v>326.36</v>
      </c>
      <c r="I10" s="90">
        <v>331.8</v>
      </c>
    </row>
    <row r="11" spans="1:10" ht="45" customHeight="1" thickBot="1">
      <c r="A11" s="206"/>
      <c r="B11" s="69" t="s">
        <v>61</v>
      </c>
      <c r="C11" s="87">
        <v>2.4</v>
      </c>
      <c r="D11" s="110">
        <f t="shared" si="0"/>
        <v>33</v>
      </c>
      <c r="E11" s="65">
        <v>33</v>
      </c>
      <c r="F11" s="113">
        <v>0</v>
      </c>
      <c r="G11" s="91">
        <f t="shared" si="1"/>
        <v>73.325000000000003</v>
      </c>
      <c r="H11" s="91">
        <v>73.325000000000003</v>
      </c>
      <c r="I11" s="91">
        <v>0</v>
      </c>
    </row>
    <row r="12" spans="1:10" ht="83.25" customHeight="1" thickBot="1">
      <c r="A12" s="30"/>
      <c r="B12" s="30"/>
      <c r="C12" s="30"/>
      <c r="D12" s="30"/>
      <c r="E12" s="30"/>
      <c r="F12" s="92" t="s">
        <v>70</v>
      </c>
      <c r="G12" s="106">
        <f>SUM(G8:G11)</f>
        <v>1625.155</v>
      </c>
      <c r="H12" s="106">
        <f>SUM(H8:H11)</f>
        <v>1221.5600000000002</v>
      </c>
      <c r="I12" s="107">
        <f>SUM(I8:I11)</f>
        <v>403.59500000000003</v>
      </c>
    </row>
    <row r="13" spans="1:10" ht="20.25">
      <c r="A13" s="35"/>
      <c r="B13" s="35"/>
      <c r="C13" s="35"/>
      <c r="D13" s="35"/>
      <c r="E13" s="35"/>
      <c r="F13" s="35"/>
      <c r="G13" s="35"/>
      <c r="H13" s="35"/>
      <c r="I13" s="35"/>
      <c r="J13" s="3"/>
    </row>
    <row r="14" spans="1:10">
      <c r="A14" s="27"/>
      <c r="B14" s="27"/>
      <c r="C14" s="27"/>
      <c r="D14" s="27"/>
      <c r="E14" s="27"/>
      <c r="F14" s="27"/>
      <c r="G14" s="27"/>
      <c r="H14" s="27"/>
      <c r="I14" s="27"/>
      <c r="J14" s="3"/>
    </row>
    <row r="15" spans="1:10">
      <c r="A15" s="27"/>
      <c r="B15" s="27"/>
      <c r="C15" s="27"/>
      <c r="D15" s="27"/>
      <c r="E15" s="27"/>
      <c r="F15" s="27"/>
      <c r="G15" s="27"/>
      <c r="H15" s="27"/>
      <c r="I15" s="27"/>
      <c r="J15" s="3"/>
    </row>
    <row r="16" spans="1:10">
      <c r="A16" s="27"/>
      <c r="B16" s="27"/>
      <c r="C16" s="27"/>
      <c r="D16" s="27"/>
      <c r="E16" s="27"/>
      <c r="F16" s="27"/>
      <c r="G16" s="27"/>
      <c r="H16" s="27"/>
      <c r="I16" s="27"/>
      <c r="J16" s="3"/>
    </row>
    <row r="17" spans="1:10">
      <c r="A17" s="27"/>
      <c r="B17" s="27"/>
      <c r="C17" s="27"/>
      <c r="D17" s="27"/>
      <c r="E17" s="27"/>
      <c r="F17" s="27"/>
      <c r="G17" s="27"/>
      <c r="H17" s="27"/>
      <c r="I17" s="27"/>
      <c r="J17" s="3"/>
    </row>
    <row r="18" spans="1:10" ht="20.25">
      <c r="A18" s="21"/>
      <c r="B18" s="21"/>
      <c r="C18" s="21"/>
      <c r="D18" s="21"/>
      <c r="E18" s="21"/>
      <c r="F18" s="21"/>
      <c r="G18" s="21"/>
      <c r="H18" s="28"/>
      <c r="I18" s="21"/>
    </row>
    <row r="19" spans="1:10">
      <c r="A19" s="21"/>
      <c r="B19" s="21"/>
      <c r="C19" s="21"/>
      <c r="D19" s="21"/>
      <c r="E19" s="21"/>
      <c r="F19" s="21"/>
      <c r="G19" s="21"/>
      <c r="H19" s="21"/>
      <c r="I19" s="21"/>
    </row>
    <row r="20" spans="1:10" ht="20.25">
      <c r="A20" s="21"/>
      <c r="B20" s="21"/>
      <c r="C20" s="21"/>
      <c r="D20" s="21"/>
      <c r="E20" s="21"/>
      <c r="F20" s="21"/>
      <c r="G20" s="21"/>
      <c r="H20" s="21"/>
      <c r="I20" s="28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</row>
    <row r="28" spans="1:10">
      <c r="B28" s="125"/>
      <c r="F28" s="125"/>
    </row>
  </sheetData>
  <protectedRanges>
    <protectedRange sqref="C8:E11 H8:H11" name="Aralık1_1_1"/>
  </protectedRanges>
  <mergeCells count="12">
    <mergeCell ref="A8:A11"/>
    <mergeCell ref="B6:H6"/>
    <mergeCell ref="A1:B1"/>
    <mergeCell ref="A2:H2"/>
    <mergeCell ref="I2:I6"/>
    <mergeCell ref="A3:H3"/>
    <mergeCell ref="A4:B4"/>
    <mergeCell ref="C4:E4"/>
    <mergeCell ref="F4:H4"/>
    <mergeCell ref="A5:B5"/>
    <mergeCell ref="C5:E5"/>
    <mergeCell ref="F5:H5"/>
  </mergeCells>
  <conditionalFormatting sqref="I8:I11">
    <cfRule type="containsText" dxfId="1" priority="3" operator="containsText" text="YANLIŞ">
      <formula>NOT(ISERROR(SEARCH("YANLIŞ",I8)))</formula>
    </cfRule>
  </conditionalFormatting>
  <conditionalFormatting sqref="I7">
    <cfRule type="containsText" dxfId="0" priority="1" operator="containsText" text="YANLIŞ">
      <formula>NOT(ISERROR(SEARCH("YANLIŞ",I7)))</formula>
    </cfRule>
  </conditionalFormatting>
  <printOptions horizontalCentered="1" verticalCentered="1"/>
  <pageMargins left="0.51181102362204722" right="0.19685039370078741" top="0.19685039370078741" bottom="0.19685039370078741" header="0" footer="0"/>
  <pageSetup paperSize="9" scale="3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ÜST KAPAK</vt:lpstr>
      <vt:lpstr>YÜKLENİCİ MEDAŞ İSTİHKAK</vt:lpstr>
      <vt:lpstr>YÜKLENİCİ CEZA RAPORU</vt:lpstr>
      <vt:lpstr>YÜKLENİCİ İADE RAPORU</vt:lpstr>
      <vt:lpstr>'ÜST KAPAK'!Print_Area</vt:lpstr>
      <vt:lpstr>'YÜKLENİCİ CEZA RAPORU'!Print_Area</vt:lpstr>
      <vt:lpstr>'YÜKLENİCİ İADE RAPORU'!Print_Area</vt:lpstr>
      <vt:lpstr>'YÜKLENİCİ MEDAŞ İSTİHKAK'!Print_Area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oğuz özkul</dc:creator>
  <cp:lastModifiedBy>Developer User</cp:lastModifiedBy>
  <cp:lastPrinted>2021-03-30T08:12:37Z</cp:lastPrinted>
  <dcterms:created xsi:type="dcterms:W3CDTF">2014-03-25T08:05:14Z</dcterms:created>
  <dcterms:modified xsi:type="dcterms:W3CDTF">2023-01-06T13:24:59Z</dcterms:modified>
</cp:coreProperties>
</file>