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vile/Documents/"/>
    </mc:Choice>
  </mc:AlternateContent>
  <xr:revisionPtr revIDLastSave="0" documentId="13_ncr:1_{ED7638FB-2033-794F-84C3-D60ABF08A18E}" xr6:coauthVersionLast="36" xr6:coauthVersionMax="37" xr10:uidLastSave="{00000000-0000-0000-0000-000000000000}"/>
  <bookViews>
    <workbookView xWindow="140" yWindow="540" windowWidth="21420" windowHeight="15360" firstSheet="2" activeTab="14" xr2:uid="{E99851DA-3DA6-4087-85A8-CC6C4A8355A3}"/>
  </bookViews>
  <sheets>
    <sheet name="HW 9" sheetId="1" r:id="rId1"/>
    <sheet name="Instructions" sheetId="2" r:id="rId2"/>
    <sheet name="Q1-Simple LP" sheetId="3" state="hidden" r:id="rId3"/>
    <sheet name="Q2 - Puppet Shop" sheetId="5" state="hidden" r:id="rId4"/>
    <sheet name="Q3 Staff Scheduling" sheetId="7" state="hidden" r:id="rId5"/>
    <sheet name="Q4 Transportation Model" sheetId="9" state="hidden" r:id="rId6"/>
    <sheet name="Q5 Portfolio optimization" sheetId="22" r:id="rId7"/>
    <sheet name="Q6 Inserting blank rows" sheetId="14" state="hidden" r:id="rId8"/>
    <sheet name="Q7 Deleting Blank Rows" sheetId="16" state="hidden" r:id="rId9"/>
    <sheet name="Q8 Readings and videos" sheetId="21" state="hidden" r:id="rId10"/>
    <sheet name="Q1 Answer" sheetId="23" r:id="rId11"/>
    <sheet name="Q2 - Answer  INCOMPLETE" sheetId="24" r:id="rId12"/>
    <sheet name="Q3 ANSWER" sheetId="25" r:id="rId13"/>
    <sheet name="Q4 ANSWER" sheetId="26" r:id="rId14"/>
    <sheet name="Q5 Justin" sheetId="31" r:id="rId15"/>
    <sheet name="Q5 Portfolio optimization (2)" sheetId="27" r:id="rId16"/>
    <sheet name="Q6 Inserting blank rows (2)" sheetId="28" r:id="rId17"/>
    <sheet name="Q7 Deleting Blank Rows (3)" sheetId="29" r:id="rId18"/>
    <sheet name="Q8 Readings and videos (2)" sheetId="30" r:id="rId19"/>
    <sheet name="Q7 Deleting Blank Rows (2)" sheetId="20" state="hidden" r:id="rId20"/>
  </sheets>
  <externalReferences>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_Age1">'[1]Inputs 6_29'!$B$10</definedName>
    <definedName name="_Age2">'[1]Inputs 6_29'!$B$11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_END2" localSheetId="10">#REF!</definedName>
    <definedName name="_END2" localSheetId="2">#REF!</definedName>
    <definedName name="_END2" localSheetId="11">#REF!</definedName>
    <definedName name="_END2" localSheetId="3">#REF!</definedName>
    <definedName name="_END2" localSheetId="12">#REF!</definedName>
    <definedName name="_END2" localSheetId="4">#REF!</definedName>
    <definedName name="_END2" localSheetId="14">#REF!</definedName>
    <definedName name="_END2" localSheetId="6">#REF!</definedName>
    <definedName name="_END2" localSheetId="15">#REF!</definedName>
    <definedName name="_END2" localSheetId="19">#REF!</definedName>
    <definedName name="_END2">#REF!</definedName>
    <definedName name="_END3" localSheetId="10">#REF!</definedName>
    <definedName name="_END3" localSheetId="2">#REF!</definedName>
    <definedName name="_END3" localSheetId="11">#REF!</definedName>
    <definedName name="_END3" localSheetId="3">#REF!</definedName>
    <definedName name="_END3" localSheetId="12">#REF!</definedName>
    <definedName name="_END3" localSheetId="4">#REF!</definedName>
    <definedName name="_END3" localSheetId="14">#REF!</definedName>
    <definedName name="_END3" localSheetId="6">#REF!</definedName>
    <definedName name="_END3" localSheetId="15">#REF!</definedName>
    <definedName name="_END3" localSheetId="19">#REF!</definedName>
    <definedName name="_END3">#REF!</definedName>
    <definedName name="_Fill" localSheetId="10" hidden="1">#REF!</definedName>
    <definedName name="_Fill" localSheetId="2" hidden="1">#REF!</definedName>
    <definedName name="_Fill" localSheetId="11" hidden="1">#REF!</definedName>
    <definedName name="_Fill" localSheetId="3" hidden="1">#REF!</definedName>
    <definedName name="_Fill" localSheetId="12" hidden="1">#REF!</definedName>
    <definedName name="_Fill" localSheetId="4" hidden="1">#REF!</definedName>
    <definedName name="_Fill" localSheetId="14" hidden="1">#REF!</definedName>
    <definedName name="_Fill" localSheetId="6" hidden="1">#REF!</definedName>
    <definedName name="_Fill" localSheetId="15" hidden="1">#REF!</definedName>
    <definedName name="_Fill" localSheetId="19" hidden="1">#REF!</definedName>
    <definedName name="_Fill" hidden="1">#REF!</definedName>
    <definedName name="_SS1">'[1]Inputs 6_29'!$B$39</definedName>
    <definedName name="_SS2">'[1]Inputs 6_29'!$B$40</definedName>
    <definedName name="_Table1_In1" localSheetId="1" hidden="1">#REF!</definedName>
    <definedName name="_Table1_In1" localSheetId="14" hidden="1">#REF!</definedName>
    <definedName name="_Table1_In1" localSheetId="6" hidden="1">#REF!</definedName>
    <definedName name="_Table1_In1" localSheetId="15" hidden="1">#REF!</definedName>
    <definedName name="_Table1_In1" localSheetId="19" hidden="1">#REF!</definedName>
    <definedName name="_Table1_In1" hidden="1">#REF!</definedName>
    <definedName name="_Table1_Out" localSheetId="14" hidden="1">#REF!</definedName>
    <definedName name="_Table1_Out" localSheetId="6" hidden="1">#REF!</definedName>
    <definedName name="_Table1_Out" localSheetId="15" hidden="1">#REF!</definedName>
    <definedName name="_Table1_Out" localSheetId="19" hidden="1">#REF!</definedName>
    <definedName name="_Table1_Out" hidden="1">#REF!</definedName>
    <definedName name="\0" localSheetId="10">#REF!</definedName>
    <definedName name="\0" localSheetId="2">#REF!</definedName>
    <definedName name="\0" localSheetId="11">#REF!</definedName>
    <definedName name="\0" localSheetId="3">#REF!</definedName>
    <definedName name="\0" localSheetId="12">#REF!</definedName>
    <definedName name="\0" localSheetId="4">#REF!</definedName>
    <definedName name="\0" localSheetId="14">#REF!</definedName>
    <definedName name="\0" localSheetId="6">#REF!</definedName>
    <definedName name="\0" localSheetId="15">#REF!</definedName>
    <definedName name="\0" localSheetId="19">#REF!</definedName>
    <definedName name="\0">#REF!</definedName>
    <definedName name="\d" localSheetId="10">#REF!</definedName>
    <definedName name="\d" localSheetId="2">#REF!</definedName>
    <definedName name="\d" localSheetId="11">#REF!</definedName>
    <definedName name="\d" localSheetId="3">#REF!</definedName>
    <definedName name="\d" localSheetId="12">#REF!</definedName>
    <definedName name="\d" localSheetId="4">#REF!</definedName>
    <definedName name="\d" localSheetId="14">#REF!</definedName>
    <definedName name="\d" localSheetId="6">#REF!</definedName>
    <definedName name="\d" localSheetId="15">#REF!</definedName>
    <definedName name="\d" localSheetId="19">#REF!</definedName>
    <definedName name="\d">#REF!</definedName>
    <definedName name="\e" localSheetId="10">#REF!</definedName>
    <definedName name="\e" localSheetId="2">#REF!</definedName>
    <definedName name="\e" localSheetId="11">#REF!</definedName>
    <definedName name="\e" localSheetId="3">#REF!</definedName>
    <definedName name="\e" localSheetId="12">#REF!</definedName>
    <definedName name="\e" localSheetId="4">#REF!</definedName>
    <definedName name="\e" localSheetId="14">#REF!</definedName>
    <definedName name="\e" localSheetId="6">#REF!</definedName>
    <definedName name="\e" localSheetId="15">#REF!</definedName>
    <definedName name="\e" localSheetId="19">#REF!</definedName>
    <definedName name="\e">#REF!</definedName>
    <definedName name="\m" localSheetId="10">#REF!</definedName>
    <definedName name="\m" localSheetId="2">#REF!</definedName>
    <definedName name="\m" localSheetId="11">#REF!</definedName>
    <definedName name="\m" localSheetId="3">#REF!</definedName>
    <definedName name="\m" localSheetId="12">#REF!</definedName>
    <definedName name="\m" localSheetId="4">#REF!</definedName>
    <definedName name="\m" localSheetId="14">#REF!</definedName>
    <definedName name="\m" localSheetId="6">#REF!</definedName>
    <definedName name="\m" localSheetId="15">#REF!</definedName>
    <definedName name="\m" localSheetId="19">#REF!</definedName>
    <definedName name="\m">#REF!</definedName>
    <definedName name="\Q">'[2]Age 99 Raw'!$O$2:$O$3</definedName>
    <definedName name="\z" localSheetId="10">#REF!</definedName>
    <definedName name="\z" localSheetId="2">#REF!</definedName>
    <definedName name="\z" localSheetId="11">#REF!</definedName>
    <definedName name="\z" localSheetId="3">#REF!</definedName>
    <definedName name="\z" localSheetId="12">#REF!</definedName>
    <definedName name="\z" localSheetId="4">#REF!</definedName>
    <definedName name="\z" localSheetId="14">#REF!</definedName>
    <definedName name="\z" localSheetId="6">#REF!</definedName>
    <definedName name="\z" localSheetId="15">#REF!</definedName>
    <definedName name="\z" localSheetId="19">#REF!</definedName>
    <definedName name="\z">#REF!</definedName>
    <definedName name="A">'[2]Age 99 Raw'!$M$17</definedName>
    <definedName name="Annual_Income_Needs">'[1]Inputs 6_29'!$B$36</definedName>
    <definedName name="Annuity_Basis">[3]Inputs!$B$46</definedName>
    <definedName name="Annuity_Gains_to_Date">[3]Inputs!$B$47</definedName>
    <definedName name="anscount" hidden="1">5</definedName>
    <definedName name="Average_Tax_Rate">'[1]Inputs 6_29'!$B$33</definedName>
    <definedName name="B">'[4]Q7-8 Breakeven'!$A$2</definedName>
    <definedName name="Birthday">'[1]Inputs 6_29'!$B$7</definedName>
    <definedName name="Birthday1">'[1]Inputs 6_29'!$B$7</definedName>
    <definedName name="Birthday2">'[1]Inputs 6_29'!$B$8</definedName>
    <definedName name="bond_array">[5]Sheet1!$P$5:$Q$20</definedName>
    <definedName name="Bond_Beginning">[5]Sheet1!$B$34</definedName>
    <definedName name="Bond_Seed">[5]Sheet1!$B$34</definedName>
    <definedName name="BudgetTab" localSheetId="10">#REF!</definedName>
    <definedName name="BudgetTab" localSheetId="2">#REF!</definedName>
    <definedName name="BudgetTab" localSheetId="11">#REF!</definedName>
    <definedName name="BudgetTab" localSheetId="3">#REF!</definedName>
    <definedName name="BudgetTab" localSheetId="14">#REF!</definedName>
    <definedName name="BudgetTab" localSheetId="6">#REF!</definedName>
    <definedName name="BudgetTab" localSheetId="15">#REF!</definedName>
    <definedName name="BudgetTab" localSheetId="19">#REF!</definedName>
    <definedName name="BudgetTab">#REF!</definedName>
    <definedName name="C_">'[6]Engineering Design'!$G$10</definedName>
    <definedName name="Capital_Gains_Rate">'[1]Inputs 6_29'!$B$29</definedName>
    <definedName name="cash_array">[5]Sheet1!$Z$5:$AA$18</definedName>
    <definedName name="Check1" localSheetId="14">'[7]2A New TAG Lookup'!#REF!</definedName>
    <definedName name="Check1" localSheetId="6">'[7]2A New TAG Lookup'!#REF!</definedName>
    <definedName name="Check1" localSheetId="15">'[7]2A New TAG Lookup'!#REF!</definedName>
    <definedName name="Check1" localSheetId="19">'[7]2A New TAG Lookup'!#REF!</definedName>
    <definedName name="Check1">'[7]2A New TAG Lookup'!#REF!</definedName>
    <definedName name="Check2" localSheetId="14">'[7]2A New TAG Lookup'!#REF!</definedName>
    <definedName name="Check2" localSheetId="6">'[7]2A New TAG Lookup'!#REF!</definedName>
    <definedName name="Check2" localSheetId="15">'[7]2A New TAG Lookup'!#REF!</definedName>
    <definedName name="Check2" localSheetId="19">'[7]2A New TAG Lookup'!#REF!</definedName>
    <definedName name="Check2">'[7]2A New TAG Lookup'!#REF!</definedName>
    <definedName name="Client_1">'[1]Inputs 6_29'!$B$4</definedName>
    <definedName name="Client_2">'[1]Inputs 6_29'!$B$5</definedName>
    <definedName name="Contract_Revenue">'[8]Inputs &amp; Outputs'!$Z$6</definedName>
    <definedName name="COUNTER" localSheetId="10">#REF!</definedName>
    <definedName name="COUNTER" localSheetId="2">#REF!</definedName>
    <definedName name="COUNTER" localSheetId="11">#REF!</definedName>
    <definedName name="COUNTER" localSheetId="3">#REF!</definedName>
    <definedName name="COUNTER" localSheetId="12">#REF!</definedName>
    <definedName name="COUNTER" localSheetId="4">#REF!</definedName>
    <definedName name="COUNTER" localSheetId="14">#REF!</definedName>
    <definedName name="COUNTER" localSheetId="6">#REF!</definedName>
    <definedName name="COUNTER" localSheetId="15">#REF!</definedName>
    <definedName name="COUNTER" localSheetId="19">#REF!</definedName>
    <definedName name="COUNTER">#REF!</definedName>
    <definedName name="CSCO" localSheetId="10">#REF!</definedName>
    <definedName name="CSCO" localSheetId="2">#REF!</definedName>
    <definedName name="CSCO" localSheetId="11">#REF!</definedName>
    <definedName name="CSCO" localSheetId="3">#REF!</definedName>
    <definedName name="CSCO" localSheetId="14">#REF!</definedName>
    <definedName name="CSCO" localSheetId="6">#REF!</definedName>
    <definedName name="CSCO" localSheetId="15">#REF!</definedName>
    <definedName name="CSCO" localSheetId="19">#REF!</definedName>
    <definedName name="CSCO">#REF!</definedName>
    <definedName name="DATA" localSheetId="10">#REF!</definedName>
    <definedName name="DATA" localSheetId="2">#REF!</definedName>
    <definedName name="DATA" localSheetId="11">#REF!</definedName>
    <definedName name="DATA" localSheetId="3">#REF!</definedName>
    <definedName name="DATA" localSheetId="12">#REF!</definedName>
    <definedName name="DATA" localSheetId="4">#REF!</definedName>
    <definedName name="DATA" localSheetId="14">#REF!</definedName>
    <definedName name="DATA" localSheetId="6">#REF!</definedName>
    <definedName name="DATA" localSheetId="15">#REF!</definedName>
    <definedName name="DATA" localSheetId="19">#REF!</definedName>
    <definedName name="DATA">#REF!</definedName>
    <definedName name="demand" localSheetId="14">#REF!</definedName>
    <definedName name="demand" localSheetId="6">#REF!</definedName>
    <definedName name="demand" localSheetId="15">#REF!</definedName>
    <definedName name="demand" localSheetId="19">#REF!</definedName>
    <definedName name="demand">#REF!</definedName>
    <definedName name="DISTANCE" localSheetId="10">#REF!</definedName>
    <definedName name="DISTANCE" localSheetId="2">#REF!</definedName>
    <definedName name="DISTANCE" localSheetId="11">#REF!</definedName>
    <definedName name="DISTANCE" localSheetId="3">#REF!</definedName>
    <definedName name="DISTANCE" localSheetId="12">#REF!</definedName>
    <definedName name="DISTANCE" localSheetId="4">#REF!</definedName>
    <definedName name="DISTANCE" localSheetId="14">#REF!</definedName>
    <definedName name="DISTANCE" localSheetId="6">#REF!</definedName>
    <definedName name="DISTANCE" localSheetId="15">#REF!</definedName>
    <definedName name="DISTANCE" localSheetId="19">#REF!</definedName>
    <definedName name="DISTANCE">#REF!</definedName>
    <definedName name="ee" localSheetId="1" hidden="1">{"FirstQ",#N/A,FALSE,"Budget2000";"SecondQ",#N/A,FALSE,"Budget2000";"Summary",#N/A,FALSE,"Budget2000"}</definedName>
    <definedName name="ee" localSheetId="14" hidden="1">{"FirstQ",#N/A,FALSE,"Budget2000";"SecondQ",#N/A,FALSE,"Budget2000";"Summary",#N/A,FALSE,"Budget2000"}</definedName>
    <definedName name="ee" localSheetId="6" hidden="1">{"FirstQ",#N/A,FALSE,"Budget2000";"SecondQ",#N/A,FALSE,"Budget2000";"Summary",#N/A,FALSE,"Budget2000"}</definedName>
    <definedName name="ee" localSheetId="15" hidden="1">{"FirstQ",#N/A,FALSE,"Budget2000";"SecondQ",#N/A,FALSE,"Budget2000";"Summary",#N/A,FALSE,"Budget2000"}</definedName>
    <definedName name="ee" hidden="1">{"FirstQ",#N/A,FALSE,"Budget2000";"SecondQ",#N/A,FALSE,"Budget2000";"Summary",#N/A,FALSE,"Budget2000"}</definedName>
    <definedName name="Electronic_Cost">'[8]Inputs &amp; Outputs'!$Z$8</definedName>
    <definedName name="END" localSheetId="10">#REF!</definedName>
    <definedName name="END" localSheetId="2">#REF!</definedName>
    <definedName name="END" localSheetId="11">#REF!</definedName>
    <definedName name="END" localSheetId="3">#REF!</definedName>
    <definedName name="END" localSheetId="12">#REF!</definedName>
    <definedName name="END" localSheetId="4">#REF!</definedName>
    <definedName name="END" localSheetId="14">#REF!</definedName>
    <definedName name="END" localSheetId="6">#REF!</definedName>
    <definedName name="END" localSheetId="15">#REF!</definedName>
    <definedName name="END" localSheetId="19">#REF!</definedName>
    <definedName name="END">#REF!</definedName>
    <definedName name="High">'[8]Risk Attitude'!$AC$12</definedName>
    <definedName name="Inflation_Adjustment">'[1]Inputs 6_29'!$B$34</definedName>
    <definedName name="k" localSheetId="1" hidden="1">{"FirstQ",#N/A,FALSE,"Budget2000";"SecondQ",#N/A,FALSE,"Budget2000";"Summary",#N/A,FALSE,"Budget2000"}</definedName>
    <definedName name="k" localSheetId="14" hidden="1">{"FirstQ",#N/A,FALSE,"Budget2000";"SecondQ",#N/A,FALSE,"Budget2000";"Summary",#N/A,FALSE,"Budget2000"}</definedName>
    <definedName name="k" localSheetId="6" hidden="1">{"FirstQ",#N/A,FALSE,"Budget2000";"SecondQ",#N/A,FALSE,"Budget2000";"Summary",#N/A,FALSE,"Budget2000"}</definedName>
    <definedName name="k" localSheetId="15" hidden="1">{"FirstQ",#N/A,FALSE,"Budget2000";"SecondQ",#N/A,FALSE,"Budget2000";"Summary",#N/A,FALSE,"Budget2000"}</definedName>
    <definedName name="k" hidden="1">{"FirstQ",#N/A,FALSE,"Budget2000";"SecondQ",#N/A,FALSE,"Budget2000";"Summary",#N/A,FALSE,"Budget2000"}</definedName>
    <definedName name="L_">'[6]Engineering Design'!$G$9</definedName>
    <definedName name="limcount" hidden="1">5</definedName>
    <definedName name="LIMIT" localSheetId="10">#REF!</definedName>
    <definedName name="LIMIT" localSheetId="2">#REF!</definedName>
    <definedName name="LIMIT" localSheetId="11">#REF!</definedName>
    <definedName name="LIMIT" localSheetId="3">#REF!</definedName>
    <definedName name="LIMIT" localSheetId="12">#REF!</definedName>
    <definedName name="LIMIT" localSheetId="4">#REF!</definedName>
    <definedName name="LIMIT" localSheetId="14">#REF!</definedName>
    <definedName name="LIMIT" localSheetId="6">#REF!</definedName>
    <definedName name="LIMIT" localSheetId="15">#REF!</definedName>
    <definedName name="LIMIT" localSheetId="19">#REF!</definedName>
    <definedName name="LIMIT">#REF!</definedName>
    <definedName name="LOCK" localSheetId="10">#REF!</definedName>
    <definedName name="LOCK" localSheetId="2">#REF!</definedName>
    <definedName name="LOCK" localSheetId="11">#REF!</definedName>
    <definedName name="LOCK" localSheetId="3">#REF!</definedName>
    <definedName name="LOCK" localSheetId="12">#REF!</definedName>
    <definedName name="LOCK" localSheetId="4">#REF!</definedName>
    <definedName name="LOCK" localSheetId="14">#REF!</definedName>
    <definedName name="LOCK" localSheetId="6">#REF!</definedName>
    <definedName name="LOCK" localSheetId="15">#REF!</definedName>
    <definedName name="LOCK" localSheetId="19">#REF!</definedName>
    <definedName name="LOCK">#REF!</definedName>
    <definedName name="lookup" localSheetId="1">#REF!</definedName>
    <definedName name="lookup" localSheetId="14">#REF!</definedName>
    <definedName name="lookup" localSheetId="6">#REF!</definedName>
    <definedName name="lookup" localSheetId="15">#REF!</definedName>
    <definedName name="lookup" localSheetId="19">#REF!</definedName>
    <definedName name="lookup">#REF!</definedName>
    <definedName name="Low">'[8]Risk Attitude'!$AC$11</definedName>
    <definedName name="Magnetic_Cost">'[8]Inputs &amp; Outputs'!$Z$9</definedName>
    <definedName name="Mechanical_Cost">'[8]Inputs &amp; Outputs'!$Z$7</definedName>
    <definedName name="NEWPLACE" localSheetId="10">#REF!</definedName>
    <definedName name="NEWPLACE" localSheetId="2">#REF!</definedName>
    <definedName name="NEWPLACE" localSheetId="11">#REF!</definedName>
    <definedName name="NEWPLACE" localSheetId="3">#REF!</definedName>
    <definedName name="NEWPLACE" localSheetId="12">#REF!</definedName>
    <definedName name="NEWPLACE" localSheetId="4">#REF!</definedName>
    <definedName name="NEWPLACE" localSheetId="14">#REF!</definedName>
    <definedName name="NEWPLACE" localSheetId="6">#REF!</definedName>
    <definedName name="NEWPLACE" localSheetId="15">#REF!</definedName>
    <definedName name="NEWPLACE" localSheetId="19">#REF!</definedName>
    <definedName name="NEWPLACE">#REF!</definedName>
    <definedName name="NEWPLACE2" localSheetId="10">#REF!</definedName>
    <definedName name="NEWPLACE2" localSheetId="2">#REF!</definedName>
    <definedName name="NEWPLACE2" localSheetId="11">#REF!</definedName>
    <definedName name="NEWPLACE2" localSheetId="3">#REF!</definedName>
    <definedName name="NEWPLACE2" localSheetId="12">#REF!</definedName>
    <definedName name="NEWPLACE2" localSheetId="4">#REF!</definedName>
    <definedName name="NEWPLACE2" localSheetId="14">#REF!</definedName>
    <definedName name="NEWPLACE2" localSheetId="6">#REF!</definedName>
    <definedName name="NEWPLACE2" localSheetId="15">#REF!</definedName>
    <definedName name="NEWPLACE2" localSheetId="19">#REF!</definedName>
    <definedName name="NEWPLACE2">#REF!</definedName>
    <definedName name="NEWPLACE3">'[2]Age 99 Raw'!$S$2</definedName>
    <definedName name="Outcome1">'[7]2 Old TAG Lookup'!$H$10</definedName>
    <definedName name="Outcome2">'[7]2 Old TAG Lookup'!$H$11</definedName>
    <definedName name="Outcome3">'[7]2 Old TAG Lookup'!$H$12</definedName>
    <definedName name="Outcome4">'[7]2 Old TAG Lookup'!$H$13</definedName>
    <definedName name="Outcome5">'[7]2 Old TAG Lookup'!$H$14</definedName>
    <definedName name="P_Award">'[8]Inputs &amp; Outputs'!$Z$10</definedName>
    <definedName name="P_Elec_Fails">'[8]Inputs &amp; Outputs'!$Z$15</definedName>
    <definedName name="P_Elec_OK">'[8]Inputs &amp; Outputs'!$Z$11</definedName>
    <definedName name="P_Mag_Fails">'[8]Inputs &amp; Outputs'!$Z$16</definedName>
    <definedName name="P_Mag_OK">'[8]Inputs &amp; Outputs'!$Z$12</definedName>
    <definedName name="P_No_Award">'[8]Inputs &amp; Outputs'!$Z$14</definedName>
    <definedName name="Pension">[9]Inputs!$B$33</definedName>
    <definedName name="Pension_COLA">[9]Inputs!$B$34</definedName>
    <definedName name="Pension_COLA1">'[1]Inputs 6_29'!$B$45</definedName>
    <definedName name="Pension_COLA2">'[1]Inputs 6_29'!$B$47</definedName>
    <definedName name="Pension1">'[1]Inputs 6_29'!$B$44</definedName>
    <definedName name="Pension2">'[1]Inputs 6_29'!$B$46</definedName>
    <definedName name="Plan_Date">'[1]Inputs 6_29'!$B$3</definedName>
    <definedName name="Plan_Year">'[1]Inputs 6_29'!$B$2</definedName>
    <definedName name="_xlnm.Print_Area" localSheetId="10">#REF!</definedName>
    <definedName name="_xlnm.Print_Area" localSheetId="2">#REF!</definedName>
    <definedName name="_xlnm.Print_Area" localSheetId="11">#REF!</definedName>
    <definedName name="_xlnm.Print_Area" localSheetId="3">#REF!</definedName>
    <definedName name="_xlnm.Print_Area" localSheetId="12">#REF!</definedName>
    <definedName name="_xlnm.Print_Area" localSheetId="4">#REF!</definedName>
    <definedName name="_xlnm.Print_Area" localSheetId="14">#REF!</definedName>
    <definedName name="_xlnm.Print_Area" localSheetId="6">#REF!</definedName>
    <definedName name="_xlnm.Print_Area" localSheetId="15">#REF!</definedName>
    <definedName name="_xlnm.Print_Area" localSheetId="19">#REF!</definedName>
    <definedName name="_xlnm.Print_Area">#REF!</definedName>
    <definedName name="PRINT_AREA_MI" localSheetId="10">#REF!</definedName>
    <definedName name="PRINT_AREA_MI" localSheetId="2">#REF!</definedName>
    <definedName name="PRINT_AREA_MI" localSheetId="11">#REF!</definedName>
    <definedName name="PRINT_AREA_MI" localSheetId="3">#REF!</definedName>
    <definedName name="PRINT_AREA_MI" localSheetId="12">#REF!</definedName>
    <definedName name="PRINT_AREA_MI" localSheetId="4">#REF!</definedName>
    <definedName name="PRINT_AREA_MI" localSheetId="14">#REF!</definedName>
    <definedName name="PRINT_AREA_MI" localSheetId="6">#REF!</definedName>
    <definedName name="PRINT_AREA_MI" localSheetId="15">#REF!</definedName>
    <definedName name="PRINT_AREA_MI" localSheetId="19">#REF!</definedName>
    <definedName name="PRINT_AREA_MI">#REF!</definedName>
    <definedName name="produced" localSheetId="14">#REF!</definedName>
    <definedName name="produced" localSheetId="6">#REF!</definedName>
    <definedName name="produced" localSheetId="15">#REF!</definedName>
    <definedName name="produced" localSheetId="19">#REF!</definedName>
    <definedName name="produced">#REF!</definedName>
    <definedName name="profit" localSheetId="14">#REF!</definedName>
    <definedName name="profit" localSheetId="6">#REF!</definedName>
    <definedName name="profit" localSheetId="15">#REF!</definedName>
    <definedName name="profit" localSheetId="19">#REF!</definedName>
    <definedName name="profit">#REF!</definedName>
    <definedName name="Projected_Return">'[1]Inputs 6_29'!$B$27</definedName>
    <definedName name="Proposal_Cost">'[8]Inputs &amp; Outputs'!$Z$5</definedName>
    <definedName name="q" localSheetId="1" hidden="1">{"FirstQ",#N/A,FALSE,"Budget2000";"SecondQ",#N/A,FALSE,"Budget2000";"Summary",#N/A,FALSE,"Budget2000"}</definedName>
    <definedName name="q" localSheetId="14" hidden="1">{"FirstQ",#N/A,FALSE,"Budget2000";"SecondQ",#N/A,FALSE,"Budget2000";"Summary",#N/A,FALSE,"Budget2000"}</definedName>
    <definedName name="q" localSheetId="6" hidden="1">{"FirstQ",#N/A,FALSE,"Budget2000";"SecondQ",#N/A,FALSE,"Budget2000";"Summary",#N/A,FALSE,"Budget2000"}</definedName>
    <definedName name="q" localSheetId="15" hidden="1">{"FirstQ",#N/A,FALSE,"Budget2000";"SecondQ",#N/A,FALSE,"Budget2000";"Summary",#N/A,FALSE,"Budget2000"}</definedName>
    <definedName name="q" hidden="1">{"FirstQ",#N/A,FALSE,"Budget2000";"SecondQ",#N/A,FALSE,"Budget2000";"Summary",#N/A,FALSE,"Budget2000"}</definedName>
    <definedName name="q0">'[6]Engineering Design'!$G$6</definedName>
    <definedName name="Qualified">'[1]Inputs 6_29'!$B$21</definedName>
    <definedName name="Qualified_Ratio1">'[1]Inputs 6_29'!$B$22</definedName>
    <definedName name="Qualified_Ratio2">'[1]Inputs 6_29'!$B$23</definedName>
    <definedName name="Qualified1">'[1]Inputs 6_29'!$B$19</definedName>
    <definedName name="Qualified2">'[1]Inputs 6_29'!$B$20</definedName>
    <definedName name="R_">'[6]Engineering Design'!$G$12</definedName>
    <definedName name="rand" localSheetId="1">#REF!</definedName>
    <definedName name="rand" localSheetId="14">#REF!</definedName>
    <definedName name="rand" localSheetId="6">#REF!</definedName>
    <definedName name="rand" localSheetId="15">#REF!</definedName>
    <definedName name="rand" localSheetId="19">#REF!</definedName>
    <definedName name="rand">#REF!</definedName>
    <definedName name="Result1" localSheetId="14">'[7]2A New TAG Lookup'!#REF!</definedName>
    <definedName name="Result1" localSheetId="6">'[7]2A New TAG Lookup'!#REF!</definedName>
    <definedName name="Result1" localSheetId="15">'[7]2A New TAG Lookup'!#REF!</definedName>
    <definedName name="Result1" localSheetId="19">'[7]2A New TAG Lookup'!#REF!</definedName>
    <definedName name="Result1">'[7]2A New TAG Lookup'!#REF!</definedName>
    <definedName name="Result10" localSheetId="14">'[7]2A New TAG Lookup'!#REF!</definedName>
    <definedName name="Result10" localSheetId="6">'[7]2A New TAG Lookup'!#REF!</definedName>
    <definedName name="Result10" localSheetId="15">'[7]2A New TAG Lookup'!#REF!</definedName>
    <definedName name="Result10" localSheetId="19">'[7]2A New TAG Lookup'!#REF!</definedName>
    <definedName name="Result10">'[7]2A New TAG Lookup'!#REF!</definedName>
    <definedName name="Result2" localSheetId="14">'[7]2A New TAG Lookup'!#REF!</definedName>
    <definedName name="Result2" localSheetId="6">'[7]2A New TAG Lookup'!#REF!</definedName>
    <definedName name="Result2" localSheetId="15">'[7]2A New TAG Lookup'!#REF!</definedName>
    <definedName name="Result2" localSheetId="19">'[7]2A New TAG Lookup'!#REF!</definedName>
    <definedName name="Result2">'[7]2A New TAG Lookup'!#REF!</definedName>
    <definedName name="Result3" localSheetId="14">'[7]2A New TAG Lookup'!#REF!</definedName>
    <definedName name="Result3" localSheetId="6">'[7]2A New TAG Lookup'!#REF!</definedName>
    <definedName name="Result3" localSheetId="15">'[7]2A New TAG Lookup'!#REF!</definedName>
    <definedName name="Result3" localSheetId="19">'[7]2A New TAG Lookup'!#REF!</definedName>
    <definedName name="Result3">'[7]2A New TAG Lookup'!#REF!</definedName>
    <definedName name="Result4" localSheetId="14">'[7]2A New TAG Lookup'!#REF!</definedName>
    <definedName name="Result4" localSheetId="6">'[7]2A New TAG Lookup'!#REF!</definedName>
    <definedName name="Result4" localSheetId="15">'[7]2A New TAG Lookup'!#REF!</definedName>
    <definedName name="Result4" localSheetId="19">'[7]2A New TAG Lookup'!#REF!</definedName>
    <definedName name="Result4">'[7]2A New TAG Lookup'!#REF!</definedName>
    <definedName name="Result5" localSheetId="14">'[7]2A New TAG Lookup'!#REF!</definedName>
    <definedName name="Result5" localSheetId="6">'[7]2A New TAG Lookup'!#REF!</definedName>
    <definedName name="Result5" localSheetId="15">'[7]2A New TAG Lookup'!#REF!</definedName>
    <definedName name="Result5" localSheetId="19">'[7]2A New TAG Lookup'!#REF!</definedName>
    <definedName name="Result5">'[7]2A New TAG Lookup'!#REF!</definedName>
    <definedName name="Result6" localSheetId="14">'[7]2A New TAG Lookup'!#REF!</definedName>
    <definedName name="Result6" localSheetId="6">'[7]2A New TAG Lookup'!#REF!</definedName>
    <definedName name="Result6" localSheetId="15">'[7]2A New TAG Lookup'!#REF!</definedName>
    <definedName name="Result6" localSheetId="19">'[7]2A New TAG Lookup'!#REF!</definedName>
    <definedName name="Result6">'[7]2A New TAG Lookup'!#REF!</definedName>
    <definedName name="Result7" localSheetId="14">'[7]2A New TAG Lookup'!#REF!</definedName>
    <definedName name="Result7" localSheetId="6">'[7]2A New TAG Lookup'!#REF!</definedName>
    <definedName name="Result7" localSheetId="15">'[7]2A New TAG Lookup'!#REF!</definedName>
    <definedName name="Result7" localSheetId="19">'[7]2A New TAG Lookup'!#REF!</definedName>
    <definedName name="Result7">'[7]2A New TAG Lookup'!#REF!</definedName>
    <definedName name="Result8" localSheetId="14">'[7]2A New TAG Lookup'!#REF!</definedName>
    <definedName name="Result8" localSheetId="6">'[7]2A New TAG Lookup'!#REF!</definedName>
    <definedName name="Result8" localSheetId="15">'[7]2A New TAG Lookup'!#REF!</definedName>
    <definedName name="Result8" localSheetId="19">'[7]2A New TAG Lookup'!#REF!</definedName>
    <definedName name="Result8">'[7]2A New TAG Lookup'!#REF!</definedName>
    <definedName name="Result9" localSheetId="14">'[7]2A New TAG Lookup'!#REF!</definedName>
    <definedName name="Result9" localSheetId="6">'[7]2A New TAG Lookup'!#REF!</definedName>
    <definedName name="Result9" localSheetId="15">'[7]2A New TAG Lookup'!#REF!</definedName>
    <definedName name="Result9" localSheetId="19">'[7]2A New TAG Lookup'!#REF!</definedName>
    <definedName name="Result9">'[7]2A New TAG Lookup'!#REF!</definedName>
    <definedName name="Results" localSheetId="10">#REF!</definedName>
    <definedName name="Results" localSheetId="2">#REF!</definedName>
    <definedName name="Results" localSheetId="11">#REF!</definedName>
    <definedName name="Results" localSheetId="3">#REF!</definedName>
    <definedName name="Results" localSheetId="12">#REF!</definedName>
    <definedName name="Results" localSheetId="4">#REF!</definedName>
    <definedName name="Results" localSheetId="14">#REF!</definedName>
    <definedName name="Results" localSheetId="6">#REF!</definedName>
    <definedName name="Results" localSheetId="15">#REF!</definedName>
    <definedName name="Results" localSheetId="19">#REF!</definedName>
    <definedName name="Results">#REF!</definedName>
    <definedName name="return_array">[5]Sheet1!$G$6:$H$14</definedName>
    <definedName name="revenue" localSheetId="1">#REF!</definedName>
    <definedName name="revenue" localSheetId="14">#REF!</definedName>
    <definedName name="revenue" localSheetId="6">#REF!</definedName>
    <definedName name="revenue" localSheetId="15">#REF!</definedName>
    <definedName name="revenue" localSheetId="19">#REF!</definedName>
    <definedName name="revenue">#REF!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 name="RMD_Array">'[1]Required Minimum Distribution'!$A$2:$C$48</definedName>
    <definedName name="Roth">'[1]Inputs 6_29'!$B$24</definedName>
    <definedName name="rr" localSheetId="1" hidden="1">{"FirstQ",#N/A,FALSE,"Budget2000";"SecondQ",#N/A,FALSE,"Budget2000"}</definedName>
    <definedName name="rr" localSheetId="14" hidden="1">{"FirstQ",#N/A,FALSE,"Budget2000";"SecondQ",#N/A,FALSE,"Budget2000"}</definedName>
    <definedName name="rr" localSheetId="6" hidden="1">{"FirstQ",#N/A,FALSE,"Budget2000";"SecondQ",#N/A,FALSE,"Budget2000"}</definedName>
    <definedName name="rr" localSheetId="15" hidden="1">{"FirstQ",#N/A,FALSE,"Budget2000";"SecondQ",#N/A,FALSE,"Budget2000"}</definedName>
    <definedName name="rr" hidden="1">{"FirstQ",#N/A,FALSE,"Budget2000";"SecondQ",#N/A,FALSE,"Budget2000"}</definedName>
    <definedName name="rrr" localSheetId="1" hidden="1">{"AllDetail",#N/A,FALSE,"Research Budget";"1stQuarter",#N/A,FALSE,"Research Budget";"2nd Quarter",#N/A,FALSE,"Research Budget";"Summary",#N/A,FALSE,"Research Budget"}</definedName>
    <definedName name="rrr" localSheetId="14" hidden="1">{"AllDetail",#N/A,FALSE,"Research Budget";"1stQuarter",#N/A,FALSE,"Research Budget";"2nd Quarter",#N/A,FALSE,"Research Budget";"Summary",#N/A,FALSE,"Research Budget"}</definedName>
    <definedName name="rrr" localSheetId="6" hidden="1">{"AllDetail",#N/A,FALSE,"Research Budget";"1stQuarter",#N/A,FALSE,"Research Budget";"2nd Quarter",#N/A,FALSE,"Research Budget";"Summary",#N/A,FALSE,"Research Budget"}</definedName>
    <definedName name="rrr" localSheetId="15"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sencount" hidden="1">5</definedName>
    <definedName name="Sheet9" hidden="1">'[2]Age 99 Raw'!$C$39:$C$139</definedName>
    <definedName name="Social_Security">'[1]Inputs 6_29'!$B$41</definedName>
    <definedName name="solver_adj" localSheetId="10" hidden="1">'Q1 Answer'!$B$18:$C$18</definedName>
    <definedName name="solver_adj" localSheetId="2" hidden="1">'Q1-Simple LP'!$B$17:$C$17</definedName>
    <definedName name="solver_adj" localSheetId="11" hidden="1">'Q2 - Answer  INCOMPLETE'!$I$5:$K$5</definedName>
    <definedName name="solver_adj" localSheetId="3" hidden="1">'Q2 - Puppet Shop'!$I$5:$K$5</definedName>
    <definedName name="solver_adj" localSheetId="12" hidden="1">'Q3 ANSWER'!$E$23:$K$34</definedName>
    <definedName name="solver_adj" localSheetId="4" hidden="1">'Q3 Staff Scheduling'!#REF!</definedName>
    <definedName name="solver_adj" localSheetId="14" hidden="1">'Q5 Justin'!$B$18:$X$18</definedName>
    <definedName name="solver_adj" localSheetId="6" hidden="1">'Q5 Portfolio optimization'!$B$18:$X$18</definedName>
    <definedName name="solver_adj" localSheetId="15" hidden="1">'Q5 Portfolio optimization (2)'!$B$18:$X$18</definedName>
    <definedName name="solver_cvg" localSheetId="10" hidden="1">0.0001</definedName>
    <definedName name="solver_cvg" localSheetId="2" hidden="1">0.0001</definedName>
    <definedName name="solver_cvg" localSheetId="11" hidden="1">0.0001</definedName>
    <definedName name="solver_cvg" localSheetId="3" hidden="1">0.0001</definedName>
    <definedName name="solver_cvg" localSheetId="12" hidden="1">0.0001</definedName>
    <definedName name="solver_cvg" localSheetId="4" hidden="1">0.0001</definedName>
    <definedName name="solver_cvg" localSheetId="14" hidden="1">0.0001</definedName>
    <definedName name="solver_cvg" localSheetId="6" hidden="1">0.0001</definedName>
    <definedName name="solver_cvg" localSheetId="15" hidden="1">0.0001</definedName>
    <definedName name="solver_drv" localSheetId="10" hidden="1">1</definedName>
    <definedName name="solver_drv" localSheetId="2" hidden="1">1</definedName>
    <definedName name="solver_drv" localSheetId="11" hidden="1">1</definedName>
    <definedName name="solver_drv" localSheetId="3" hidden="1">1</definedName>
    <definedName name="solver_drv" localSheetId="12" hidden="1">1</definedName>
    <definedName name="solver_drv" localSheetId="4" hidden="1">1</definedName>
    <definedName name="solver_drv" localSheetId="14" hidden="1">1</definedName>
    <definedName name="solver_drv" localSheetId="6" hidden="1">1</definedName>
    <definedName name="solver_drv" localSheetId="15" hidden="1">1</definedName>
    <definedName name="solver_eng" localSheetId="10" hidden="1">2</definedName>
    <definedName name="solver_eng" localSheetId="11" hidden="1">2</definedName>
    <definedName name="solver_eng" localSheetId="3" hidden="1">2</definedName>
    <definedName name="solver_eng" localSheetId="12" hidden="1">2</definedName>
    <definedName name="solver_eng" localSheetId="4" hidden="1">2</definedName>
    <definedName name="solver_eng" localSheetId="14" hidden="1">1</definedName>
    <definedName name="solver_eng" localSheetId="6" hidden="1">1</definedName>
    <definedName name="solver_eng" localSheetId="15" hidden="1">1</definedName>
    <definedName name="solver_est" localSheetId="10" hidden="1">1</definedName>
    <definedName name="solver_est" localSheetId="2" hidden="1">1</definedName>
    <definedName name="solver_est" localSheetId="11" hidden="1">1</definedName>
    <definedName name="solver_est" localSheetId="3" hidden="1">1</definedName>
    <definedName name="solver_est" localSheetId="12" hidden="1">1</definedName>
    <definedName name="solver_est" localSheetId="4" hidden="1">1</definedName>
    <definedName name="solver_est" localSheetId="14" hidden="1">1</definedName>
    <definedName name="solver_est" localSheetId="6" hidden="1">1</definedName>
    <definedName name="solver_est" localSheetId="15" hidden="1">1</definedName>
    <definedName name="solver_ibd" localSheetId="12" hidden="1">2</definedName>
    <definedName name="solver_ibd" localSheetId="4" hidden="1">2</definedName>
    <definedName name="solver_itr" localSheetId="10" hidden="1">100</definedName>
    <definedName name="solver_itr" localSheetId="2" hidden="1">100</definedName>
    <definedName name="solver_itr" localSheetId="11" hidden="1">100</definedName>
    <definedName name="solver_itr" localSheetId="3" hidden="1">100</definedName>
    <definedName name="solver_itr" localSheetId="12" hidden="1">100</definedName>
    <definedName name="solver_itr" localSheetId="4" hidden="1">100</definedName>
    <definedName name="solver_itr" localSheetId="14" hidden="1">2147483647</definedName>
    <definedName name="solver_itr" localSheetId="6" hidden="1">2147483647</definedName>
    <definedName name="solver_itr" localSheetId="15" hidden="1">2147483647</definedName>
    <definedName name="solver_lhs1" localSheetId="10" hidden="1">'Q1 Answer'!$D$22:$D$23</definedName>
    <definedName name="solver_lhs1" localSheetId="2" hidden="1">'Q1-Simple LP'!$E$23:$E$24</definedName>
    <definedName name="solver_lhs1" localSheetId="11" hidden="1">'Q2 - Answer  INCOMPLETE'!$M$10</definedName>
    <definedName name="solver_lhs1" localSheetId="3" hidden="1">'Q2 - Puppet Shop'!$M$10</definedName>
    <definedName name="solver_lhs1" localSheetId="12" hidden="1">'Q3 ANSWER'!$E$23:$K$34</definedName>
    <definedName name="solver_lhs1" localSheetId="4" hidden="1">'Q3 Staff Scheduling'!#REF!</definedName>
    <definedName name="solver_lhs1" localSheetId="14" hidden="1">'Q5 Justin'!$Z$18</definedName>
    <definedName name="solver_lhs1" localSheetId="6" hidden="1">'Q5 Portfolio optimization'!$Z$18</definedName>
    <definedName name="solver_lhs1" localSheetId="15" hidden="1">'Q5 Portfolio optimization (2)'!$Z$18</definedName>
    <definedName name="solver_lhs2" localSheetId="10" hidden="1">'Q1 Answer'!$F$22:$F$24</definedName>
    <definedName name="solver_lhs2" localSheetId="2" hidden="1">'Q1-Simple LP'!$E$23:$E$25</definedName>
    <definedName name="solver_lhs2" localSheetId="11" hidden="1">'Q2 - Answer  INCOMPLETE'!$M$11</definedName>
    <definedName name="solver_lhs2" localSheetId="3" hidden="1">'Q2 - Puppet Shop'!$M$11</definedName>
    <definedName name="solver_lhs2" localSheetId="12" hidden="1">'Q3 ANSWER'!$E$45:$K$56</definedName>
    <definedName name="solver_lhs2" localSheetId="4" hidden="1">'Q3 Staff Scheduling'!#REF!</definedName>
    <definedName name="solver_lhs2" localSheetId="14" hidden="1">'Q5 Justin'!$Z$18</definedName>
    <definedName name="solver_lhs2" localSheetId="6" hidden="1">'Q5 Portfolio optimization'!$Z$18</definedName>
    <definedName name="solver_lhs2" localSheetId="15" hidden="1">'Q5 Portfolio optimization (2)'!$Z$18</definedName>
    <definedName name="solver_lhs3" localSheetId="11" hidden="1">'Q2 - Answer  INCOMPLETE'!$M$12</definedName>
    <definedName name="solver_lhs3" localSheetId="3" hidden="1">'Q2 - Puppet Shop'!$M$12</definedName>
    <definedName name="solver_lhs4" localSheetId="11" hidden="1">'Q2 - Answer  INCOMPLETE'!$M$13</definedName>
    <definedName name="solver_lhs4" localSheetId="3" hidden="1">'Q2 - Puppet Shop'!$M$13</definedName>
    <definedName name="solver_lin" localSheetId="10" hidden="1">1</definedName>
    <definedName name="solver_lin" localSheetId="2" hidden="1">1</definedName>
    <definedName name="solver_lin" localSheetId="11" hidden="1">1</definedName>
    <definedName name="solver_lin" localSheetId="3" hidden="1">1</definedName>
    <definedName name="solver_lin" localSheetId="12" hidden="1">1</definedName>
    <definedName name="solver_lin" localSheetId="4" hidden="1">1</definedName>
    <definedName name="solver_lin" localSheetId="14" hidden="1">2</definedName>
    <definedName name="solver_lin" localSheetId="6" hidden="1">2</definedName>
    <definedName name="solver_lin" localSheetId="15" hidden="1">2</definedName>
    <definedName name="solver_lva" localSheetId="12" hidden="1">2</definedName>
    <definedName name="solver_lva" localSheetId="4" hidden="1">2</definedName>
    <definedName name="solver_mip" localSheetId="10" hidden="1">2147483647</definedName>
    <definedName name="solver_mip" localSheetId="11" hidden="1">2147483647</definedName>
    <definedName name="solver_mip" localSheetId="3" hidden="1">2147483647</definedName>
    <definedName name="solver_mip" localSheetId="12" hidden="1">5000</definedName>
    <definedName name="solver_mip" localSheetId="4" hidden="1">5000</definedName>
    <definedName name="solver_mip" localSheetId="14" hidden="1">2147483647</definedName>
    <definedName name="solver_mip" localSheetId="6" hidden="1">2147483647</definedName>
    <definedName name="solver_mip" localSheetId="15" hidden="1">2147483647</definedName>
    <definedName name="solver_mni" localSheetId="10" hidden="1">30</definedName>
    <definedName name="solver_mni" localSheetId="11" hidden="1">30</definedName>
    <definedName name="solver_mni" localSheetId="3" hidden="1">30</definedName>
    <definedName name="solver_mni" localSheetId="12" hidden="1">30</definedName>
    <definedName name="solver_mni" localSheetId="4" hidden="1">30</definedName>
    <definedName name="solver_mni" localSheetId="14" hidden="1">30</definedName>
    <definedName name="solver_mni" localSheetId="6" hidden="1">30</definedName>
    <definedName name="solver_mni" localSheetId="15" hidden="1">30</definedName>
    <definedName name="solver_mrt" localSheetId="10" hidden="1">0.075</definedName>
    <definedName name="solver_mrt" localSheetId="11" hidden="1">0.075</definedName>
    <definedName name="solver_mrt" localSheetId="3" hidden="1">0.075</definedName>
    <definedName name="solver_mrt" localSheetId="12" hidden="1">0.075</definedName>
    <definedName name="solver_mrt" localSheetId="4" hidden="1">0.075</definedName>
    <definedName name="solver_mrt" localSheetId="14" hidden="1">0.075</definedName>
    <definedName name="solver_mrt" localSheetId="6" hidden="1">0.075</definedName>
    <definedName name="solver_mrt" localSheetId="15" hidden="1">0.075</definedName>
    <definedName name="solver_msl" localSheetId="10" hidden="1">2</definedName>
    <definedName name="solver_msl" localSheetId="11" hidden="1">2</definedName>
    <definedName name="solver_msl" localSheetId="3" hidden="1">2</definedName>
    <definedName name="solver_msl" localSheetId="12" hidden="1">2</definedName>
    <definedName name="solver_msl" localSheetId="4" hidden="1">2</definedName>
    <definedName name="solver_msl" localSheetId="14" hidden="1">2</definedName>
    <definedName name="solver_msl" localSheetId="6" hidden="1">2</definedName>
    <definedName name="solver_msl" localSheetId="15" hidden="1">2</definedName>
    <definedName name="solver_neg" localSheetId="10" hidden="1">2</definedName>
    <definedName name="solver_neg" localSheetId="2" hidden="1">2</definedName>
    <definedName name="solver_neg" localSheetId="11" hidden="1">1</definedName>
    <definedName name="solver_neg" localSheetId="3" hidden="1">1</definedName>
    <definedName name="solver_neg" localSheetId="12" hidden="1">1</definedName>
    <definedName name="solver_neg" localSheetId="4" hidden="1">1</definedName>
    <definedName name="solver_neg" localSheetId="14" hidden="1">1</definedName>
    <definedName name="solver_neg" localSheetId="6" hidden="1">1</definedName>
    <definedName name="solver_neg" localSheetId="15" hidden="1">1</definedName>
    <definedName name="solver_nod" localSheetId="10" hidden="1">2147483647</definedName>
    <definedName name="solver_nod" localSheetId="11" hidden="1">2147483647</definedName>
    <definedName name="solver_nod" localSheetId="3" hidden="1">2147483647</definedName>
    <definedName name="solver_nod" localSheetId="12" hidden="1">5000</definedName>
    <definedName name="solver_nod" localSheetId="4" hidden="1">5000</definedName>
    <definedName name="solver_nod" localSheetId="14" hidden="1">2147483647</definedName>
    <definedName name="solver_nod" localSheetId="6" hidden="1">2147483647</definedName>
    <definedName name="solver_nod" localSheetId="15" hidden="1">2147483647</definedName>
    <definedName name="solver_num" localSheetId="10" hidden="1">1</definedName>
    <definedName name="solver_num" localSheetId="2" hidden="1">1</definedName>
    <definedName name="solver_num" localSheetId="11" hidden="1">4</definedName>
    <definedName name="solver_num" localSheetId="3" hidden="1">4</definedName>
    <definedName name="solver_num" localSheetId="12" hidden="1">2</definedName>
    <definedName name="solver_num" localSheetId="4" hidden="1">2</definedName>
    <definedName name="solver_num" localSheetId="14" hidden="1">1</definedName>
    <definedName name="solver_num" localSheetId="6" hidden="1">1</definedName>
    <definedName name="solver_num" localSheetId="15" hidden="1">1</definedName>
    <definedName name="solver_nwt" localSheetId="10" hidden="1">1</definedName>
    <definedName name="solver_nwt" localSheetId="2" hidden="1">1</definedName>
    <definedName name="solver_nwt" localSheetId="11" hidden="1">1</definedName>
    <definedName name="solver_nwt" localSheetId="3" hidden="1">1</definedName>
    <definedName name="solver_nwt" localSheetId="12" hidden="1">1</definedName>
    <definedName name="solver_nwt" localSheetId="4" hidden="1">1</definedName>
    <definedName name="solver_nwt" localSheetId="14" hidden="1">1</definedName>
    <definedName name="solver_nwt" localSheetId="6" hidden="1">1</definedName>
    <definedName name="solver_nwt" localSheetId="15" hidden="1">1</definedName>
    <definedName name="solver_ofx" localSheetId="12" hidden="1">2</definedName>
    <definedName name="solver_ofx" localSheetId="4" hidden="1">2</definedName>
    <definedName name="solver_opt" localSheetId="10" hidden="1">'Q1 Answer'!$B$19</definedName>
    <definedName name="solver_opt" localSheetId="2" hidden="1">'Q1-Simple LP'!$C$19</definedName>
    <definedName name="solver_opt" localSheetId="11" hidden="1">'Q2 - Answer  INCOMPLETE'!$K$7</definedName>
    <definedName name="solver_opt" localSheetId="3" hidden="1">'Q2 - Puppet Shop'!$K$7</definedName>
    <definedName name="solver_opt" localSheetId="12" hidden="1">'Q3 ANSWER'!$K$35</definedName>
    <definedName name="solver_opt" localSheetId="4" hidden="1">'Q3 Staff Scheduling'!#REF!</definedName>
    <definedName name="solver_opt" localSheetId="14" hidden="1">'Q5 Justin'!$AC$116</definedName>
    <definedName name="solver_opt" localSheetId="6" hidden="1">'Q5 Portfolio optimization'!$AA$118</definedName>
    <definedName name="solver_opt" localSheetId="15" hidden="1">'Q5 Portfolio optimization (2)'!$AD$118</definedName>
    <definedName name="solver_piv" localSheetId="12" hidden="1">0.000001</definedName>
    <definedName name="solver_piv" localSheetId="4" hidden="1">0.000001</definedName>
    <definedName name="solver_pre" localSheetId="10" hidden="1">0.000001</definedName>
    <definedName name="solver_pre" localSheetId="2" hidden="1">0.000001</definedName>
    <definedName name="solver_pre" localSheetId="11" hidden="1">0.000001</definedName>
    <definedName name="solver_pre" localSheetId="3" hidden="1">0.000001</definedName>
    <definedName name="solver_pre" localSheetId="12" hidden="1">0.000001</definedName>
    <definedName name="solver_pre" localSheetId="4" hidden="1">0.000001</definedName>
    <definedName name="solver_pre" localSheetId="14" hidden="1">0.000001</definedName>
    <definedName name="solver_pre" localSheetId="6" hidden="1">0.000001</definedName>
    <definedName name="solver_pre" localSheetId="15" hidden="1">0.000001</definedName>
    <definedName name="solver_pro" localSheetId="12" hidden="1">2</definedName>
    <definedName name="solver_pro" localSheetId="4" hidden="1">2</definedName>
    <definedName name="solver_rbv" localSheetId="10" hidden="1">1</definedName>
    <definedName name="solver_rbv" localSheetId="11" hidden="1">1</definedName>
    <definedName name="solver_rbv" localSheetId="3" hidden="1">1</definedName>
    <definedName name="solver_rbv" localSheetId="12" hidden="1">1</definedName>
    <definedName name="solver_rbv" localSheetId="4" hidden="1">1</definedName>
    <definedName name="solver_rbv" localSheetId="14" hidden="1">1</definedName>
    <definedName name="solver_rbv" localSheetId="6" hidden="1">1</definedName>
    <definedName name="solver_rbv" localSheetId="15" hidden="1">1</definedName>
    <definedName name="solver_red" localSheetId="12" hidden="1">0.000001</definedName>
    <definedName name="solver_red" localSheetId="4" hidden="1">0.000001</definedName>
    <definedName name="solver_rel1" localSheetId="10" hidden="1">3</definedName>
    <definedName name="solver_rel1" localSheetId="2" hidden="1">1</definedName>
    <definedName name="solver_rel1" localSheetId="11" hidden="1">1</definedName>
    <definedName name="solver_rel1" localSheetId="3" hidden="1">1</definedName>
    <definedName name="solver_rel1" localSheetId="12" hidden="1">4</definedName>
    <definedName name="solver_rel1" localSheetId="4" hidden="1">4</definedName>
    <definedName name="solver_rel1" localSheetId="14" hidden="1">2</definedName>
    <definedName name="solver_rel1" localSheetId="6" hidden="1">2</definedName>
    <definedName name="solver_rel1" localSheetId="15" hidden="1">2</definedName>
    <definedName name="solver_rel2" localSheetId="10" hidden="1">1</definedName>
    <definedName name="solver_rel2" localSheetId="2" hidden="1">1</definedName>
    <definedName name="solver_rel2" localSheetId="11" hidden="1">3</definedName>
    <definedName name="solver_rel2" localSheetId="3" hidden="1">3</definedName>
    <definedName name="solver_rel2" localSheetId="12" hidden="1">3</definedName>
    <definedName name="solver_rel2" localSheetId="4" hidden="1">3</definedName>
    <definedName name="solver_rel2" localSheetId="14" hidden="1">2</definedName>
    <definedName name="solver_rel2" localSheetId="6" hidden="1">2</definedName>
    <definedName name="solver_rel2" localSheetId="15" hidden="1">2</definedName>
    <definedName name="solver_rel3" localSheetId="11" hidden="1">3</definedName>
    <definedName name="solver_rel3" localSheetId="3" hidden="1">3</definedName>
    <definedName name="solver_rel4" localSheetId="11" hidden="1">3</definedName>
    <definedName name="solver_rel4" localSheetId="3" hidden="1">3</definedName>
    <definedName name="solver_reo" localSheetId="12" hidden="1">2</definedName>
    <definedName name="solver_reo" localSheetId="4" hidden="1">2</definedName>
    <definedName name="solver_rep" localSheetId="12" hidden="1">2</definedName>
    <definedName name="solver_rep" localSheetId="4" hidden="1">2</definedName>
    <definedName name="solver_rhs1" localSheetId="10" hidden="1">'Q1 Answer'!$F$22:$F$23</definedName>
    <definedName name="solver_rhs1" localSheetId="2" hidden="1">'Q1-Simple LP'!$G$23:$G$24</definedName>
    <definedName name="solver_rhs1" localSheetId="11" hidden="1">'Q2 - Answer  INCOMPLETE'!$N$10</definedName>
    <definedName name="solver_rhs1" localSheetId="3" hidden="1">'Q2 - Puppet Shop'!$N$10</definedName>
    <definedName name="solver_rhs1" localSheetId="12" hidden="1">integer</definedName>
    <definedName name="solver_rhs1" localSheetId="4" hidden="1">integer</definedName>
    <definedName name="solver_rhs1" localSheetId="14" hidden="1">1</definedName>
    <definedName name="solver_rhs1" localSheetId="6" hidden="1">1</definedName>
    <definedName name="solver_rhs1" localSheetId="15" hidden="1">1</definedName>
    <definedName name="solver_rhs2" localSheetId="10" hidden="1">'Q1 Answer'!$H$22:$H$24</definedName>
    <definedName name="solver_rhs2" localSheetId="2" hidden="1">'Q1-Simple LP'!$G$23:$G$25</definedName>
    <definedName name="solver_rhs2" localSheetId="11" hidden="1">'Q2 - Answer  INCOMPLETE'!$N$11</definedName>
    <definedName name="solver_rhs2" localSheetId="3" hidden="1">'Q2 - Puppet Shop'!$N$11</definedName>
    <definedName name="solver_rhs2" localSheetId="12" hidden="1">'Q3 ANSWER'!$E$7:$K$18</definedName>
    <definedName name="solver_rhs2" localSheetId="4" hidden="1">'Q3 Staff Scheduling'!$E$6:$K$17</definedName>
    <definedName name="solver_rhs2" localSheetId="14" hidden="1">1</definedName>
    <definedName name="solver_rhs2" localSheetId="6" hidden="1">1</definedName>
    <definedName name="solver_rhs2" localSheetId="15" hidden="1">1</definedName>
    <definedName name="solver_rhs3" localSheetId="11" hidden="1">'Q2 - Answer  INCOMPLETE'!$N$12</definedName>
    <definedName name="solver_rhs3" localSheetId="3" hidden="1">'Q2 - Puppet Shop'!$N$12</definedName>
    <definedName name="solver_rhs4" localSheetId="11" hidden="1">'Q2 - Answer  INCOMPLETE'!$N$13</definedName>
    <definedName name="solver_rhs4" localSheetId="3" hidden="1">'Q2 - Puppet Shop'!$N$13</definedName>
    <definedName name="solver_rlx" localSheetId="10" hidden="1">1</definedName>
    <definedName name="solver_rlx" localSheetId="11" hidden="1">1</definedName>
    <definedName name="solver_rlx" localSheetId="3" hidden="1">1</definedName>
    <definedName name="solver_rlx" localSheetId="12" hidden="1">2</definedName>
    <definedName name="solver_rlx" localSheetId="4" hidden="1">2</definedName>
    <definedName name="solver_rlx" localSheetId="14" hidden="1">2</definedName>
    <definedName name="solver_rlx" localSheetId="6" hidden="1">2</definedName>
    <definedName name="solver_rlx" localSheetId="15" hidden="1">2</definedName>
    <definedName name="solver_rsd" localSheetId="10" hidden="1">0</definedName>
    <definedName name="solver_rsd" localSheetId="11" hidden="1">0</definedName>
    <definedName name="solver_rsd" localSheetId="3" hidden="1">0</definedName>
    <definedName name="solver_rsd" localSheetId="12" hidden="1">0</definedName>
    <definedName name="solver_rsd" localSheetId="4" hidden="1">0</definedName>
    <definedName name="solver_rsd" localSheetId="14" hidden="1">0</definedName>
    <definedName name="solver_rsd" localSheetId="6" hidden="1">0</definedName>
    <definedName name="solver_rsd" localSheetId="15" hidden="1">0</definedName>
    <definedName name="solver_scl" localSheetId="10" hidden="1">2</definedName>
    <definedName name="solver_scl" localSheetId="2" hidden="1">2</definedName>
    <definedName name="solver_scl" localSheetId="11" hidden="1">2</definedName>
    <definedName name="solver_scl" localSheetId="3" hidden="1">2</definedName>
    <definedName name="solver_scl" localSheetId="12" hidden="1">2</definedName>
    <definedName name="solver_scl" localSheetId="4" hidden="1">2</definedName>
    <definedName name="solver_scl" localSheetId="14" hidden="1">1</definedName>
    <definedName name="solver_scl" localSheetId="6" hidden="1">1</definedName>
    <definedName name="solver_scl" localSheetId="15" hidden="1">1</definedName>
    <definedName name="solver_sho" localSheetId="10" hidden="1">2</definedName>
    <definedName name="solver_sho" localSheetId="2" hidden="1">2</definedName>
    <definedName name="solver_sho" localSheetId="11" hidden="1">2</definedName>
    <definedName name="solver_sho" localSheetId="3" hidden="1">2</definedName>
    <definedName name="solver_sho" localSheetId="12" hidden="1">2</definedName>
    <definedName name="solver_sho" localSheetId="4" hidden="1">2</definedName>
    <definedName name="solver_sho" localSheetId="14" hidden="1">2</definedName>
    <definedName name="solver_sho" localSheetId="6" hidden="1">2</definedName>
    <definedName name="solver_sho" localSheetId="15" hidden="1">2</definedName>
    <definedName name="solver_ssz" localSheetId="10" hidden="1">100</definedName>
    <definedName name="solver_ssz" localSheetId="11" hidden="1">100</definedName>
    <definedName name="solver_ssz" localSheetId="3" hidden="1">100</definedName>
    <definedName name="solver_ssz" localSheetId="12" hidden="1">100</definedName>
    <definedName name="solver_ssz" localSheetId="4" hidden="1">100</definedName>
    <definedName name="solver_ssz" localSheetId="14" hidden="1">100</definedName>
    <definedName name="solver_ssz" localSheetId="6" hidden="1">100</definedName>
    <definedName name="solver_ssz" localSheetId="15" hidden="1">100</definedName>
    <definedName name="solver_std" localSheetId="12" hidden="1">1</definedName>
    <definedName name="solver_std" localSheetId="4" hidden="1">1</definedName>
    <definedName name="solver_tim" localSheetId="10" hidden="1">100</definedName>
    <definedName name="solver_tim" localSheetId="2" hidden="1">100</definedName>
    <definedName name="solver_tim" localSheetId="11" hidden="1">100</definedName>
    <definedName name="solver_tim" localSheetId="3" hidden="1">100</definedName>
    <definedName name="solver_tim" localSheetId="12" hidden="1">100</definedName>
    <definedName name="solver_tim" localSheetId="4" hidden="1">100</definedName>
    <definedName name="solver_tim" localSheetId="14" hidden="1">2147483647</definedName>
    <definedName name="solver_tim" localSheetId="6" hidden="1">2147483647</definedName>
    <definedName name="solver_tim" localSheetId="15" hidden="1">2147483647</definedName>
    <definedName name="solver_tol" localSheetId="10" hidden="1">0.05</definedName>
    <definedName name="solver_tol" localSheetId="2" hidden="1">0.05</definedName>
    <definedName name="solver_tol" localSheetId="11" hidden="1">0.05</definedName>
    <definedName name="solver_tol" localSheetId="3" hidden="1">0.05</definedName>
    <definedName name="solver_tol" localSheetId="12" hidden="1">0.0005</definedName>
    <definedName name="solver_tol" localSheetId="4" hidden="1">0.0005</definedName>
    <definedName name="solver_tol" localSheetId="14" hidden="1">0.01</definedName>
    <definedName name="solver_tol" localSheetId="6" hidden="1">0.01</definedName>
    <definedName name="solver_tol" localSheetId="15" hidden="1">0.01</definedName>
    <definedName name="solver_typ" localSheetId="10" hidden="1">1</definedName>
    <definedName name="solver_typ" localSheetId="2" hidden="1">1</definedName>
    <definedName name="solver_typ" localSheetId="11" hidden="1">1</definedName>
    <definedName name="solver_typ" localSheetId="3" hidden="1">1</definedName>
    <definedName name="solver_typ" localSheetId="12" hidden="1">2</definedName>
    <definedName name="solver_typ" localSheetId="4" hidden="1">2</definedName>
    <definedName name="solver_typ" localSheetId="14" hidden="1">1</definedName>
    <definedName name="solver_typ" localSheetId="6" hidden="1">1</definedName>
    <definedName name="solver_typ" localSheetId="15" hidden="1">1</definedName>
    <definedName name="solver_val" localSheetId="10" hidden="1">0</definedName>
    <definedName name="solver_val" localSheetId="2" hidden="1">0</definedName>
    <definedName name="solver_val" localSheetId="11" hidden="1">0</definedName>
    <definedName name="solver_val" localSheetId="3" hidden="1">0</definedName>
    <definedName name="solver_val" localSheetId="12" hidden="1">0</definedName>
    <definedName name="solver_val" localSheetId="4" hidden="1">0</definedName>
    <definedName name="solver_val" localSheetId="14" hidden="1">0</definedName>
    <definedName name="solver_val" localSheetId="6" hidden="1">0</definedName>
    <definedName name="solver_val" localSheetId="15" hidden="1">0</definedName>
    <definedName name="solver_ver" localSheetId="10" hidden="1">2</definedName>
    <definedName name="solver_ver" localSheetId="11" hidden="1">3</definedName>
    <definedName name="solver_ver" localSheetId="3" hidden="1">3</definedName>
    <definedName name="solver_ver" localSheetId="12" hidden="1">2</definedName>
    <definedName name="solver_ver" localSheetId="4" hidden="1">3</definedName>
    <definedName name="solver_ver" localSheetId="14" hidden="1">2</definedName>
    <definedName name="solver_ver" localSheetId="6" hidden="1">2</definedName>
    <definedName name="solver_ver" localSheetId="15" hidden="1">2</definedName>
    <definedName name="SS_Age">[9]Inputs!$B$10</definedName>
    <definedName name="SS_Age1">'[1]Inputs 6_29'!$B$13</definedName>
    <definedName name="SS_Age2">'[1]Inputs 6_29'!$B$14</definedName>
    <definedName name="SS_COLA">'[1]Inputs 6_29'!$B$42</definedName>
    <definedName name="START" localSheetId="10">#REF!</definedName>
    <definedName name="START" localSheetId="2">#REF!</definedName>
    <definedName name="START" localSheetId="11">#REF!</definedName>
    <definedName name="START" localSheetId="3">#REF!</definedName>
    <definedName name="START" localSheetId="12">#REF!</definedName>
    <definedName name="START" localSheetId="4">#REF!</definedName>
    <definedName name="START" localSheetId="14">#REF!</definedName>
    <definedName name="START" localSheetId="6">#REF!</definedName>
    <definedName name="START" localSheetId="15">#REF!</definedName>
    <definedName name="START" localSheetId="19">#REF!</definedName>
    <definedName name="START">#REF!</definedName>
    <definedName name="START2" localSheetId="10">#REF!</definedName>
    <definedName name="START2" localSheetId="2">#REF!</definedName>
    <definedName name="START2" localSheetId="11">#REF!</definedName>
    <definedName name="START2" localSheetId="3">#REF!</definedName>
    <definedName name="START2" localSheetId="12">#REF!</definedName>
    <definedName name="START2" localSheetId="4">#REF!</definedName>
    <definedName name="START2" localSheetId="14">#REF!</definedName>
    <definedName name="START2" localSheetId="6">#REF!</definedName>
    <definedName name="START2" localSheetId="15">#REF!</definedName>
    <definedName name="START2" localSheetId="19">#REF!</definedName>
    <definedName name="START2">#REF!</definedName>
    <definedName name="t_">'[6]Engineering Design'!$G$8</definedName>
    <definedName name="Table">'[2]Age 99 Raw'!$M$26:$M$28</definedName>
    <definedName name="Table_1___Projected_Income_Needs" localSheetId="10">#REF!</definedName>
    <definedName name="Table_1___Projected_Income_Needs" localSheetId="2">#REF!</definedName>
    <definedName name="Table_1___Projected_Income_Needs" localSheetId="11">#REF!</definedName>
    <definedName name="Table_1___Projected_Income_Needs" localSheetId="3">#REF!</definedName>
    <definedName name="Table_1___Projected_Income_Needs" localSheetId="12">#REF!</definedName>
    <definedName name="Table_1___Projected_Income_Needs" localSheetId="4">#REF!</definedName>
    <definedName name="Table_1___Projected_Income_Needs" localSheetId="14">#REF!</definedName>
    <definedName name="Table_1___Projected_Income_Needs" localSheetId="6">#REF!</definedName>
    <definedName name="Table_1___Projected_Income_Needs" localSheetId="15">#REF!</definedName>
    <definedName name="Table_1___Projected_Income_Needs" localSheetId="19">#REF!</definedName>
    <definedName name="Table_1___Projected_Income_Needs">#REF!</definedName>
    <definedName name="Table2" localSheetId="10">#REF!</definedName>
    <definedName name="Table2" localSheetId="2">#REF!</definedName>
    <definedName name="Table2" localSheetId="11">#REF!</definedName>
    <definedName name="Table2" localSheetId="3">#REF!</definedName>
    <definedName name="Table2" localSheetId="12">#REF!</definedName>
    <definedName name="Table2" localSheetId="4">#REF!</definedName>
    <definedName name="Table2" localSheetId="14">#REF!</definedName>
    <definedName name="Table2" localSheetId="6">#REF!</definedName>
    <definedName name="Table2" localSheetId="15">#REF!</definedName>
    <definedName name="Table2" localSheetId="19">#REF!</definedName>
    <definedName name="Table2">#REF!</definedName>
    <definedName name="Table2L" localSheetId="10">#REF!</definedName>
    <definedName name="Table2L" localSheetId="2">#REF!</definedName>
    <definedName name="Table2L" localSheetId="11">#REF!</definedName>
    <definedName name="Table2L" localSheetId="3">#REF!</definedName>
    <definedName name="Table2L" localSheetId="12">#REF!</definedName>
    <definedName name="Table2L" localSheetId="4">#REF!</definedName>
    <definedName name="Table2L" localSheetId="14">#REF!</definedName>
    <definedName name="Table2L" localSheetId="6">#REF!</definedName>
    <definedName name="Table2L" localSheetId="15">#REF!</definedName>
    <definedName name="Table2L" localSheetId="19">#REF!</definedName>
    <definedName name="Table2L">#REF!</definedName>
    <definedName name="Table3" localSheetId="10">#REF!</definedName>
    <definedName name="Table3" localSheetId="2">#REF!</definedName>
    <definedName name="Table3" localSheetId="11">#REF!</definedName>
    <definedName name="Table3" localSheetId="3">#REF!</definedName>
    <definedName name="Table3" localSheetId="12">#REF!</definedName>
    <definedName name="Table3" localSheetId="4">#REF!</definedName>
    <definedName name="Table3" localSheetId="14">#REF!</definedName>
    <definedName name="Table3" localSheetId="6">#REF!</definedName>
    <definedName name="Table3" localSheetId="15">#REF!</definedName>
    <definedName name="Table3" localSheetId="19">#REF!</definedName>
    <definedName name="Table3">#REF!</definedName>
    <definedName name="Taxable">'[1]Inputs 6_29'!$B$25</definedName>
    <definedName name="Test" localSheetId="10">#REF!</definedName>
    <definedName name="Test" localSheetId="2">#REF!</definedName>
    <definedName name="Test" localSheetId="11">#REF!</definedName>
    <definedName name="Test" localSheetId="3">#REF!</definedName>
    <definedName name="Test" localSheetId="12">#REF!</definedName>
    <definedName name="Test" localSheetId="4">#REF!</definedName>
    <definedName name="Test" localSheetId="14">#REF!</definedName>
    <definedName name="Test" localSheetId="6">#REF!</definedName>
    <definedName name="Test" localSheetId="15">#REF!</definedName>
    <definedName name="Test" localSheetId="19">#REF!</definedName>
    <definedName name="Test">#REF!</definedName>
    <definedName name="Test1" localSheetId="14">#REF!</definedName>
    <definedName name="Test1" localSheetId="6">#REF!</definedName>
    <definedName name="Test1" localSheetId="15">#REF!</definedName>
    <definedName name="Test1" localSheetId="19">#REF!</definedName>
    <definedName name="Test1">#REF!</definedName>
    <definedName name="Test10">'[7]2A New TAG Lookup'!$B$21</definedName>
    <definedName name="Test11">'[7]2A New TAG Lookup'!$B$22</definedName>
    <definedName name="Test12">'[7]2A New TAG Lookup'!$B$23</definedName>
    <definedName name="Test2" localSheetId="14">#REF!</definedName>
    <definedName name="Test2" localSheetId="6">#REF!</definedName>
    <definedName name="Test2" localSheetId="15">#REF!</definedName>
    <definedName name="Test2" localSheetId="19">#REF!</definedName>
    <definedName name="Test2">#REF!</definedName>
    <definedName name="Test3" localSheetId="14">#REF!</definedName>
    <definedName name="Test3" localSheetId="6">#REF!</definedName>
    <definedName name="Test3" localSheetId="15">#REF!</definedName>
    <definedName name="Test3" localSheetId="19">#REF!</definedName>
    <definedName name="Test3">#REF!</definedName>
    <definedName name="Test4" localSheetId="14">#REF!</definedName>
    <definedName name="Test4" localSheetId="6">#REF!</definedName>
    <definedName name="Test4" localSheetId="15">#REF!</definedName>
    <definedName name="Test4" localSheetId="19">#REF!</definedName>
    <definedName name="Test4">#REF!</definedName>
    <definedName name="Test5">'[7]2 Old TAG Lookup'!$F$14</definedName>
    <definedName name="Test6">'[7]2A New TAG Lookup'!$B$17</definedName>
    <definedName name="Test7">'[7]2A New TAG Lookup'!$B$18</definedName>
    <definedName name="Test8">'[7]2A New TAG Lookup'!$B$19</definedName>
    <definedName name="Test9">'[7]2A New TAG Lookup'!$B$20</definedName>
    <definedName name="TITLE" localSheetId="10">#REF!</definedName>
    <definedName name="TITLE" localSheetId="2">#REF!</definedName>
    <definedName name="TITLE" localSheetId="11">#REF!</definedName>
    <definedName name="TITLE" localSheetId="3">#REF!</definedName>
    <definedName name="TITLE" localSheetId="12">#REF!</definedName>
    <definedName name="TITLE" localSheetId="4">#REF!</definedName>
    <definedName name="TITLE" localSheetId="14">#REF!</definedName>
    <definedName name="TITLE" localSheetId="6">#REF!</definedName>
    <definedName name="TITLE" localSheetId="15">#REF!</definedName>
    <definedName name="TITLE" localSheetId="19">#REF!</definedName>
    <definedName name="TITLE">#REF!</definedName>
    <definedName name="Tobuy" localSheetId="10">#REF!</definedName>
    <definedName name="Tobuy" localSheetId="2">#REF!</definedName>
    <definedName name="Tobuy" localSheetId="11">#REF!</definedName>
    <definedName name="Tobuy" localSheetId="3">#REF!</definedName>
    <definedName name="Tobuy" localSheetId="12">#REF!</definedName>
    <definedName name="Tobuy" localSheetId="4">#REF!</definedName>
    <definedName name="Tobuy" localSheetId="14">#REF!</definedName>
    <definedName name="Tobuy" localSheetId="6">#REF!</definedName>
    <definedName name="Tobuy" localSheetId="15">#REF!</definedName>
    <definedName name="Tobuy" localSheetId="19">#REF!</definedName>
    <definedName name="Tobuy">#REF!</definedName>
    <definedName name="total_disposing_cost" localSheetId="14">#REF!</definedName>
    <definedName name="total_disposing_cost" localSheetId="6">#REF!</definedName>
    <definedName name="total_disposing_cost" localSheetId="15">#REF!</definedName>
    <definedName name="total_disposing_cost" localSheetId="19">#REF!</definedName>
    <definedName name="total_disposing_cost">#REF!</definedName>
    <definedName name="total_var_cost" localSheetId="14">#REF!</definedName>
    <definedName name="total_var_cost" localSheetId="6">#REF!</definedName>
    <definedName name="total_var_cost" localSheetId="15">#REF!</definedName>
    <definedName name="total_var_cost" localSheetId="19">#REF!</definedName>
    <definedName name="total_var_cost">#REF!</definedName>
    <definedName name="treeList" hidden="1">"10000000000000000000000000000000000000000000000000000000000000000000000000000000000000000000000000000000000000000000000000000000000000000000000000000000000000000000000000000000000000000000000000000000"</definedName>
    <definedName name="unit_disp_cost" localSheetId="1">#REF!</definedName>
    <definedName name="unit_disp_cost" localSheetId="14">#REF!</definedName>
    <definedName name="unit_disp_cost" localSheetId="6">#REF!</definedName>
    <definedName name="unit_disp_cost" localSheetId="15">#REF!</definedName>
    <definedName name="unit_disp_cost" localSheetId="19">#REF!</definedName>
    <definedName name="unit_disp_cost">#REF!</definedName>
    <definedName name="unit_price" localSheetId="14">#REF!</definedName>
    <definedName name="unit_price" localSheetId="6">#REF!</definedName>
    <definedName name="unit_price" localSheetId="15">#REF!</definedName>
    <definedName name="unit_price" localSheetId="19">#REF!</definedName>
    <definedName name="unit_price">#REF!</definedName>
    <definedName name="unit_prod_cost" localSheetId="14">#REF!</definedName>
    <definedName name="unit_prod_cost" localSheetId="6">#REF!</definedName>
    <definedName name="unit_prod_cost" localSheetId="15">#REF!</definedName>
    <definedName name="unit_prod_cost" localSheetId="19">#REF!</definedName>
    <definedName name="unit_prod_cost">#REF!</definedName>
    <definedName name="wrn.AllData." localSheetId="1" hidden="1">{"FirstQ",#N/A,FALSE,"Budget2000";"SecondQ",#N/A,FALSE,"Budget2000";"Summary",#N/A,FALSE,"Budget2000"}</definedName>
    <definedName name="wrn.AllData." localSheetId="14" hidden="1">{"FirstQ",#N/A,FALSE,"Budget2000";"SecondQ",#N/A,FALSE,"Budget2000";"Summary",#N/A,FALSE,"Budget2000"}</definedName>
    <definedName name="wrn.AllData." localSheetId="6" hidden="1">{"FirstQ",#N/A,FALSE,"Budget2000";"SecondQ",#N/A,FALSE,"Budget2000";"Summary",#N/A,FALSE,"Budget2000"}</definedName>
    <definedName name="wrn.AllData." localSheetId="15" hidden="1">{"FirstQ",#N/A,FALSE,"Budget2000";"SecondQ",#N/A,FALSE,"Budget2000";"Summary",#N/A,FALSE,"Budget2000"}</definedName>
    <definedName name="wrn.AllData." hidden="1">{"FirstQ",#N/A,FALSE,"Budget2000";"SecondQ",#N/A,FALSE,"Budget2000";"Summary",#N/A,FALSE,"Budget2000"}</definedName>
    <definedName name="wrn.CHART." localSheetId="14" hidden="1">{"chart",#N/A,FALSE,"RATE"}</definedName>
    <definedName name="wrn.CHART." localSheetId="6" hidden="1">{"chart",#N/A,FALSE,"RATE"}</definedName>
    <definedName name="wrn.CHART." localSheetId="15" hidden="1">{"chart",#N/A,FALSE,"RATE"}</definedName>
    <definedName name="wrn.CHART." hidden="1">{"chart",#N/A,FALSE,"RATE"}</definedName>
    <definedName name="wrn.FirstHalf." localSheetId="1" hidden="1">{"FirstQ",#N/A,FALSE,"Budget2000";"SecondQ",#N/A,FALSE,"Budget2000"}</definedName>
    <definedName name="wrn.FirstHalf." localSheetId="14" hidden="1">{"FirstQ",#N/A,FALSE,"Budget2000";"SecondQ",#N/A,FALSE,"Budget2000"}</definedName>
    <definedName name="wrn.FirstHalf." localSheetId="6" hidden="1">{"FirstQ",#N/A,FALSE,"Budget2000";"SecondQ",#N/A,FALSE,"Budget2000"}</definedName>
    <definedName name="wrn.FirstHalf." localSheetId="15" hidden="1">{"FirstQ",#N/A,FALSE,"Budget2000";"SecondQ",#N/A,FALSE,"Budget2000"}</definedName>
    <definedName name="wrn.FirstHalf." hidden="1">{"FirstQ",#N/A,FALSE,"Budget2000";"SecondQ",#N/A,FALSE,"Budget2000"}</definedName>
    <definedName name="wrn.INPUT." localSheetId="14" hidden="1">{"input",#N/A,FALSE,"RATE"}</definedName>
    <definedName name="wrn.INPUT." localSheetId="6" hidden="1">{"input",#N/A,FALSE,"RATE"}</definedName>
    <definedName name="wrn.INPUT." localSheetId="15" hidden="1">{"input",#N/A,FALSE,"RATE"}</definedName>
    <definedName name="wrn.INPUT." hidden="1">{"input",#N/A,FALSE,"RATE"}</definedName>
    <definedName name="wrn.Short._.Form._.Pro._.forma." localSheetId="14" hidden="1">{"Page1_Short_Form",#N/A,TRUE,"Pro Forma";"Page2_Short_Form",#N/A,TRUE,"Pro Forma";"Page3_Short_Form",#N/A,TRUE,"Pro Forma";"Page4_Short_Form",#N/A,TRUE,"Pro Forma"}</definedName>
    <definedName name="wrn.Short._.Form._.Pro._.forma." localSheetId="6" hidden="1">{"Page1_Short_Form",#N/A,TRUE,"Pro Forma";"Page2_Short_Form",#N/A,TRUE,"Pro Forma";"Page3_Short_Form",#N/A,TRUE,"Pro Forma";"Page4_Short_Form",#N/A,TRUE,"Pro Forma"}</definedName>
    <definedName name="wrn.Short._.Form._.Pro._.forma." localSheetId="15" hidden="1">{"Page1_Short_Form",#N/A,TRUE,"Pro Forma";"Page2_Short_Form",#N/A,TRUE,"Pro Forma";"Page3_Short_Form",#N/A,TRUE,"Pro Forma";"Page4_Short_Form",#N/A,TRUE,"Pro Forma"}</definedName>
    <definedName name="wrn.Short._.Form._.Pro._.forma." hidden="1">{"Page1_Short_Form",#N/A,TRUE,"Pro Forma";"Page2_Short_Form",#N/A,TRUE,"Pro Forma";"Page3_Short_Form",#N/A,TRUE,"Pro Forma";"Page4_Short_Form",#N/A,TRUE,"Pro Forma"}</definedName>
    <definedName name="x" localSheetId="1" hidden="1">{"FirstQ",#N/A,FALSE,"Budget2000";"SecondQ",#N/A,FALSE,"Budget2000";"Summary",#N/A,FALSE,"Budget2000"}</definedName>
    <definedName name="x" localSheetId="14" hidden="1">{"FirstQ",#N/A,FALSE,"Budget2000";"SecondQ",#N/A,FALSE,"Budget2000";"Summary",#N/A,FALSE,"Budget2000"}</definedName>
    <definedName name="x" localSheetId="6" hidden="1">{"FirstQ",#N/A,FALSE,"Budget2000";"SecondQ",#N/A,FALSE,"Budget2000";"Summary",#N/A,FALSE,"Budget2000"}</definedName>
    <definedName name="x" localSheetId="15" hidden="1">{"FirstQ",#N/A,FALSE,"Budget2000";"SecondQ",#N/A,FALSE,"Budget2000";"Summary",#N/A,FALSE,"Budget2000"}</definedName>
    <definedName name="x" hidden="1">{"FirstQ",#N/A,FALSE,"Budget2000";"SecondQ",#N/A,FALSE,"Budget2000";"Summary",#N/A,FALSE,"Budget2000"}</definedName>
    <definedName name="xxxxxxxxxxxxxxxxxxx" localSheetId="1" hidden="1">{"AllDetail",#N/A,FALSE,"Research Budget";"1stQuarter",#N/A,FALSE,"Research Budget";"2nd Quarter",#N/A,FALSE,"Research Budget";"Summary",#N/A,FALSE,"Research Budget"}</definedName>
    <definedName name="xxxxxxxxxxxxxxxxxxx" localSheetId="14" hidden="1">{"AllDetail",#N/A,FALSE,"Research Budget";"1stQuarter",#N/A,FALSE,"Research Budget";"2nd Quarter",#N/A,FALSE,"Research Budget";"Summary",#N/A,FALSE,"Research Budget"}</definedName>
    <definedName name="xxxxxxxxxxxxxxxxxxx" localSheetId="6" hidden="1">{"AllDetail",#N/A,FALSE,"Research Budget";"1stQuarter",#N/A,FALSE,"Research Budget";"2nd Quarter",#N/A,FALSE,"Research Budget";"Summary",#N/A,FALSE,"Research Budget"}</definedName>
    <definedName name="xxxxxxxxxxxxxxxxxxx" localSheetId="15"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 name="Year_for_RMD">'[1]Inputs 6_29'!$B$16</definedName>
    <definedName name="Year_For_RMD2">'[1]Inputs 6_29'!$B$17</definedName>
    <definedName name="Yearly_income" localSheetId="10">#REF!</definedName>
    <definedName name="Yearly_income" localSheetId="2">#REF!</definedName>
    <definedName name="Yearly_income" localSheetId="11">#REF!</definedName>
    <definedName name="Yearly_income" localSheetId="3">#REF!</definedName>
    <definedName name="Yearly_income" localSheetId="12">#REF!</definedName>
    <definedName name="Yearly_income" localSheetId="4">#REF!</definedName>
    <definedName name="Yearly_income" localSheetId="14">#REF!</definedName>
    <definedName name="Yearly_income" localSheetId="6">#REF!</definedName>
    <definedName name="Yearly_income" localSheetId="15">#REF!</definedName>
    <definedName name="Yearly_income" localSheetId="19">#REF!</definedName>
    <definedName name="Yearly_income">#REF!</definedName>
    <definedName name="yest">'[2]Age 99 Raw'!$M$12</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T13" i="31" l="1"/>
  <c r="U13" i="31"/>
  <c r="S13" i="31"/>
  <c r="R13" i="31"/>
  <c r="Q13" i="31"/>
  <c r="P13" i="31"/>
  <c r="P226" i="31"/>
  <c r="P227" i="31" s="1"/>
  <c r="P228" i="31" s="1"/>
  <c r="P229" i="31" s="1"/>
  <c r="P230" i="31" s="1"/>
  <c r="P231" i="31" s="1"/>
  <c r="P232" i="31" s="1"/>
  <c r="P233" i="31" s="1"/>
  <c r="P234" i="31" s="1"/>
  <c r="P235" i="31" s="1"/>
  <c r="P236" i="31" s="1"/>
  <c r="P237" i="31" s="1"/>
  <c r="P238" i="31" s="1"/>
  <c r="P239" i="31" s="1"/>
  <c r="P240" i="31" s="1"/>
  <c r="P241" i="31" s="1"/>
  <c r="P242" i="31" s="1"/>
  <c r="P243" i="31" s="1"/>
  <c r="P244" i="31" s="1"/>
  <c r="P245" i="31" s="1"/>
  <c r="P246" i="31" s="1"/>
  <c r="P247" i="31" s="1"/>
  <c r="P248" i="31" s="1"/>
  <c r="P249" i="31" s="1"/>
  <c r="P250" i="31" s="1"/>
  <c r="P251" i="31" s="1"/>
  <c r="P252" i="31" s="1"/>
  <c r="P253" i="31" s="1"/>
  <c r="P254" i="31" s="1"/>
  <c r="P255" i="31" s="1"/>
  <c r="P256" i="31" s="1"/>
  <c r="P257" i="31" s="1"/>
  <c r="P258" i="31" s="1"/>
  <c r="P259" i="31" s="1"/>
  <c r="P260" i="31" s="1"/>
  <c r="P261" i="31" s="1"/>
  <c r="P262" i="31" s="1"/>
  <c r="P263" i="31" s="1"/>
  <c r="P264" i="31" s="1"/>
  <c r="P265" i="31" s="1"/>
  <c r="P266" i="31" s="1"/>
  <c r="P267" i="31" s="1"/>
  <c r="P268" i="31" s="1"/>
  <c r="P269" i="31" s="1"/>
  <c r="P270" i="31" s="1"/>
  <c r="P271" i="31" s="1"/>
  <c r="P272" i="31" s="1"/>
  <c r="P273" i="31" s="1"/>
  <c r="P274" i="31" s="1"/>
  <c r="P275" i="31" s="1"/>
  <c r="P276" i="31" s="1"/>
  <c r="P277" i="31" s="1"/>
  <c r="P278" i="31" s="1"/>
  <c r="P279" i="31" s="1"/>
  <c r="P280" i="31" s="1"/>
  <c r="P281" i="31" s="1"/>
  <c r="P282" i="31" s="1"/>
  <c r="P283" i="31" s="1"/>
  <c r="P284" i="31" s="1"/>
  <c r="P285" i="31" s="1"/>
  <c r="P286" i="31" s="1"/>
  <c r="P287" i="31" s="1"/>
  <c r="P288" i="31" s="1"/>
  <c r="P289" i="31" s="1"/>
  <c r="P290" i="31" s="1"/>
  <c r="P291" i="31" s="1"/>
  <c r="P292" i="31" s="1"/>
  <c r="P293" i="31" s="1"/>
  <c r="P294" i="31" s="1"/>
  <c r="P295" i="31" s="1"/>
  <c r="P296" i="31" s="1"/>
  <c r="P297" i="31" s="1"/>
  <c r="P298" i="31" s="1"/>
  <c r="P299" i="31" s="1"/>
  <c r="P300" i="31" s="1"/>
  <c r="P301" i="31" s="1"/>
  <c r="P119" i="31" s="1"/>
  <c r="N224" i="31"/>
  <c r="N225" i="31" s="1"/>
  <c r="N226" i="31" s="1"/>
  <c r="N227" i="31" s="1"/>
  <c r="N228" i="31" s="1"/>
  <c r="N229" i="31" s="1"/>
  <c r="N230" i="31" s="1"/>
  <c r="N231" i="31" s="1"/>
  <c r="N232" i="31" s="1"/>
  <c r="N233" i="31" s="1"/>
  <c r="N234" i="31" s="1"/>
  <c r="N235" i="31" s="1"/>
  <c r="N236" i="31" s="1"/>
  <c r="N237" i="31" s="1"/>
  <c r="N238" i="31" s="1"/>
  <c r="N239" i="31" s="1"/>
  <c r="N240" i="31" s="1"/>
  <c r="N241" i="31" s="1"/>
  <c r="N242" i="31" s="1"/>
  <c r="N243" i="31" s="1"/>
  <c r="N244" i="31" s="1"/>
  <c r="N245" i="31" s="1"/>
  <c r="N246" i="31" s="1"/>
  <c r="N247" i="31" s="1"/>
  <c r="N248" i="31" s="1"/>
  <c r="N249" i="31" s="1"/>
  <c r="N250" i="31" s="1"/>
  <c r="N251" i="31" s="1"/>
  <c r="N252" i="31" s="1"/>
  <c r="N253" i="31" s="1"/>
  <c r="N254" i="31" s="1"/>
  <c r="N255" i="31" s="1"/>
  <c r="N256" i="31" s="1"/>
  <c r="N257" i="31" s="1"/>
  <c r="N258" i="31" s="1"/>
  <c r="N259" i="31" s="1"/>
  <c r="N260" i="31" s="1"/>
  <c r="N261" i="31" s="1"/>
  <c r="N262" i="31" s="1"/>
  <c r="N263" i="31" s="1"/>
  <c r="N264" i="31" s="1"/>
  <c r="N265" i="31" s="1"/>
  <c r="N266" i="31" s="1"/>
  <c r="N267" i="31" s="1"/>
  <c r="N268" i="31" s="1"/>
  <c r="N269" i="31" s="1"/>
  <c r="N270" i="31" s="1"/>
  <c r="N271" i="31" s="1"/>
  <c r="N272" i="31" s="1"/>
  <c r="N273" i="31" s="1"/>
  <c r="N274" i="31" s="1"/>
  <c r="N275" i="31" s="1"/>
  <c r="N276" i="31" s="1"/>
  <c r="N277" i="31" s="1"/>
  <c r="N278" i="31" s="1"/>
  <c r="N279" i="31" s="1"/>
  <c r="N280" i="31" s="1"/>
  <c r="N281" i="31" s="1"/>
  <c r="N282" i="31" s="1"/>
  <c r="N283" i="31" s="1"/>
  <c r="N284" i="31" s="1"/>
  <c r="N285" i="31" s="1"/>
  <c r="N286" i="31" s="1"/>
  <c r="N287" i="31" s="1"/>
  <c r="N288" i="31" s="1"/>
  <c r="N289" i="31" s="1"/>
  <c r="N290" i="31" s="1"/>
  <c r="N291" i="31" s="1"/>
  <c r="N292" i="31" s="1"/>
  <c r="N293" i="31" s="1"/>
  <c r="N294" i="31" s="1"/>
  <c r="N295" i="31" s="1"/>
  <c r="N296" i="31" s="1"/>
  <c r="N297" i="31" s="1"/>
  <c r="N298" i="31" s="1"/>
  <c r="N299" i="31" s="1"/>
  <c r="N300" i="31" s="1"/>
  <c r="N301" i="31" s="1"/>
  <c r="N119" i="31" s="1"/>
  <c r="P222" i="31"/>
  <c r="P223" i="31" s="1"/>
  <c r="P224" i="31" s="1"/>
  <c r="P225" i="31" s="1"/>
  <c r="L222" i="31"/>
  <c r="L223" i="31" s="1"/>
  <c r="L224" i="31" s="1"/>
  <c r="L225" i="31" s="1"/>
  <c r="L226" i="31" s="1"/>
  <c r="L227" i="31" s="1"/>
  <c r="L228" i="31" s="1"/>
  <c r="L229" i="31" s="1"/>
  <c r="L230" i="31" s="1"/>
  <c r="L231" i="31" s="1"/>
  <c r="L232" i="31" s="1"/>
  <c r="L233" i="31" s="1"/>
  <c r="L234" i="31" s="1"/>
  <c r="L235" i="31" s="1"/>
  <c r="L236" i="31" s="1"/>
  <c r="L237" i="31" s="1"/>
  <c r="L238" i="31" s="1"/>
  <c r="L239" i="31" s="1"/>
  <c r="L240" i="31" s="1"/>
  <c r="L241" i="31" s="1"/>
  <c r="L242" i="31" s="1"/>
  <c r="L243" i="31" s="1"/>
  <c r="L244" i="31" s="1"/>
  <c r="L245" i="31" s="1"/>
  <c r="L246" i="31" s="1"/>
  <c r="L247" i="31" s="1"/>
  <c r="L248" i="31" s="1"/>
  <c r="L249" i="31" s="1"/>
  <c r="L250" i="31" s="1"/>
  <c r="L251" i="31" s="1"/>
  <c r="L252" i="31" s="1"/>
  <c r="L253" i="31" s="1"/>
  <c r="L254" i="31" s="1"/>
  <c r="L255" i="31" s="1"/>
  <c r="L256" i="31" s="1"/>
  <c r="L257" i="31" s="1"/>
  <c r="L258" i="31" s="1"/>
  <c r="L259" i="31" s="1"/>
  <c r="L260" i="31" s="1"/>
  <c r="L261" i="31" s="1"/>
  <c r="L262" i="31" s="1"/>
  <c r="L263" i="31" s="1"/>
  <c r="L264" i="31" s="1"/>
  <c r="L265" i="31" s="1"/>
  <c r="L266" i="31" s="1"/>
  <c r="L267" i="31" s="1"/>
  <c r="L268" i="31" s="1"/>
  <c r="L269" i="31" s="1"/>
  <c r="L270" i="31" s="1"/>
  <c r="L271" i="31" s="1"/>
  <c r="L272" i="31" s="1"/>
  <c r="L273" i="31" s="1"/>
  <c r="L274" i="31" s="1"/>
  <c r="L275" i="31" s="1"/>
  <c r="L276" i="31" s="1"/>
  <c r="L277" i="31" s="1"/>
  <c r="L278" i="31" s="1"/>
  <c r="L279" i="31" s="1"/>
  <c r="L280" i="31" s="1"/>
  <c r="L281" i="31" s="1"/>
  <c r="L282" i="31" s="1"/>
  <c r="L283" i="31" s="1"/>
  <c r="L284" i="31" s="1"/>
  <c r="L285" i="31" s="1"/>
  <c r="L286" i="31" s="1"/>
  <c r="L287" i="31" s="1"/>
  <c r="L288" i="31" s="1"/>
  <c r="L289" i="31" s="1"/>
  <c r="L290" i="31" s="1"/>
  <c r="L291" i="31" s="1"/>
  <c r="L292" i="31" s="1"/>
  <c r="L293" i="31" s="1"/>
  <c r="L294" i="31" s="1"/>
  <c r="L295" i="31" s="1"/>
  <c r="L296" i="31" s="1"/>
  <c r="L297" i="31" s="1"/>
  <c r="L298" i="31" s="1"/>
  <c r="L299" i="31" s="1"/>
  <c r="L300" i="31" s="1"/>
  <c r="L301" i="31" s="1"/>
  <c r="L119" i="31" s="1"/>
  <c r="N220" i="31"/>
  <c r="N221" i="31" s="1"/>
  <c r="N222" i="31" s="1"/>
  <c r="N223" i="31" s="1"/>
  <c r="Q219" i="31"/>
  <c r="Q220" i="31" s="1"/>
  <c r="Q221" i="31" s="1"/>
  <c r="Q222" i="31" s="1"/>
  <c r="Q223" i="31" s="1"/>
  <c r="Q224" i="31" s="1"/>
  <c r="Q225" i="31" s="1"/>
  <c r="Q226" i="31" s="1"/>
  <c r="Q227" i="31" s="1"/>
  <c r="Q228" i="31" s="1"/>
  <c r="Q229" i="31" s="1"/>
  <c r="Q230" i="31" s="1"/>
  <c r="Q231" i="31" s="1"/>
  <c r="Q232" i="31" s="1"/>
  <c r="Q233" i="31" s="1"/>
  <c r="Q234" i="31" s="1"/>
  <c r="Q235" i="31" s="1"/>
  <c r="Q236" i="31" s="1"/>
  <c r="Q237" i="31" s="1"/>
  <c r="Q238" i="31" s="1"/>
  <c r="Q239" i="31" s="1"/>
  <c r="Q240" i="31" s="1"/>
  <c r="Q241" i="31" s="1"/>
  <c r="Q242" i="31" s="1"/>
  <c r="Q243" i="31" s="1"/>
  <c r="Q244" i="31" s="1"/>
  <c r="Q245" i="31" s="1"/>
  <c r="Q246" i="31" s="1"/>
  <c r="Q247" i="31" s="1"/>
  <c r="Q248" i="31" s="1"/>
  <c r="Q249" i="31" s="1"/>
  <c r="Q250" i="31" s="1"/>
  <c r="Q251" i="31" s="1"/>
  <c r="Q252" i="31" s="1"/>
  <c r="Q253" i="31" s="1"/>
  <c r="Q254" i="31" s="1"/>
  <c r="Q255" i="31" s="1"/>
  <c r="Q256" i="31" s="1"/>
  <c r="Q257" i="31" s="1"/>
  <c r="Q258" i="31" s="1"/>
  <c r="Q259" i="31" s="1"/>
  <c r="Q260" i="31" s="1"/>
  <c r="Q261" i="31" s="1"/>
  <c r="Q262" i="31" s="1"/>
  <c r="Q263" i="31" s="1"/>
  <c r="Q264" i="31" s="1"/>
  <c r="Q265" i="31" s="1"/>
  <c r="Q266" i="31" s="1"/>
  <c r="Q267" i="31" s="1"/>
  <c r="Q268" i="31" s="1"/>
  <c r="Q269" i="31" s="1"/>
  <c r="Q270" i="31" s="1"/>
  <c r="Q271" i="31" s="1"/>
  <c r="Q272" i="31" s="1"/>
  <c r="Q273" i="31" s="1"/>
  <c r="Q274" i="31" s="1"/>
  <c r="Q275" i="31" s="1"/>
  <c r="Q276" i="31" s="1"/>
  <c r="Q277" i="31" s="1"/>
  <c r="Q278" i="31" s="1"/>
  <c r="Q279" i="31" s="1"/>
  <c r="Q280" i="31" s="1"/>
  <c r="Q281" i="31" s="1"/>
  <c r="Q282" i="31" s="1"/>
  <c r="Q283" i="31" s="1"/>
  <c r="Q284" i="31" s="1"/>
  <c r="Q285" i="31" s="1"/>
  <c r="Q286" i="31" s="1"/>
  <c r="Q287" i="31" s="1"/>
  <c r="Q288" i="31" s="1"/>
  <c r="Q289" i="31" s="1"/>
  <c r="Q290" i="31" s="1"/>
  <c r="Q291" i="31" s="1"/>
  <c r="Q292" i="31" s="1"/>
  <c r="Q293" i="31" s="1"/>
  <c r="Q294" i="31" s="1"/>
  <c r="Q295" i="31" s="1"/>
  <c r="Q296" i="31" s="1"/>
  <c r="Q297" i="31" s="1"/>
  <c r="Q298" i="31" s="1"/>
  <c r="Q299" i="31" s="1"/>
  <c r="Q300" i="31" s="1"/>
  <c r="Q301" i="31" s="1"/>
  <c r="Q119" i="31" s="1"/>
  <c r="X218" i="31"/>
  <c r="X219" i="31" s="1"/>
  <c r="X220" i="31" s="1"/>
  <c r="X221" i="31" s="1"/>
  <c r="X222" i="31" s="1"/>
  <c r="X223" i="31" s="1"/>
  <c r="X224" i="31" s="1"/>
  <c r="X225" i="31" s="1"/>
  <c r="X226" i="31" s="1"/>
  <c r="X227" i="31" s="1"/>
  <c r="X228" i="31" s="1"/>
  <c r="X229" i="31" s="1"/>
  <c r="X230" i="31" s="1"/>
  <c r="X231" i="31" s="1"/>
  <c r="X232" i="31" s="1"/>
  <c r="X233" i="31" s="1"/>
  <c r="X234" i="31" s="1"/>
  <c r="X235" i="31" s="1"/>
  <c r="X236" i="31" s="1"/>
  <c r="X237" i="31" s="1"/>
  <c r="X238" i="31" s="1"/>
  <c r="X239" i="31" s="1"/>
  <c r="X240" i="31" s="1"/>
  <c r="X241" i="31" s="1"/>
  <c r="X242" i="31" s="1"/>
  <c r="X243" i="31" s="1"/>
  <c r="X244" i="31" s="1"/>
  <c r="X245" i="31" s="1"/>
  <c r="X246" i="31" s="1"/>
  <c r="X247" i="31" s="1"/>
  <c r="X248" i="31" s="1"/>
  <c r="X249" i="31" s="1"/>
  <c r="X250" i="31" s="1"/>
  <c r="X251" i="31" s="1"/>
  <c r="X252" i="31" s="1"/>
  <c r="X253" i="31" s="1"/>
  <c r="X254" i="31" s="1"/>
  <c r="X255" i="31" s="1"/>
  <c r="X256" i="31" s="1"/>
  <c r="X257" i="31" s="1"/>
  <c r="X258" i="31" s="1"/>
  <c r="X259" i="31" s="1"/>
  <c r="X260" i="31" s="1"/>
  <c r="X261" i="31" s="1"/>
  <c r="X262" i="31" s="1"/>
  <c r="X263" i="31" s="1"/>
  <c r="X264" i="31" s="1"/>
  <c r="X265" i="31" s="1"/>
  <c r="X266" i="31" s="1"/>
  <c r="X267" i="31" s="1"/>
  <c r="X268" i="31" s="1"/>
  <c r="X269" i="31" s="1"/>
  <c r="X270" i="31" s="1"/>
  <c r="X271" i="31" s="1"/>
  <c r="X272" i="31" s="1"/>
  <c r="X273" i="31" s="1"/>
  <c r="X274" i="31" s="1"/>
  <c r="X275" i="31" s="1"/>
  <c r="X276" i="31" s="1"/>
  <c r="X277" i="31" s="1"/>
  <c r="X278" i="31" s="1"/>
  <c r="X279" i="31" s="1"/>
  <c r="X280" i="31" s="1"/>
  <c r="X281" i="31" s="1"/>
  <c r="X282" i="31" s="1"/>
  <c r="X283" i="31" s="1"/>
  <c r="X284" i="31" s="1"/>
  <c r="X285" i="31" s="1"/>
  <c r="X286" i="31" s="1"/>
  <c r="X287" i="31" s="1"/>
  <c r="X288" i="31" s="1"/>
  <c r="X289" i="31" s="1"/>
  <c r="X290" i="31" s="1"/>
  <c r="X291" i="31" s="1"/>
  <c r="X292" i="31" s="1"/>
  <c r="X293" i="31" s="1"/>
  <c r="X294" i="31" s="1"/>
  <c r="X295" i="31" s="1"/>
  <c r="X296" i="31" s="1"/>
  <c r="X297" i="31" s="1"/>
  <c r="X298" i="31" s="1"/>
  <c r="X299" i="31" s="1"/>
  <c r="X300" i="31" s="1"/>
  <c r="X301" i="31" s="1"/>
  <c r="X119" i="31" s="1"/>
  <c r="P218" i="31"/>
  <c r="P219" i="31" s="1"/>
  <c r="P220" i="31" s="1"/>
  <c r="P221" i="31" s="1"/>
  <c r="L218" i="31"/>
  <c r="L219" i="31" s="1"/>
  <c r="L220" i="31" s="1"/>
  <c r="L221" i="31" s="1"/>
  <c r="H218" i="31"/>
  <c r="H219" i="31" s="1"/>
  <c r="H220" i="31" s="1"/>
  <c r="H221" i="31" s="1"/>
  <c r="H222" i="31" s="1"/>
  <c r="H223" i="31" s="1"/>
  <c r="H224" i="31" s="1"/>
  <c r="H225" i="31" s="1"/>
  <c r="H226" i="31" s="1"/>
  <c r="H227" i="31" s="1"/>
  <c r="H228" i="31" s="1"/>
  <c r="H229" i="31" s="1"/>
  <c r="H230" i="31" s="1"/>
  <c r="H231" i="31" s="1"/>
  <c r="H232" i="31" s="1"/>
  <c r="H233" i="31" s="1"/>
  <c r="H234" i="31" s="1"/>
  <c r="H235" i="31" s="1"/>
  <c r="H236" i="31" s="1"/>
  <c r="H237" i="31" s="1"/>
  <c r="H238" i="31" s="1"/>
  <c r="H239" i="31" s="1"/>
  <c r="H240" i="31" s="1"/>
  <c r="H241" i="31" s="1"/>
  <c r="H242" i="31" s="1"/>
  <c r="H243" i="31" s="1"/>
  <c r="H244" i="31" s="1"/>
  <c r="H245" i="31" s="1"/>
  <c r="H246" i="31" s="1"/>
  <c r="H247" i="31" s="1"/>
  <c r="H248" i="31" s="1"/>
  <c r="H249" i="31" s="1"/>
  <c r="H250" i="31" s="1"/>
  <c r="H251" i="31" s="1"/>
  <c r="H252" i="31" s="1"/>
  <c r="H253" i="31" s="1"/>
  <c r="H254" i="31" s="1"/>
  <c r="H255" i="31" s="1"/>
  <c r="H256" i="31" s="1"/>
  <c r="H257" i="31" s="1"/>
  <c r="H258" i="31" s="1"/>
  <c r="H259" i="31" s="1"/>
  <c r="H260" i="31" s="1"/>
  <c r="H261" i="31" s="1"/>
  <c r="H262" i="31" s="1"/>
  <c r="H263" i="31" s="1"/>
  <c r="H264" i="31" s="1"/>
  <c r="H265" i="31" s="1"/>
  <c r="H266" i="31" s="1"/>
  <c r="H267" i="31" s="1"/>
  <c r="H268" i="31" s="1"/>
  <c r="H269" i="31" s="1"/>
  <c r="H270" i="31" s="1"/>
  <c r="H271" i="31" s="1"/>
  <c r="H272" i="31" s="1"/>
  <c r="H273" i="31" s="1"/>
  <c r="H274" i="31" s="1"/>
  <c r="H275" i="31" s="1"/>
  <c r="H276" i="31" s="1"/>
  <c r="H277" i="31" s="1"/>
  <c r="H278" i="31" s="1"/>
  <c r="H279" i="31" s="1"/>
  <c r="H280" i="31" s="1"/>
  <c r="H281" i="31" s="1"/>
  <c r="H282" i="31" s="1"/>
  <c r="H283" i="31" s="1"/>
  <c r="H284" i="31" s="1"/>
  <c r="H285" i="31" s="1"/>
  <c r="H286" i="31" s="1"/>
  <c r="H287" i="31" s="1"/>
  <c r="H288" i="31" s="1"/>
  <c r="H289" i="31" s="1"/>
  <c r="H290" i="31" s="1"/>
  <c r="H291" i="31" s="1"/>
  <c r="H292" i="31" s="1"/>
  <c r="H293" i="31" s="1"/>
  <c r="H294" i="31" s="1"/>
  <c r="H295" i="31" s="1"/>
  <c r="H296" i="31" s="1"/>
  <c r="H297" i="31" s="1"/>
  <c r="H298" i="31" s="1"/>
  <c r="H299" i="31" s="1"/>
  <c r="H300" i="31" s="1"/>
  <c r="H301" i="31" s="1"/>
  <c r="H119" i="31" s="1"/>
  <c r="O217" i="31"/>
  <c r="O218" i="31" s="1"/>
  <c r="O219" i="31" s="1"/>
  <c r="O220" i="31" s="1"/>
  <c r="O221" i="31" s="1"/>
  <c r="O222" i="31" s="1"/>
  <c r="O223" i="31" s="1"/>
  <c r="O224" i="31" s="1"/>
  <c r="O225" i="31" s="1"/>
  <c r="O226" i="31" s="1"/>
  <c r="O227" i="31" s="1"/>
  <c r="O228" i="31" s="1"/>
  <c r="O229" i="31" s="1"/>
  <c r="O230" i="31" s="1"/>
  <c r="O231" i="31" s="1"/>
  <c r="O232" i="31" s="1"/>
  <c r="O233" i="31" s="1"/>
  <c r="O234" i="31" s="1"/>
  <c r="O235" i="31" s="1"/>
  <c r="O236" i="31" s="1"/>
  <c r="O237" i="31" s="1"/>
  <c r="O238" i="31" s="1"/>
  <c r="O239" i="31" s="1"/>
  <c r="O240" i="31" s="1"/>
  <c r="O241" i="31" s="1"/>
  <c r="O242" i="31" s="1"/>
  <c r="O243" i="31" s="1"/>
  <c r="O244" i="31" s="1"/>
  <c r="O245" i="31" s="1"/>
  <c r="O246" i="31" s="1"/>
  <c r="O247" i="31" s="1"/>
  <c r="O248" i="31" s="1"/>
  <c r="O249" i="31" s="1"/>
  <c r="O250" i="31" s="1"/>
  <c r="O251" i="31" s="1"/>
  <c r="O252" i="31" s="1"/>
  <c r="O253" i="31" s="1"/>
  <c r="O254" i="31" s="1"/>
  <c r="O255" i="31" s="1"/>
  <c r="O256" i="31" s="1"/>
  <c r="O257" i="31" s="1"/>
  <c r="O258" i="31" s="1"/>
  <c r="O259" i="31" s="1"/>
  <c r="O260" i="31" s="1"/>
  <c r="O261" i="31" s="1"/>
  <c r="O262" i="31" s="1"/>
  <c r="O263" i="31" s="1"/>
  <c r="O264" i="31" s="1"/>
  <c r="O265" i="31" s="1"/>
  <c r="O266" i="31" s="1"/>
  <c r="O267" i="31" s="1"/>
  <c r="O268" i="31" s="1"/>
  <c r="O269" i="31" s="1"/>
  <c r="O270" i="31" s="1"/>
  <c r="O271" i="31" s="1"/>
  <c r="O272" i="31" s="1"/>
  <c r="O273" i="31" s="1"/>
  <c r="O274" i="31" s="1"/>
  <c r="O275" i="31" s="1"/>
  <c r="O276" i="31" s="1"/>
  <c r="O277" i="31" s="1"/>
  <c r="O278" i="31" s="1"/>
  <c r="O279" i="31" s="1"/>
  <c r="O280" i="31" s="1"/>
  <c r="O281" i="31" s="1"/>
  <c r="O282" i="31" s="1"/>
  <c r="O283" i="31" s="1"/>
  <c r="O284" i="31" s="1"/>
  <c r="O285" i="31" s="1"/>
  <c r="O286" i="31" s="1"/>
  <c r="O287" i="31" s="1"/>
  <c r="O288" i="31" s="1"/>
  <c r="O289" i="31" s="1"/>
  <c r="O290" i="31" s="1"/>
  <c r="O291" i="31" s="1"/>
  <c r="O292" i="31" s="1"/>
  <c r="O293" i="31" s="1"/>
  <c r="O294" i="31" s="1"/>
  <c r="O295" i="31" s="1"/>
  <c r="O296" i="31" s="1"/>
  <c r="O297" i="31" s="1"/>
  <c r="O298" i="31" s="1"/>
  <c r="O299" i="31" s="1"/>
  <c r="O300" i="31" s="1"/>
  <c r="O301" i="31" s="1"/>
  <c r="O119" i="31" s="1"/>
  <c r="V216" i="31"/>
  <c r="V217" i="31" s="1"/>
  <c r="V218" i="31" s="1"/>
  <c r="V219" i="31" s="1"/>
  <c r="V220" i="31" s="1"/>
  <c r="V221" i="31" s="1"/>
  <c r="V222" i="31" s="1"/>
  <c r="V223" i="31" s="1"/>
  <c r="V224" i="31" s="1"/>
  <c r="V225" i="31" s="1"/>
  <c r="V226" i="31" s="1"/>
  <c r="V227" i="31" s="1"/>
  <c r="V228" i="31" s="1"/>
  <c r="V229" i="31" s="1"/>
  <c r="V230" i="31" s="1"/>
  <c r="V231" i="31" s="1"/>
  <c r="V232" i="31" s="1"/>
  <c r="V233" i="31" s="1"/>
  <c r="V234" i="31" s="1"/>
  <c r="V235" i="31" s="1"/>
  <c r="V236" i="31" s="1"/>
  <c r="V237" i="31" s="1"/>
  <c r="V238" i="31" s="1"/>
  <c r="V239" i="31" s="1"/>
  <c r="V240" i="31" s="1"/>
  <c r="V241" i="31" s="1"/>
  <c r="V242" i="31" s="1"/>
  <c r="V243" i="31" s="1"/>
  <c r="V244" i="31" s="1"/>
  <c r="V245" i="31" s="1"/>
  <c r="V246" i="31" s="1"/>
  <c r="V247" i="31" s="1"/>
  <c r="V248" i="31" s="1"/>
  <c r="V249" i="31" s="1"/>
  <c r="V250" i="31" s="1"/>
  <c r="V251" i="31" s="1"/>
  <c r="V252" i="31" s="1"/>
  <c r="V253" i="31" s="1"/>
  <c r="V254" i="31" s="1"/>
  <c r="V255" i="31" s="1"/>
  <c r="V256" i="31" s="1"/>
  <c r="V257" i="31" s="1"/>
  <c r="V258" i="31" s="1"/>
  <c r="V259" i="31" s="1"/>
  <c r="V260" i="31" s="1"/>
  <c r="V261" i="31" s="1"/>
  <c r="V262" i="31" s="1"/>
  <c r="V263" i="31" s="1"/>
  <c r="V264" i="31" s="1"/>
  <c r="V265" i="31" s="1"/>
  <c r="V266" i="31" s="1"/>
  <c r="V267" i="31" s="1"/>
  <c r="V268" i="31" s="1"/>
  <c r="V269" i="31" s="1"/>
  <c r="V270" i="31" s="1"/>
  <c r="V271" i="31" s="1"/>
  <c r="V272" i="31" s="1"/>
  <c r="V273" i="31" s="1"/>
  <c r="V274" i="31" s="1"/>
  <c r="V275" i="31" s="1"/>
  <c r="V276" i="31" s="1"/>
  <c r="V277" i="31" s="1"/>
  <c r="V278" i="31" s="1"/>
  <c r="V279" i="31" s="1"/>
  <c r="V280" i="31" s="1"/>
  <c r="V281" i="31" s="1"/>
  <c r="V282" i="31" s="1"/>
  <c r="V283" i="31" s="1"/>
  <c r="V284" i="31" s="1"/>
  <c r="V285" i="31" s="1"/>
  <c r="V286" i="31" s="1"/>
  <c r="V287" i="31" s="1"/>
  <c r="V288" i="31" s="1"/>
  <c r="V289" i="31" s="1"/>
  <c r="V290" i="31" s="1"/>
  <c r="V291" i="31" s="1"/>
  <c r="V292" i="31" s="1"/>
  <c r="V293" i="31" s="1"/>
  <c r="V294" i="31" s="1"/>
  <c r="V295" i="31" s="1"/>
  <c r="V296" i="31" s="1"/>
  <c r="V297" i="31" s="1"/>
  <c r="V298" i="31" s="1"/>
  <c r="V299" i="31" s="1"/>
  <c r="V300" i="31" s="1"/>
  <c r="V301" i="31" s="1"/>
  <c r="V119" i="31" s="1"/>
  <c r="N216" i="31"/>
  <c r="N217" i="31" s="1"/>
  <c r="N218" i="31" s="1"/>
  <c r="N219" i="31" s="1"/>
  <c r="F216" i="31"/>
  <c r="F217" i="31" s="1"/>
  <c r="F218" i="31" s="1"/>
  <c r="F219" i="31" s="1"/>
  <c r="F220" i="31" s="1"/>
  <c r="F221" i="31" s="1"/>
  <c r="F222" i="31" s="1"/>
  <c r="F223" i="31" s="1"/>
  <c r="F224" i="31" s="1"/>
  <c r="F225" i="31" s="1"/>
  <c r="F226" i="31" s="1"/>
  <c r="F227" i="31" s="1"/>
  <c r="F228" i="31" s="1"/>
  <c r="F229" i="31" s="1"/>
  <c r="F230" i="31" s="1"/>
  <c r="F231" i="31" s="1"/>
  <c r="F232" i="31" s="1"/>
  <c r="F233" i="31" s="1"/>
  <c r="F234" i="31" s="1"/>
  <c r="F235" i="31" s="1"/>
  <c r="F236" i="31" s="1"/>
  <c r="F237" i="31" s="1"/>
  <c r="F238" i="31" s="1"/>
  <c r="F239" i="31" s="1"/>
  <c r="F240" i="31" s="1"/>
  <c r="F241" i="31" s="1"/>
  <c r="F242" i="31" s="1"/>
  <c r="F243" i="31" s="1"/>
  <c r="F244" i="31" s="1"/>
  <c r="F245" i="31" s="1"/>
  <c r="F246" i="31" s="1"/>
  <c r="F247" i="31" s="1"/>
  <c r="F248" i="31" s="1"/>
  <c r="F249" i="31" s="1"/>
  <c r="F250" i="31" s="1"/>
  <c r="F251" i="31" s="1"/>
  <c r="F252" i="31" s="1"/>
  <c r="F253" i="31" s="1"/>
  <c r="F254" i="31" s="1"/>
  <c r="F255" i="31" s="1"/>
  <c r="F256" i="31" s="1"/>
  <c r="F257" i="31" s="1"/>
  <c r="F258" i="31" s="1"/>
  <c r="F259" i="31" s="1"/>
  <c r="F260" i="31" s="1"/>
  <c r="F261" i="31" s="1"/>
  <c r="F262" i="31" s="1"/>
  <c r="F263" i="31" s="1"/>
  <c r="F264" i="31" s="1"/>
  <c r="F265" i="31" s="1"/>
  <c r="F266" i="31" s="1"/>
  <c r="F267" i="31" s="1"/>
  <c r="F268" i="31" s="1"/>
  <c r="F269" i="31" s="1"/>
  <c r="F270" i="31" s="1"/>
  <c r="F271" i="31" s="1"/>
  <c r="F272" i="31" s="1"/>
  <c r="F273" i="31" s="1"/>
  <c r="F274" i="31" s="1"/>
  <c r="F275" i="31" s="1"/>
  <c r="F276" i="31" s="1"/>
  <c r="F277" i="31" s="1"/>
  <c r="F278" i="31" s="1"/>
  <c r="F279" i="31" s="1"/>
  <c r="F280" i="31" s="1"/>
  <c r="F281" i="31" s="1"/>
  <c r="F282" i="31" s="1"/>
  <c r="F283" i="31" s="1"/>
  <c r="F284" i="31" s="1"/>
  <c r="F285" i="31" s="1"/>
  <c r="F286" i="31" s="1"/>
  <c r="F287" i="31" s="1"/>
  <c r="F288" i="31" s="1"/>
  <c r="F289" i="31" s="1"/>
  <c r="F290" i="31" s="1"/>
  <c r="F291" i="31" s="1"/>
  <c r="F292" i="31" s="1"/>
  <c r="F293" i="31" s="1"/>
  <c r="F294" i="31" s="1"/>
  <c r="F295" i="31" s="1"/>
  <c r="F296" i="31" s="1"/>
  <c r="F297" i="31" s="1"/>
  <c r="F298" i="31" s="1"/>
  <c r="F299" i="31" s="1"/>
  <c r="F300" i="31" s="1"/>
  <c r="F301" i="31" s="1"/>
  <c r="F119" i="31" s="1"/>
  <c r="Q215" i="31"/>
  <c r="Q216" i="31" s="1"/>
  <c r="Q217" i="31" s="1"/>
  <c r="Q218" i="31" s="1"/>
  <c r="M215" i="31"/>
  <c r="M216" i="31" s="1"/>
  <c r="M217" i="31" s="1"/>
  <c r="M218" i="31" s="1"/>
  <c r="M219" i="31" s="1"/>
  <c r="M220" i="31" s="1"/>
  <c r="M221" i="31" s="1"/>
  <c r="M222" i="31" s="1"/>
  <c r="M223" i="31" s="1"/>
  <c r="M224" i="31" s="1"/>
  <c r="M225" i="31" s="1"/>
  <c r="M226" i="31" s="1"/>
  <c r="M227" i="31" s="1"/>
  <c r="M228" i="31" s="1"/>
  <c r="M229" i="31" s="1"/>
  <c r="M230" i="31" s="1"/>
  <c r="M231" i="31" s="1"/>
  <c r="M232" i="31" s="1"/>
  <c r="M233" i="31" s="1"/>
  <c r="M234" i="31" s="1"/>
  <c r="M235" i="31" s="1"/>
  <c r="M236" i="31" s="1"/>
  <c r="M237" i="31" s="1"/>
  <c r="M238" i="31" s="1"/>
  <c r="M239" i="31" s="1"/>
  <c r="M240" i="31" s="1"/>
  <c r="M241" i="31" s="1"/>
  <c r="M242" i="31" s="1"/>
  <c r="M243" i="31" s="1"/>
  <c r="M244" i="31" s="1"/>
  <c r="M245" i="31" s="1"/>
  <c r="M246" i="31" s="1"/>
  <c r="M247" i="31" s="1"/>
  <c r="M248" i="31" s="1"/>
  <c r="M249" i="31" s="1"/>
  <c r="M250" i="31" s="1"/>
  <c r="M251" i="31" s="1"/>
  <c r="M252" i="31" s="1"/>
  <c r="M253" i="31" s="1"/>
  <c r="M254" i="31" s="1"/>
  <c r="M255" i="31" s="1"/>
  <c r="M256" i="31" s="1"/>
  <c r="M257" i="31" s="1"/>
  <c r="M258" i="31" s="1"/>
  <c r="M259" i="31" s="1"/>
  <c r="M260" i="31" s="1"/>
  <c r="M261" i="31" s="1"/>
  <c r="M262" i="31" s="1"/>
  <c r="M263" i="31" s="1"/>
  <c r="M264" i="31" s="1"/>
  <c r="M265" i="31" s="1"/>
  <c r="M266" i="31" s="1"/>
  <c r="M267" i="31" s="1"/>
  <c r="M268" i="31" s="1"/>
  <c r="M269" i="31" s="1"/>
  <c r="M270" i="31" s="1"/>
  <c r="M271" i="31" s="1"/>
  <c r="M272" i="31" s="1"/>
  <c r="M273" i="31" s="1"/>
  <c r="M274" i="31" s="1"/>
  <c r="M275" i="31" s="1"/>
  <c r="M276" i="31" s="1"/>
  <c r="M277" i="31" s="1"/>
  <c r="M278" i="31" s="1"/>
  <c r="M279" i="31" s="1"/>
  <c r="M280" i="31" s="1"/>
  <c r="M281" i="31" s="1"/>
  <c r="M282" i="31" s="1"/>
  <c r="M283" i="31" s="1"/>
  <c r="M284" i="31" s="1"/>
  <c r="M285" i="31" s="1"/>
  <c r="M286" i="31" s="1"/>
  <c r="M287" i="31" s="1"/>
  <c r="M288" i="31" s="1"/>
  <c r="M289" i="31" s="1"/>
  <c r="M290" i="31" s="1"/>
  <c r="M291" i="31" s="1"/>
  <c r="M292" i="31" s="1"/>
  <c r="M293" i="31" s="1"/>
  <c r="M294" i="31" s="1"/>
  <c r="M295" i="31" s="1"/>
  <c r="M296" i="31" s="1"/>
  <c r="M297" i="31" s="1"/>
  <c r="M298" i="31" s="1"/>
  <c r="M299" i="31" s="1"/>
  <c r="M300" i="31" s="1"/>
  <c r="M301" i="31" s="1"/>
  <c r="M119" i="31" s="1"/>
  <c r="X214" i="31"/>
  <c r="X215" i="31" s="1"/>
  <c r="X216" i="31" s="1"/>
  <c r="X217" i="31" s="1"/>
  <c r="T214" i="31"/>
  <c r="T215" i="31" s="1"/>
  <c r="T216" i="31" s="1"/>
  <c r="T217" i="31" s="1"/>
  <c r="T218" i="31" s="1"/>
  <c r="T219" i="31" s="1"/>
  <c r="T220" i="31" s="1"/>
  <c r="T221" i="31" s="1"/>
  <c r="T222" i="31" s="1"/>
  <c r="T223" i="31" s="1"/>
  <c r="T224" i="31" s="1"/>
  <c r="T225" i="31" s="1"/>
  <c r="T226" i="31" s="1"/>
  <c r="T227" i="31" s="1"/>
  <c r="T228" i="31" s="1"/>
  <c r="T229" i="31" s="1"/>
  <c r="T230" i="31" s="1"/>
  <c r="T231" i="31" s="1"/>
  <c r="T232" i="31" s="1"/>
  <c r="T233" i="31" s="1"/>
  <c r="T234" i="31" s="1"/>
  <c r="T235" i="31" s="1"/>
  <c r="T236" i="31" s="1"/>
  <c r="T237" i="31" s="1"/>
  <c r="T238" i="31" s="1"/>
  <c r="T239" i="31" s="1"/>
  <c r="T240" i="31" s="1"/>
  <c r="T241" i="31" s="1"/>
  <c r="T242" i="31" s="1"/>
  <c r="T243" i="31" s="1"/>
  <c r="T244" i="31" s="1"/>
  <c r="T245" i="31" s="1"/>
  <c r="T246" i="31" s="1"/>
  <c r="T247" i="31" s="1"/>
  <c r="T248" i="31" s="1"/>
  <c r="T249" i="31" s="1"/>
  <c r="T250" i="31" s="1"/>
  <c r="T251" i="31" s="1"/>
  <c r="T252" i="31" s="1"/>
  <c r="T253" i="31" s="1"/>
  <c r="T254" i="31" s="1"/>
  <c r="T255" i="31" s="1"/>
  <c r="T256" i="31" s="1"/>
  <c r="T257" i="31" s="1"/>
  <c r="T258" i="31" s="1"/>
  <c r="T259" i="31" s="1"/>
  <c r="T260" i="31" s="1"/>
  <c r="T261" i="31" s="1"/>
  <c r="T262" i="31" s="1"/>
  <c r="T263" i="31" s="1"/>
  <c r="T264" i="31" s="1"/>
  <c r="T265" i="31" s="1"/>
  <c r="T266" i="31" s="1"/>
  <c r="T267" i="31" s="1"/>
  <c r="T268" i="31" s="1"/>
  <c r="T269" i="31" s="1"/>
  <c r="T270" i="31" s="1"/>
  <c r="T271" i="31" s="1"/>
  <c r="T272" i="31" s="1"/>
  <c r="T273" i="31" s="1"/>
  <c r="T274" i="31" s="1"/>
  <c r="T275" i="31" s="1"/>
  <c r="T276" i="31" s="1"/>
  <c r="T277" i="31" s="1"/>
  <c r="T278" i="31" s="1"/>
  <c r="T279" i="31" s="1"/>
  <c r="T280" i="31" s="1"/>
  <c r="T281" i="31" s="1"/>
  <c r="T282" i="31" s="1"/>
  <c r="T283" i="31" s="1"/>
  <c r="T284" i="31" s="1"/>
  <c r="T285" i="31" s="1"/>
  <c r="T286" i="31" s="1"/>
  <c r="T287" i="31" s="1"/>
  <c r="T288" i="31" s="1"/>
  <c r="T289" i="31" s="1"/>
  <c r="T290" i="31" s="1"/>
  <c r="T291" i="31" s="1"/>
  <c r="T292" i="31" s="1"/>
  <c r="T293" i="31" s="1"/>
  <c r="T294" i="31" s="1"/>
  <c r="T295" i="31" s="1"/>
  <c r="T296" i="31" s="1"/>
  <c r="T297" i="31" s="1"/>
  <c r="T298" i="31" s="1"/>
  <c r="T299" i="31" s="1"/>
  <c r="T300" i="31" s="1"/>
  <c r="T301" i="31" s="1"/>
  <c r="T119" i="31" s="1"/>
  <c r="P214" i="31"/>
  <c r="P215" i="31" s="1"/>
  <c r="P216" i="31" s="1"/>
  <c r="P217" i="31" s="1"/>
  <c r="L214" i="31"/>
  <c r="L215" i="31" s="1"/>
  <c r="L216" i="31" s="1"/>
  <c r="L217" i="31" s="1"/>
  <c r="H214" i="31"/>
  <c r="H215" i="31" s="1"/>
  <c r="H216" i="31" s="1"/>
  <c r="H217" i="31" s="1"/>
  <c r="D214" i="31"/>
  <c r="D215" i="31" s="1"/>
  <c r="D216" i="31" s="1"/>
  <c r="D217" i="31" s="1"/>
  <c r="D218" i="31" s="1"/>
  <c r="D219" i="31" s="1"/>
  <c r="D220" i="31" s="1"/>
  <c r="D221" i="31" s="1"/>
  <c r="D222" i="31" s="1"/>
  <c r="D223" i="31" s="1"/>
  <c r="D224" i="31" s="1"/>
  <c r="D225" i="31" s="1"/>
  <c r="D226" i="31" s="1"/>
  <c r="D227" i="31" s="1"/>
  <c r="D228" i="31" s="1"/>
  <c r="D229" i="31" s="1"/>
  <c r="D230" i="31" s="1"/>
  <c r="D231" i="31" s="1"/>
  <c r="D232" i="31" s="1"/>
  <c r="D233" i="31" s="1"/>
  <c r="D234" i="31" s="1"/>
  <c r="D235" i="31" s="1"/>
  <c r="D236" i="31" s="1"/>
  <c r="D237" i="31" s="1"/>
  <c r="D238" i="31" s="1"/>
  <c r="D239" i="31" s="1"/>
  <c r="D240" i="31" s="1"/>
  <c r="D241" i="31" s="1"/>
  <c r="D242" i="31" s="1"/>
  <c r="D243" i="31" s="1"/>
  <c r="D244" i="31" s="1"/>
  <c r="D245" i="31" s="1"/>
  <c r="D246" i="31" s="1"/>
  <c r="D247" i="31" s="1"/>
  <c r="D248" i="31" s="1"/>
  <c r="D249" i="31" s="1"/>
  <c r="D250" i="31" s="1"/>
  <c r="D251" i="31" s="1"/>
  <c r="D252" i="31" s="1"/>
  <c r="D253" i="31" s="1"/>
  <c r="D254" i="31" s="1"/>
  <c r="D255" i="31" s="1"/>
  <c r="D256" i="31" s="1"/>
  <c r="D257" i="31" s="1"/>
  <c r="D258" i="31" s="1"/>
  <c r="D259" i="31" s="1"/>
  <c r="D260" i="31" s="1"/>
  <c r="D261" i="31" s="1"/>
  <c r="D262" i="31" s="1"/>
  <c r="D263" i="31" s="1"/>
  <c r="D264" i="31" s="1"/>
  <c r="D265" i="31" s="1"/>
  <c r="D266" i="31" s="1"/>
  <c r="D267" i="31" s="1"/>
  <c r="D268" i="31" s="1"/>
  <c r="D269" i="31" s="1"/>
  <c r="D270" i="31" s="1"/>
  <c r="D271" i="31" s="1"/>
  <c r="D272" i="31" s="1"/>
  <c r="D273" i="31" s="1"/>
  <c r="D274" i="31" s="1"/>
  <c r="D275" i="31" s="1"/>
  <c r="D276" i="31" s="1"/>
  <c r="D277" i="31" s="1"/>
  <c r="D278" i="31" s="1"/>
  <c r="D279" i="31" s="1"/>
  <c r="D280" i="31" s="1"/>
  <c r="D281" i="31" s="1"/>
  <c r="D282" i="31" s="1"/>
  <c r="D283" i="31" s="1"/>
  <c r="D284" i="31" s="1"/>
  <c r="D285" i="31" s="1"/>
  <c r="D286" i="31" s="1"/>
  <c r="D287" i="31" s="1"/>
  <c r="D288" i="31" s="1"/>
  <c r="D289" i="31" s="1"/>
  <c r="D290" i="31" s="1"/>
  <c r="D291" i="31" s="1"/>
  <c r="D292" i="31" s="1"/>
  <c r="D293" i="31" s="1"/>
  <c r="D294" i="31" s="1"/>
  <c r="D295" i="31" s="1"/>
  <c r="D296" i="31" s="1"/>
  <c r="D297" i="31" s="1"/>
  <c r="D298" i="31" s="1"/>
  <c r="D299" i="31" s="1"/>
  <c r="D300" i="31" s="1"/>
  <c r="D301" i="31" s="1"/>
  <c r="D119" i="31" s="1"/>
  <c r="X213" i="31"/>
  <c r="W213" i="31"/>
  <c r="W214" i="31" s="1"/>
  <c r="W215" i="31" s="1"/>
  <c r="W216" i="31" s="1"/>
  <c r="W217" i="31" s="1"/>
  <c r="W218" i="31" s="1"/>
  <c r="W219" i="31" s="1"/>
  <c r="W220" i="31" s="1"/>
  <c r="W221" i="31" s="1"/>
  <c r="W222" i="31" s="1"/>
  <c r="W223" i="31" s="1"/>
  <c r="W224" i="31" s="1"/>
  <c r="W225" i="31" s="1"/>
  <c r="W226" i="31" s="1"/>
  <c r="W227" i="31" s="1"/>
  <c r="W228" i="31" s="1"/>
  <c r="W229" i="31" s="1"/>
  <c r="W230" i="31" s="1"/>
  <c r="W231" i="31" s="1"/>
  <c r="W232" i="31" s="1"/>
  <c r="W233" i="31" s="1"/>
  <c r="W234" i="31" s="1"/>
  <c r="W235" i="31" s="1"/>
  <c r="W236" i="31" s="1"/>
  <c r="W237" i="31" s="1"/>
  <c r="W238" i="31" s="1"/>
  <c r="W239" i="31" s="1"/>
  <c r="W240" i="31" s="1"/>
  <c r="W241" i="31" s="1"/>
  <c r="W242" i="31" s="1"/>
  <c r="W243" i="31" s="1"/>
  <c r="W244" i="31" s="1"/>
  <c r="W245" i="31" s="1"/>
  <c r="W246" i="31" s="1"/>
  <c r="W247" i="31" s="1"/>
  <c r="W248" i="31" s="1"/>
  <c r="W249" i="31" s="1"/>
  <c r="W250" i="31" s="1"/>
  <c r="W251" i="31" s="1"/>
  <c r="W252" i="31" s="1"/>
  <c r="W253" i="31" s="1"/>
  <c r="W254" i="31" s="1"/>
  <c r="W255" i="31" s="1"/>
  <c r="W256" i="31" s="1"/>
  <c r="W257" i="31" s="1"/>
  <c r="W258" i="31" s="1"/>
  <c r="W259" i="31" s="1"/>
  <c r="W260" i="31" s="1"/>
  <c r="W261" i="31" s="1"/>
  <c r="W262" i="31" s="1"/>
  <c r="W263" i="31" s="1"/>
  <c r="W264" i="31" s="1"/>
  <c r="W265" i="31" s="1"/>
  <c r="W266" i="31" s="1"/>
  <c r="W267" i="31" s="1"/>
  <c r="W268" i="31" s="1"/>
  <c r="W269" i="31" s="1"/>
  <c r="W270" i="31" s="1"/>
  <c r="W271" i="31" s="1"/>
  <c r="W272" i="31" s="1"/>
  <c r="W273" i="31" s="1"/>
  <c r="W274" i="31" s="1"/>
  <c r="W275" i="31" s="1"/>
  <c r="W276" i="31" s="1"/>
  <c r="W277" i="31" s="1"/>
  <c r="W278" i="31" s="1"/>
  <c r="W279" i="31" s="1"/>
  <c r="W280" i="31" s="1"/>
  <c r="W281" i="31" s="1"/>
  <c r="W282" i="31" s="1"/>
  <c r="W283" i="31" s="1"/>
  <c r="W284" i="31" s="1"/>
  <c r="W285" i="31" s="1"/>
  <c r="W286" i="31" s="1"/>
  <c r="W287" i="31" s="1"/>
  <c r="W288" i="31" s="1"/>
  <c r="W289" i="31" s="1"/>
  <c r="W290" i="31" s="1"/>
  <c r="W291" i="31" s="1"/>
  <c r="W292" i="31" s="1"/>
  <c r="W293" i="31" s="1"/>
  <c r="W294" i="31" s="1"/>
  <c r="W295" i="31" s="1"/>
  <c r="W296" i="31" s="1"/>
  <c r="W297" i="31" s="1"/>
  <c r="W298" i="31" s="1"/>
  <c r="W299" i="31" s="1"/>
  <c r="W300" i="31" s="1"/>
  <c r="W301" i="31" s="1"/>
  <c r="W119" i="31" s="1"/>
  <c r="T213" i="31"/>
  <c r="S213" i="31"/>
  <c r="S214" i="31" s="1"/>
  <c r="S215" i="31" s="1"/>
  <c r="S216" i="31" s="1"/>
  <c r="S217" i="31" s="1"/>
  <c r="S218" i="31" s="1"/>
  <c r="S219" i="31" s="1"/>
  <c r="S220" i="31" s="1"/>
  <c r="S221" i="31" s="1"/>
  <c r="S222" i="31" s="1"/>
  <c r="S223" i="31" s="1"/>
  <c r="S224" i="31" s="1"/>
  <c r="S225" i="31" s="1"/>
  <c r="S226" i="31" s="1"/>
  <c r="S227" i="31" s="1"/>
  <c r="S228" i="31" s="1"/>
  <c r="S229" i="31" s="1"/>
  <c r="S230" i="31" s="1"/>
  <c r="S231" i="31" s="1"/>
  <c r="S232" i="31" s="1"/>
  <c r="S233" i="31" s="1"/>
  <c r="S234" i="31" s="1"/>
  <c r="S235" i="31" s="1"/>
  <c r="S236" i="31" s="1"/>
  <c r="S237" i="31" s="1"/>
  <c r="S238" i="31" s="1"/>
  <c r="S239" i="31" s="1"/>
  <c r="S240" i="31" s="1"/>
  <c r="S241" i="31" s="1"/>
  <c r="S242" i="31" s="1"/>
  <c r="S243" i="31" s="1"/>
  <c r="S244" i="31" s="1"/>
  <c r="S245" i="31" s="1"/>
  <c r="S246" i="31" s="1"/>
  <c r="S247" i="31" s="1"/>
  <c r="S248" i="31" s="1"/>
  <c r="S249" i="31" s="1"/>
  <c r="S250" i="31" s="1"/>
  <c r="S251" i="31" s="1"/>
  <c r="S252" i="31" s="1"/>
  <c r="S253" i="31" s="1"/>
  <c r="S254" i="31" s="1"/>
  <c r="S255" i="31" s="1"/>
  <c r="S256" i="31" s="1"/>
  <c r="S257" i="31" s="1"/>
  <c r="S258" i="31" s="1"/>
  <c r="S259" i="31" s="1"/>
  <c r="S260" i="31" s="1"/>
  <c r="S261" i="31" s="1"/>
  <c r="S262" i="31" s="1"/>
  <c r="S263" i="31" s="1"/>
  <c r="S264" i="31" s="1"/>
  <c r="S265" i="31" s="1"/>
  <c r="S266" i="31" s="1"/>
  <c r="S267" i="31" s="1"/>
  <c r="S268" i="31" s="1"/>
  <c r="S269" i="31" s="1"/>
  <c r="S270" i="31" s="1"/>
  <c r="S271" i="31" s="1"/>
  <c r="S272" i="31" s="1"/>
  <c r="S273" i="31" s="1"/>
  <c r="S274" i="31" s="1"/>
  <c r="S275" i="31" s="1"/>
  <c r="S276" i="31" s="1"/>
  <c r="S277" i="31" s="1"/>
  <c r="S278" i="31" s="1"/>
  <c r="S279" i="31" s="1"/>
  <c r="S280" i="31" s="1"/>
  <c r="S281" i="31" s="1"/>
  <c r="S282" i="31" s="1"/>
  <c r="S283" i="31" s="1"/>
  <c r="S284" i="31" s="1"/>
  <c r="S285" i="31" s="1"/>
  <c r="S286" i="31" s="1"/>
  <c r="S287" i="31" s="1"/>
  <c r="S288" i="31" s="1"/>
  <c r="S289" i="31" s="1"/>
  <c r="S290" i="31" s="1"/>
  <c r="S291" i="31" s="1"/>
  <c r="S292" i="31" s="1"/>
  <c r="S293" i="31" s="1"/>
  <c r="S294" i="31" s="1"/>
  <c r="S295" i="31" s="1"/>
  <c r="S296" i="31" s="1"/>
  <c r="S297" i="31" s="1"/>
  <c r="S298" i="31" s="1"/>
  <c r="S299" i="31" s="1"/>
  <c r="S300" i="31" s="1"/>
  <c r="S301" i="31" s="1"/>
  <c r="S119" i="31" s="1"/>
  <c r="P213" i="31"/>
  <c r="O213" i="31"/>
  <c r="O214" i="31" s="1"/>
  <c r="O215" i="31" s="1"/>
  <c r="O216" i="31" s="1"/>
  <c r="L213" i="31"/>
  <c r="K213" i="31"/>
  <c r="K214" i="31" s="1"/>
  <c r="K215" i="31" s="1"/>
  <c r="K216" i="31" s="1"/>
  <c r="K217" i="31" s="1"/>
  <c r="K218" i="31" s="1"/>
  <c r="K219" i="31" s="1"/>
  <c r="K220" i="31" s="1"/>
  <c r="K221" i="31" s="1"/>
  <c r="K222" i="31" s="1"/>
  <c r="K223" i="31" s="1"/>
  <c r="K224" i="31" s="1"/>
  <c r="K225" i="31" s="1"/>
  <c r="K226" i="31" s="1"/>
  <c r="K227" i="31" s="1"/>
  <c r="K228" i="31" s="1"/>
  <c r="K229" i="31" s="1"/>
  <c r="K230" i="31" s="1"/>
  <c r="K231" i="31" s="1"/>
  <c r="K232" i="31" s="1"/>
  <c r="K233" i="31" s="1"/>
  <c r="K234" i="31" s="1"/>
  <c r="K235" i="31" s="1"/>
  <c r="K236" i="31" s="1"/>
  <c r="K237" i="31" s="1"/>
  <c r="K238" i="31" s="1"/>
  <c r="K239" i="31" s="1"/>
  <c r="K240" i="31" s="1"/>
  <c r="K241" i="31" s="1"/>
  <c r="K242" i="31" s="1"/>
  <c r="K243" i="31" s="1"/>
  <c r="K244" i="31" s="1"/>
  <c r="K245" i="31" s="1"/>
  <c r="K246" i="31" s="1"/>
  <c r="K247" i="31" s="1"/>
  <c r="K248" i="31" s="1"/>
  <c r="K249" i="31" s="1"/>
  <c r="K250" i="31" s="1"/>
  <c r="K251" i="31" s="1"/>
  <c r="K252" i="31" s="1"/>
  <c r="K253" i="31" s="1"/>
  <c r="K254" i="31" s="1"/>
  <c r="K255" i="31" s="1"/>
  <c r="K256" i="31" s="1"/>
  <c r="K257" i="31" s="1"/>
  <c r="K258" i="31" s="1"/>
  <c r="K259" i="31" s="1"/>
  <c r="K260" i="31" s="1"/>
  <c r="K261" i="31" s="1"/>
  <c r="K262" i="31" s="1"/>
  <c r="K263" i="31" s="1"/>
  <c r="K264" i="31" s="1"/>
  <c r="K265" i="31" s="1"/>
  <c r="K266" i="31" s="1"/>
  <c r="K267" i="31" s="1"/>
  <c r="K268" i="31" s="1"/>
  <c r="K269" i="31" s="1"/>
  <c r="K270" i="31" s="1"/>
  <c r="K271" i="31" s="1"/>
  <c r="K272" i="31" s="1"/>
  <c r="K273" i="31" s="1"/>
  <c r="K274" i="31" s="1"/>
  <c r="K275" i="31" s="1"/>
  <c r="K276" i="31" s="1"/>
  <c r="K277" i="31" s="1"/>
  <c r="K278" i="31" s="1"/>
  <c r="K279" i="31" s="1"/>
  <c r="K280" i="31" s="1"/>
  <c r="K281" i="31" s="1"/>
  <c r="K282" i="31" s="1"/>
  <c r="K283" i="31" s="1"/>
  <c r="K284" i="31" s="1"/>
  <c r="K285" i="31" s="1"/>
  <c r="K286" i="31" s="1"/>
  <c r="K287" i="31" s="1"/>
  <c r="K288" i="31" s="1"/>
  <c r="K289" i="31" s="1"/>
  <c r="K290" i="31" s="1"/>
  <c r="K291" i="31" s="1"/>
  <c r="K292" i="31" s="1"/>
  <c r="K293" i="31" s="1"/>
  <c r="K294" i="31" s="1"/>
  <c r="K295" i="31" s="1"/>
  <c r="K296" i="31" s="1"/>
  <c r="K297" i="31" s="1"/>
  <c r="K298" i="31" s="1"/>
  <c r="K299" i="31" s="1"/>
  <c r="K300" i="31" s="1"/>
  <c r="K301" i="31" s="1"/>
  <c r="K119" i="31" s="1"/>
  <c r="H213" i="31"/>
  <c r="G213" i="31"/>
  <c r="G214" i="31" s="1"/>
  <c r="G215" i="31" s="1"/>
  <c r="G216" i="31" s="1"/>
  <c r="G217" i="31" s="1"/>
  <c r="G218" i="31" s="1"/>
  <c r="G219" i="31" s="1"/>
  <c r="G220" i="31" s="1"/>
  <c r="G221" i="31" s="1"/>
  <c r="G222" i="31" s="1"/>
  <c r="G223" i="31" s="1"/>
  <c r="G224" i="31" s="1"/>
  <c r="G225" i="31" s="1"/>
  <c r="G226" i="31" s="1"/>
  <c r="G227" i="31" s="1"/>
  <c r="G228" i="31" s="1"/>
  <c r="G229" i="31" s="1"/>
  <c r="G230" i="31" s="1"/>
  <c r="G231" i="31" s="1"/>
  <c r="G232" i="31" s="1"/>
  <c r="G233" i="31" s="1"/>
  <c r="G234" i="31" s="1"/>
  <c r="G235" i="31" s="1"/>
  <c r="G236" i="31" s="1"/>
  <c r="G237" i="31" s="1"/>
  <c r="G238" i="31" s="1"/>
  <c r="G239" i="31" s="1"/>
  <c r="G240" i="31" s="1"/>
  <c r="G241" i="31" s="1"/>
  <c r="G242" i="31" s="1"/>
  <c r="G243" i="31" s="1"/>
  <c r="G244" i="31" s="1"/>
  <c r="G245" i="31" s="1"/>
  <c r="G246" i="31" s="1"/>
  <c r="G247" i="31" s="1"/>
  <c r="G248" i="31" s="1"/>
  <c r="G249" i="31" s="1"/>
  <c r="G250" i="31" s="1"/>
  <c r="G251" i="31" s="1"/>
  <c r="G252" i="31" s="1"/>
  <c r="G253" i="31" s="1"/>
  <c r="G254" i="31" s="1"/>
  <c r="G255" i="31" s="1"/>
  <c r="G256" i="31" s="1"/>
  <c r="G257" i="31" s="1"/>
  <c r="G258" i="31" s="1"/>
  <c r="G259" i="31" s="1"/>
  <c r="G260" i="31" s="1"/>
  <c r="G261" i="31" s="1"/>
  <c r="G262" i="31" s="1"/>
  <c r="G263" i="31" s="1"/>
  <c r="G264" i="31" s="1"/>
  <c r="G265" i="31" s="1"/>
  <c r="G266" i="31" s="1"/>
  <c r="G267" i="31" s="1"/>
  <c r="G268" i="31" s="1"/>
  <c r="G269" i="31" s="1"/>
  <c r="G270" i="31" s="1"/>
  <c r="G271" i="31" s="1"/>
  <c r="G272" i="31" s="1"/>
  <c r="G273" i="31" s="1"/>
  <c r="G274" i="31" s="1"/>
  <c r="G275" i="31" s="1"/>
  <c r="G276" i="31" s="1"/>
  <c r="G277" i="31" s="1"/>
  <c r="G278" i="31" s="1"/>
  <c r="G279" i="31" s="1"/>
  <c r="G280" i="31" s="1"/>
  <c r="G281" i="31" s="1"/>
  <c r="G282" i="31" s="1"/>
  <c r="G283" i="31" s="1"/>
  <c r="G284" i="31" s="1"/>
  <c r="G285" i="31" s="1"/>
  <c r="G286" i="31" s="1"/>
  <c r="G287" i="31" s="1"/>
  <c r="G288" i="31" s="1"/>
  <c r="G289" i="31" s="1"/>
  <c r="G290" i="31" s="1"/>
  <c r="G291" i="31" s="1"/>
  <c r="G292" i="31" s="1"/>
  <c r="G293" i="31" s="1"/>
  <c r="G294" i="31" s="1"/>
  <c r="G295" i="31" s="1"/>
  <c r="G296" i="31" s="1"/>
  <c r="G297" i="31" s="1"/>
  <c r="G298" i="31" s="1"/>
  <c r="G299" i="31" s="1"/>
  <c r="G300" i="31" s="1"/>
  <c r="G301" i="31" s="1"/>
  <c r="G119" i="31" s="1"/>
  <c r="D213" i="31"/>
  <c r="C213" i="31"/>
  <c r="C214" i="31" s="1"/>
  <c r="C215" i="31" s="1"/>
  <c r="C216" i="31" s="1"/>
  <c r="C217" i="31" s="1"/>
  <c r="C218" i="31" s="1"/>
  <c r="C219" i="31" s="1"/>
  <c r="C220" i="31" s="1"/>
  <c r="C221" i="31" s="1"/>
  <c r="C222" i="31" s="1"/>
  <c r="C223" i="31" s="1"/>
  <c r="C224" i="31" s="1"/>
  <c r="C225" i="31" s="1"/>
  <c r="C226" i="31" s="1"/>
  <c r="C227" i="31" s="1"/>
  <c r="C228" i="31" s="1"/>
  <c r="C229" i="31" s="1"/>
  <c r="C230" i="31" s="1"/>
  <c r="C231" i="31" s="1"/>
  <c r="C232" i="31" s="1"/>
  <c r="C233" i="31" s="1"/>
  <c r="C234" i="31" s="1"/>
  <c r="C235" i="31" s="1"/>
  <c r="C236" i="31" s="1"/>
  <c r="C237" i="31" s="1"/>
  <c r="C238" i="31" s="1"/>
  <c r="C239" i="31" s="1"/>
  <c r="C240" i="31" s="1"/>
  <c r="C241" i="31" s="1"/>
  <c r="C242" i="31" s="1"/>
  <c r="C243" i="31" s="1"/>
  <c r="C244" i="31" s="1"/>
  <c r="C245" i="31" s="1"/>
  <c r="C246" i="31" s="1"/>
  <c r="C247" i="31" s="1"/>
  <c r="C248" i="31" s="1"/>
  <c r="C249" i="31" s="1"/>
  <c r="C250" i="31" s="1"/>
  <c r="C251" i="31" s="1"/>
  <c r="C252" i="31" s="1"/>
  <c r="C253" i="31" s="1"/>
  <c r="C254" i="31" s="1"/>
  <c r="C255" i="31" s="1"/>
  <c r="C256" i="31" s="1"/>
  <c r="C257" i="31" s="1"/>
  <c r="C258" i="31" s="1"/>
  <c r="C259" i="31" s="1"/>
  <c r="C260" i="31" s="1"/>
  <c r="C261" i="31" s="1"/>
  <c r="C262" i="31" s="1"/>
  <c r="C263" i="31" s="1"/>
  <c r="C264" i="31" s="1"/>
  <c r="C265" i="31" s="1"/>
  <c r="C266" i="31" s="1"/>
  <c r="C267" i="31" s="1"/>
  <c r="C268" i="31" s="1"/>
  <c r="C269" i="31" s="1"/>
  <c r="C270" i="31" s="1"/>
  <c r="C271" i="31" s="1"/>
  <c r="C272" i="31" s="1"/>
  <c r="C273" i="31" s="1"/>
  <c r="C274" i="31" s="1"/>
  <c r="C275" i="31" s="1"/>
  <c r="C276" i="31" s="1"/>
  <c r="C277" i="31" s="1"/>
  <c r="C278" i="31" s="1"/>
  <c r="C279" i="31" s="1"/>
  <c r="C280" i="31" s="1"/>
  <c r="C281" i="31" s="1"/>
  <c r="C282" i="31" s="1"/>
  <c r="C283" i="31" s="1"/>
  <c r="C284" i="31" s="1"/>
  <c r="C285" i="31" s="1"/>
  <c r="C286" i="31" s="1"/>
  <c r="C287" i="31" s="1"/>
  <c r="C288" i="31" s="1"/>
  <c r="C289" i="31" s="1"/>
  <c r="C290" i="31" s="1"/>
  <c r="C291" i="31" s="1"/>
  <c r="C292" i="31" s="1"/>
  <c r="C293" i="31" s="1"/>
  <c r="C294" i="31" s="1"/>
  <c r="C295" i="31" s="1"/>
  <c r="C296" i="31" s="1"/>
  <c r="C297" i="31" s="1"/>
  <c r="C298" i="31" s="1"/>
  <c r="C299" i="31" s="1"/>
  <c r="C300" i="31" s="1"/>
  <c r="C301" i="31" s="1"/>
  <c r="C119" i="31" s="1"/>
  <c r="X212" i="31"/>
  <c r="W212" i="31"/>
  <c r="V212" i="31"/>
  <c r="V213" i="31" s="1"/>
  <c r="V214" i="31" s="1"/>
  <c r="V215" i="31" s="1"/>
  <c r="T212" i="31"/>
  <c r="S212" i="31"/>
  <c r="R212" i="31"/>
  <c r="R213" i="31" s="1"/>
  <c r="R214" i="31" s="1"/>
  <c r="R215" i="31" s="1"/>
  <c r="R216" i="31" s="1"/>
  <c r="R217" i="31" s="1"/>
  <c r="R218" i="31" s="1"/>
  <c r="R219" i="31" s="1"/>
  <c r="R220" i="31" s="1"/>
  <c r="R221" i="31" s="1"/>
  <c r="R222" i="31" s="1"/>
  <c r="R223" i="31" s="1"/>
  <c r="R224" i="31" s="1"/>
  <c r="R225" i="31" s="1"/>
  <c r="R226" i="31" s="1"/>
  <c r="R227" i="31" s="1"/>
  <c r="R228" i="31" s="1"/>
  <c r="R229" i="31" s="1"/>
  <c r="R230" i="31" s="1"/>
  <c r="R231" i="31" s="1"/>
  <c r="R232" i="31" s="1"/>
  <c r="R233" i="31" s="1"/>
  <c r="R234" i="31" s="1"/>
  <c r="R235" i="31" s="1"/>
  <c r="R236" i="31" s="1"/>
  <c r="R237" i="31" s="1"/>
  <c r="R238" i="31" s="1"/>
  <c r="R239" i="31" s="1"/>
  <c r="R240" i="31" s="1"/>
  <c r="R241" i="31" s="1"/>
  <c r="R242" i="31" s="1"/>
  <c r="R243" i="31" s="1"/>
  <c r="R244" i="31" s="1"/>
  <c r="R245" i="31" s="1"/>
  <c r="R246" i="31" s="1"/>
  <c r="R247" i="31" s="1"/>
  <c r="R248" i="31" s="1"/>
  <c r="R249" i="31" s="1"/>
  <c r="R250" i="31" s="1"/>
  <c r="R251" i="31" s="1"/>
  <c r="R252" i="31" s="1"/>
  <c r="R253" i="31" s="1"/>
  <c r="R254" i="31" s="1"/>
  <c r="R255" i="31" s="1"/>
  <c r="R256" i="31" s="1"/>
  <c r="R257" i="31" s="1"/>
  <c r="R258" i="31" s="1"/>
  <c r="R259" i="31" s="1"/>
  <c r="R260" i="31" s="1"/>
  <c r="R261" i="31" s="1"/>
  <c r="R262" i="31" s="1"/>
  <c r="R263" i="31" s="1"/>
  <c r="R264" i="31" s="1"/>
  <c r="R265" i="31" s="1"/>
  <c r="R266" i="31" s="1"/>
  <c r="R267" i="31" s="1"/>
  <c r="R268" i="31" s="1"/>
  <c r="R269" i="31" s="1"/>
  <c r="R270" i="31" s="1"/>
  <c r="R271" i="31" s="1"/>
  <c r="R272" i="31" s="1"/>
  <c r="R273" i="31" s="1"/>
  <c r="R274" i="31" s="1"/>
  <c r="R275" i="31" s="1"/>
  <c r="R276" i="31" s="1"/>
  <c r="R277" i="31" s="1"/>
  <c r="R278" i="31" s="1"/>
  <c r="R279" i="31" s="1"/>
  <c r="R280" i="31" s="1"/>
  <c r="R281" i="31" s="1"/>
  <c r="R282" i="31" s="1"/>
  <c r="R283" i="31" s="1"/>
  <c r="R284" i="31" s="1"/>
  <c r="R285" i="31" s="1"/>
  <c r="R286" i="31" s="1"/>
  <c r="R287" i="31" s="1"/>
  <c r="R288" i="31" s="1"/>
  <c r="R289" i="31" s="1"/>
  <c r="R290" i="31" s="1"/>
  <c r="R291" i="31" s="1"/>
  <c r="R292" i="31" s="1"/>
  <c r="R293" i="31" s="1"/>
  <c r="R294" i="31" s="1"/>
  <c r="R295" i="31" s="1"/>
  <c r="R296" i="31" s="1"/>
  <c r="R297" i="31" s="1"/>
  <c r="R298" i="31" s="1"/>
  <c r="R299" i="31" s="1"/>
  <c r="R300" i="31" s="1"/>
  <c r="R301" i="31" s="1"/>
  <c r="R119" i="31" s="1"/>
  <c r="P212" i="31"/>
  <c r="O212" i="31"/>
  <c r="N212" i="31"/>
  <c r="N213" i="31" s="1"/>
  <c r="N214" i="31" s="1"/>
  <c r="N215" i="31" s="1"/>
  <c r="L212" i="31"/>
  <c r="K212" i="31"/>
  <c r="J212" i="31"/>
  <c r="J213" i="31" s="1"/>
  <c r="J214" i="31" s="1"/>
  <c r="J215" i="31" s="1"/>
  <c r="J216" i="31" s="1"/>
  <c r="J217" i="31" s="1"/>
  <c r="J218" i="31" s="1"/>
  <c r="J219" i="31" s="1"/>
  <c r="J220" i="31" s="1"/>
  <c r="J221" i="31" s="1"/>
  <c r="J222" i="31" s="1"/>
  <c r="J223" i="31" s="1"/>
  <c r="J224" i="31" s="1"/>
  <c r="J225" i="31" s="1"/>
  <c r="J226" i="31" s="1"/>
  <c r="J227" i="31" s="1"/>
  <c r="J228" i="31" s="1"/>
  <c r="J229" i="31" s="1"/>
  <c r="J230" i="31" s="1"/>
  <c r="J231" i="31" s="1"/>
  <c r="J232" i="31" s="1"/>
  <c r="J233" i="31" s="1"/>
  <c r="J234" i="31" s="1"/>
  <c r="J235" i="31" s="1"/>
  <c r="J236" i="31" s="1"/>
  <c r="J237" i="31" s="1"/>
  <c r="J238" i="31" s="1"/>
  <c r="J239" i="31" s="1"/>
  <c r="J240" i="31" s="1"/>
  <c r="J241" i="31" s="1"/>
  <c r="J242" i="31" s="1"/>
  <c r="J243" i="31" s="1"/>
  <c r="J244" i="31" s="1"/>
  <c r="J245" i="31" s="1"/>
  <c r="J246" i="31" s="1"/>
  <c r="J247" i="31" s="1"/>
  <c r="J248" i="31" s="1"/>
  <c r="J249" i="31" s="1"/>
  <c r="J250" i="31" s="1"/>
  <c r="J251" i="31" s="1"/>
  <c r="J252" i="31" s="1"/>
  <c r="J253" i="31" s="1"/>
  <c r="J254" i="31" s="1"/>
  <c r="J255" i="31" s="1"/>
  <c r="J256" i="31" s="1"/>
  <c r="J257" i="31" s="1"/>
  <c r="J258" i="31" s="1"/>
  <c r="J259" i="31" s="1"/>
  <c r="J260" i="31" s="1"/>
  <c r="J261" i="31" s="1"/>
  <c r="J262" i="31" s="1"/>
  <c r="J263" i="31" s="1"/>
  <c r="J264" i="31" s="1"/>
  <c r="J265" i="31" s="1"/>
  <c r="J266" i="31" s="1"/>
  <c r="J267" i="31" s="1"/>
  <c r="J268" i="31" s="1"/>
  <c r="J269" i="31" s="1"/>
  <c r="J270" i="31" s="1"/>
  <c r="J271" i="31" s="1"/>
  <c r="J272" i="31" s="1"/>
  <c r="J273" i="31" s="1"/>
  <c r="J274" i="31" s="1"/>
  <c r="J275" i="31" s="1"/>
  <c r="J276" i="31" s="1"/>
  <c r="J277" i="31" s="1"/>
  <c r="J278" i="31" s="1"/>
  <c r="J279" i="31" s="1"/>
  <c r="J280" i="31" s="1"/>
  <c r="J281" i="31" s="1"/>
  <c r="J282" i="31" s="1"/>
  <c r="J283" i="31" s="1"/>
  <c r="J284" i="31" s="1"/>
  <c r="J285" i="31" s="1"/>
  <c r="J286" i="31" s="1"/>
  <c r="J287" i="31" s="1"/>
  <c r="J288" i="31" s="1"/>
  <c r="J289" i="31" s="1"/>
  <c r="J290" i="31" s="1"/>
  <c r="J291" i="31" s="1"/>
  <c r="J292" i="31" s="1"/>
  <c r="J293" i="31" s="1"/>
  <c r="J294" i="31" s="1"/>
  <c r="J295" i="31" s="1"/>
  <c r="J296" i="31" s="1"/>
  <c r="J297" i="31" s="1"/>
  <c r="J298" i="31" s="1"/>
  <c r="J299" i="31" s="1"/>
  <c r="J300" i="31" s="1"/>
  <c r="J301" i="31" s="1"/>
  <c r="J119" i="31" s="1"/>
  <c r="H212" i="31"/>
  <c r="G212" i="31"/>
  <c r="F212" i="31"/>
  <c r="F213" i="31" s="1"/>
  <c r="F214" i="31" s="1"/>
  <c r="F215" i="31" s="1"/>
  <c r="D212" i="31"/>
  <c r="C212" i="31"/>
  <c r="B212" i="31"/>
  <c r="B213" i="31" s="1"/>
  <c r="B214" i="31" s="1"/>
  <c r="B215" i="31" s="1"/>
  <c r="B216" i="31" s="1"/>
  <c r="B217" i="31" s="1"/>
  <c r="B218" i="31" s="1"/>
  <c r="B219" i="31" s="1"/>
  <c r="B220" i="31" s="1"/>
  <c r="B221" i="31" s="1"/>
  <c r="B222" i="31" s="1"/>
  <c r="B223" i="31" s="1"/>
  <c r="B224" i="31" s="1"/>
  <c r="B225" i="31" s="1"/>
  <c r="B226" i="31" s="1"/>
  <c r="B227" i="31" s="1"/>
  <c r="B228" i="31" s="1"/>
  <c r="B229" i="31" s="1"/>
  <c r="B230" i="31" s="1"/>
  <c r="B231" i="31" s="1"/>
  <c r="B232" i="31" s="1"/>
  <c r="B233" i="31" s="1"/>
  <c r="B234" i="31" s="1"/>
  <c r="B235" i="31" s="1"/>
  <c r="B236" i="31" s="1"/>
  <c r="B237" i="31" s="1"/>
  <c r="B238" i="31" s="1"/>
  <c r="B239" i="31" s="1"/>
  <c r="B240" i="31" s="1"/>
  <c r="B241" i="31" s="1"/>
  <c r="B242" i="31" s="1"/>
  <c r="B243" i="31" s="1"/>
  <c r="B244" i="31" s="1"/>
  <c r="B245" i="31" s="1"/>
  <c r="B246" i="31" s="1"/>
  <c r="B247" i="31" s="1"/>
  <c r="B248" i="31" s="1"/>
  <c r="B249" i="31" s="1"/>
  <c r="B250" i="31" s="1"/>
  <c r="B251" i="31" s="1"/>
  <c r="B252" i="31" s="1"/>
  <c r="B253" i="31" s="1"/>
  <c r="B254" i="31" s="1"/>
  <c r="B255" i="31" s="1"/>
  <c r="B256" i="31" s="1"/>
  <c r="B257" i="31" s="1"/>
  <c r="B258" i="31" s="1"/>
  <c r="B259" i="31" s="1"/>
  <c r="B260" i="31" s="1"/>
  <c r="B261" i="31" s="1"/>
  <c r="B262" i="31" s="1"/>
  <c r="B263" i="31" s="1"/>
  <c r="B264" i="31" s="1"/>
  <c r="B265" i="31" s="1"/>
  <c r="B266" i="31" s="1"/>
  <c r="B267" i="31" s="1"/>
  <c r="B268" i="31" s="1"/>
  <c r="B269" i="31" s="1"/>
  <c r="B270" i="31" s="1"/>
  <c r="B271" i="31" s="1"/>
  <c r="B272" i="31" s="1"/>
  <c r="B273" i="31" s="1"/>
  <c r="B274" i="31" s="1"/>
  <c r="B275" i="31" s="1"/>
  <c r="B276" i="31" s="1"/>
  <c r="B277" i="31" s="1"/>
  <c r="B278" i="31" s="1"/>
  <c r="B279" i="31" s="1"/>
  <c r="B280" i="31" s="1"/>
  <c r="B281" i="31" s="1"/>
  <c r="B282" i="31" s="1"/>
  <c r="B283" i="31" s="1"/>
  <c r="B284" i="31" s="1"/>
  <c r="B285" i="31" s="1"/>
  <c r="B286" i="31" s="1"/>
  <c r="B287" i="31" s="1"/>
  <c r="B288" i="31" s="1"/>
  <c r="B289" i="31" s="1"/>
  <c r="B290" i="31" s="1"/>
  <c r="B291" i="31" s="1"/>
  <c r="B292" i="31" s="1"/>
  <c r="B293" i="31" s="1"/>
  <c r="B294" i="31" s="1"/>
  <c r="B295" i="31" s="1"/>
  <c r="B296" i="31" s="1"/>
  <c r="B297" i="31" s="1"/>
  <c r="B298" i="31" s="1"/>
  <c r="B299" i="31" s="1"/>
  <c r="B300" i="31" s="1"/>
  <c r="B301" i="31" s="1"/>
  <c r="B119" i="31" s="1"/>
  <c r="X211" i="31"/>
  <c r="W211" i="31"/>
  <c r="V211" i="31"/>
  <c r="U211" i="31"/>
  <c r="U212" i="31" s="1"/>
  <c r="U213" i="31" s="1"/>
  <c r="U214" i="31" s="1"/>
  <c r="U215" i="31" s="1"/>
  <c r="U216" i="31" s="1"/>
  <c r="U217" i="31" s="1"/>
  <c r="U218" i="31" s="1"/>
  <c r="U219" i="31" s="1"/>
  <c r="U220" i="31" s="1"/>
  <c r="U221" i="31" s="1"/>
  <c r="U222" i="31" s="1"/>
  <c r="U223" i="31" s="1"/>
  <c r="U224" i="31" s="1"/>
  <c r="U225" i="31" s="1"/>
  <c r="U226" i="31" s="1"/>
  <c r="U227" i="31" s="1"/>
  <c r="U228" i="31" s="1"/>
  <c r="U229" i="31" s="1"/>
  <c r="U230" i="31" s="1"/>
  <c r="U231" i="31" s="1"/>
  <c r="U232" i="31" s="1"/>
  <c r="U233" i="31" s="1"/>
  <c r="U234" i="31" s="1"/>
  <c r="U235" i="31" s="1"/>
  <c r="U236" i="31" s="1"/>
  <c r="U237" i="31" s="1"/>
  <c r="U238" i="31" s="1"/>
  <c r="U239" i="31" s="1"/>
  <c r="U240" i="31" s="1"/>
  <c r="U241" i="31" s="1"/>
  <c r="U242" i="31" s="1"/>
  <c r="U243" i="31" s="1"/>
  <c r="U244" i="31" s="1"/>
  <c r="U245" i="31" s="1"/>
  <c r="U246" i="31" s="1"/>
  <c r="U247" i="31" s="1"/>
  <c r="U248" i="31" s="1"/>
  <c r="U249" i="31" s="1"/>
  <c r="U250" i="31" s="1"/>
  <c r="U251" i="31" s="1"/>
  <c r="U252" i="31" s="1"/>
  <c r="U253" i="31" s="1"/>
  <c r="U254" i="31" s="1"/>
  <c r="U255" i="31" s="1"/>
  <c r="U256" i="31" s="1"/>
  <c r="U257" i="31" s="1"/>
  <c r="U258" i="31" s="1"/>
  <c r="U259" i="31" s="1"/>
  <c r="U260" i="31" s="1"/>
  <c r="U261" i="31" s="1"/>
  <c r="U262" i="31" s="1"/>
  <c r="U263" i="31" s="1"/>
  <c r="U264" i="31" s="1"/>
  <c r="U265" i="31" s="1"/>
  <c r="U266" i="31" s="1"/>
  <c r="U267" i="31" s="1"/>
  <c r="U268" i="31" s="1"/>
  <c r="U269" i="31" s="1"/>
  <c r="U270" i="31" s="1"/>
  <c r="U271" i="31" s="1"/>
  <c r="U272" i="31" s="1"/>
  <c r="U273" i="31" s="1"/>
  <c r="U274" i="31" s="1"/>
  <c r="U275" i="31" s="1"/>
  <c r="U276" i="31" s="1"/>
  <c r="U277" i="31" s="1"/>
  <c r="U278" i="31" s="1"/>
  <c r="U279" i="31" s="1"/>
  <c r="U280" i="31" s="1"/>
  <c r="U281" i="31" s="1"/>
  <c r="U282" i="31" s="1"/>
  <c r="U283" i="31" s="1"/>
  <c r="U284" i="31" s="1"/>
  <c r="U285" i="31" s="1"/>
  <c r="U286" i="31" s="1"/>
  <c r="U287" i="31" s="1"/>
  <c r="U288" i="31" s="1"/>
  <c r="U289" i="31" s="1"/>
  <c r="U290" i="31" s="1"/>
  <c r="U291" i="31" s="1"/>
  <c r="U292" i="31" s="1"/>
  <c r="U293" i="31" s="1"/>
  <c r="U294" i="31" s="1"/>
  <c r="U295" i="31" s="1"/>
  <c r="U296" i="31" s="1"/>
  <c r="U297" i="31" s="1"/>
  <c r="U298" i="31" s="1"/>
  <c r="U299" i="31" s="1"/>
  <c r="U300" i="31" s="1"/>
  <c r="U301" i="31" s="1"/>
  <c r="U119" i="31" s="1"/>
  <c r="T211" i="31"/>
  <c r="S211" i="31"/>
  <c r="R211" i="31"/>
  <c r="Q211" i="31"/>
  <c r="Q212" i="31" s="1"/>
  <c r="Q213" i="31" s="1"/>
  <c r="Q214" i="31" s="1"/>
  <c r="P211" i="31"/>
  <c r="O211" i="31"/>
  <c r="N211" i="31"/>
  <c r="M211" i="31"/>
  <c r="M212" i="31" s="1"/>
  <c r="M213" i="31" s="1"/>
  <c r="M214" i="31" s="1"/>
  <c r="L211" i="31"/>
  <c r="K211" i="31"/>
  <c r="J211" i="31"/>
  <c r="I211" i="31"/>
  <c r="I212" i="31" s="1"/>
  <c r="I213" i="31" s="1"/>
  <c r="I214" i="31" s="1"/>
  <c r="I215" i="31" s="1"/>
  <c r="I216" i="31" s="1"/>
  <c r="I217" i="31" s="1"/>
  <c r="I218" i="31" s="1"/>
  <c r="I219" i="31" s="1"/>
  <c r="I220" i="31" s="1"/>
  <c r="I221" i="31" s="1"/>
  <c r="I222" i="31" s="1"/>
  <c r="I223" i="31" s="1"/>
  <c r="I224" i="31" s="1"/>
  <c r="I225" i="31" s="1"/>
  <c r="I226" i="31" s="1"/>
  <c r="I227" i="31" s="1"/>
  <c r="I228" i="31" s="1"/>
  <c r="I229" i="31" s="1"/>
  <c r="I230" i="31" s="1"/>
  <c r="I231" i="31" s="1"/>
  <c r="I232" i="31" s="1"/>
  <c r="I233" i="31" s="1"/>
  <c r="I234" i="31" s="1"/>
  <c r="I235" i="31" s="1"/>
  <c r="I236" i="31" s="1"/>
  <c r="I237" i="31" s="1"/>
  <c r="I238" i="31" s="1"/>
  <c r="I239" i="31" s="1"/>
  <c r="I240" i="31" s="1"/>
  <c r="I241" i="31" s="1"/>
  <c r="I242" i="31" s="1"/>
  <c r="I243" i="31" s="1"/>
  <c r="I244" i="31" s="1"/>
  <c r="I245" i="31" s="1"/>
  <c r="I246" i="31" s="1"/>
  <c r="I247" i="31" s="1"/>
  <c r="I248" i="31" s="1"/>
  <c r="I249" i="31" s="1"/>
  <c r="I250" i="31" s="1"/>
  <c r="I251" i="31" s="1"/>
  <c r="I252" i="31" s="1"/>
  <c r="I253" i="31" s="1"/>
  <c r="I254" i="31" s="1"/>
  <c r="I255" i="31" s="1"/>
  <c r="I256" i="31" s="1"/>
  <c r="I257" i="31" s="1"/>
  <c r="I258" i="31" s="1"/>
  <c r="I259" i="31" s="1"/>
  <c r="I260" i="31" s="1"/>
  <c r="I261" i="31" s="1"/>
  <c r="I262" i="31" s="1"/>
  <c r="I263" i="31" s="1"/>
  <c r="I264" i="31" s="1"/>
  <c r="I265" i="31" s="1"/>
  <c r="I266" i="31" s="1"/>
  <c r="I267" i="31" s="1"/>
  <c r="I268" i="31" s="1"/>
  <c r="I269" i="31" s="1"/>
  <c r="I270" i="31" s="1"/>
  <c r="I271" i="31" s="1"/>
  <c r="I272" i="31" s="1"/>
  <c r="I273" i="31" s="1"/>
  <c r="I274" i="31" s="1"/>
  <c r="I275" i="31" s="1"/>
  <c r="I276" i="31" s="1"/>
  <c r="I277" i="31" s="1"/>
  <c r="I278" i="31" s="1"/>
  <c r="I279" i="31" s="1"/>
  <c r="I280" i="31" s="1"/>
  <c r="I281" i="31" s="1"/>
  <c r="I282" i="31" s="1"/>
  <c r="I283" i="31" s="1"/>
  <c r="I284" i="31" s="1"/>
  <c r="I285" i="31" s="1"/>
  <c r="I286" i="31" s="1"/>
  <c r="I287" i="31" s="1"/>
  <c r="I288" i="31" s="1"/>
  <c r="I289" i="31" s="1"/>
  <c r="I290" i="31" s="1"/>
  <c r="I291" i="31" s="1"/>
  <c r="I292" i="31" s="1"/>
  <c r="I293" i="31" s="1"/>
  <c r="I294" i="31" s="1"/>
  <c r="I295" i="31" s="1"/>
  <c r="I296" i="31" s="1"/>
  <c r="I297" i="31" s="1"/>
  <c r="I298" i="31" s="1"/>
  <c r="I299" i="31" s="1"/>
  <c r="I300" i="31" s="1"/>
  <c r="I301" i="31" s="1"/>
  <c r="I119" i="31" s="1"/>
  <c r="H211" i="31"/>
  <c r="G211" i="31"/>
  <c r="F211" i="31"/>
  <c r="E211" i="31"/>
  <c r="E212" i="31" s="1"/>
  <c r="E213" i="31" s="1"/>
  <c r="E214" i="31" s="1"/>
  <c r="E215" i="31" s="1"/>
  <c r="E216" i="31" s="1"/>
  <c r="E217" i="31" s="1"/>
  <c r="E218" i="31" s="1"/>
  <c r="E219" i="31" s="1"/>
  <c r="E220" i="31" s="1"/>
  <c r="E221" i="31" s="1"/>
  <c r="E222" i="31" s="1"/>
  <c r="E223" i="31" s="1"/>
  <c r="E224" i="31" s="1"/>
  <c r="E225" i="31" s="1"/>
  <c r="E226" i="31" s="1"/>
  <c r="E227" i="31" s="1"/>
  <c r="E228" i="31" s="1"/>
  <c r="E229" i="31" s="1"/>
  <c r="E230" i="31" s="1"/>
  <c r="E231" i="31" s="1"/>
  <c r="E232" i="31" s="1"/>
  <c r="E233" i="31" s="1"/>
  <c r="E234" i="31" s="1"/>
  <c r="E235" i="31" s="1"/>
  <c r="E236" i="31" s="1"/>
  <c r="E237" i="31" s="1"/>
  <c r="E238" i="31" s="1"/>
  <c r="E239" i="31" s="1"/>
  <c r="E240" i="31" s="1"/>
  <c r="E241" i="31" s="1"/>
  <c r="E242" i="31" s="1"/>
  <c r="E243" i="31" s="1"/>
  <c r="E244" i="31" s="1"/>
  <c r="E245" i="31" s="1"/>
  <c r="E246" i="31" s="1"/>
  <c r="E247" i="31" s="1"/>
  <c r="E248" i="31" s="1"/>
  <c r="E249" i="31" s="1"/>
  <c r="E250" i="31" s="1"/>
  <c r="E251" i="31" s="1"/>
  <c r="E252" i="31" s="1"/>
  <c r="E253" i="31" s="1"/>
  <c r="E254" i="31" s="1"/>
  <c r="E255" i="31" s="1"/>
  <c r="E256" i="31" s="1"/>
  <c r="E257" i="31" s="1"/>
  <c r="E258" i="31" s="1"/>
  <c r="E259" i="31" s="1"/>
  <c r="E260" i="31" s="1"/>
  <c r="E261" i="31" s="1"/>
  <c r="E262" i="31" s="1"/>
  <c r="E263" i="31" s="1"/>
  <c r="E264" i="31" s="1"/>
  <c r="E265" i="31" s="1"/>
  <c r="E266" i="31" s="1"/>
  <c r="E267" i="31" s="1"/>
  <c r="E268" i="31" s="1"/>
  <c r="E269" i="31" s="1"/>
  <c r="E270" i="31" s="1"/>
  <c r="E271" i="31" s="1"/>
  <c r="E272" i="31" s="1"/>
  <c r="E273" i="31" s="1"/>
  <c r="E274" i="31" s="1"/>
  <c r="E275" i="31" s="1"/>
  <c r="E276" i="31" s="1"/>
  <c r="E277" i="31" s="1"/>
  <c r="E278" i="31" s="1"/>
  <c r="E279" i="31" s="1"/>
  <c r="E280" i="31" s="1"/>
  <c r="E281" i="31" s="1"/>
  <c r="E282" i="31" s="1"/>
  <c r="E283" i="31" s="1"/>
  <c r="E284" i="31" s="1"/>
  <c r="E285" i="31" s="1"/>
  <c r="E286" i="31" s="1"/>
  <c r="E287" i="31" s="1"/>
  <c r="E288" i="31" s="1"/>
  <c r="E289" i="31" s="1"/>
  <c r="E290" i="31" s="1"/>
  <c r="E291" i="31" s="1"/>
  <c r="E292" i="31" s="1"/>
  <c r="E293" i="31" s="1"/>
  <c r="E294" i="31" s="1"/>
  <c r="E295" i="31" s="1"/>
  <c r="E296" i="31" s="1"/>
  <c r="E297" i="31" s="1"/>
  <c r="E298" i="31" s="1"/>
  <c r="E299" i="31" s="1"/>
  <c r="E300" i="31" s="1"/>
  <c r="E301" i="31" s="1"/>
  <c r="E119" i="31" s="1"/>
  <c r="D211" i="31"/>
  <c r="C211" i="31"/>
  <c r="B211" i="31"/>
  <c r="X122" i="31"/>
  <c r="W122" i="31"/>
  <c r="V122" i="31"/>
  <c r="U122" i="31"/>
  <c r="T122" i="31"/>
  <c r="S122" i="31"/>
  <c r="R122" i="31"/>
  <c r="Q122" i="31"/>
  <c r="P122" i="31"/>
  <c r="O122" i="31"/>
  <c r="N122" i="31"/>
  <c r="M122" i="31"/>
  <c r="L122" i="31"/>
  <c r="K122" i="31"/>
  <c r="J122" i="31"/>
  <c r="I122" i="31"/>
  <c r="H122" i="31"/>
  <c r="G122" i="31"/>
  <c r="F122" i="31"/>
  <c r="E122" i="31"/>
  <c r="D122" i="31"/>
  <c r="C122" i="31"/>
  <c r="B122" i="31"/>
  <c r="X121" i="31"/>
  <c r="W121" i="31"/>
  <c r="V121" i="31"/>
  <c r="U121" i="31"/>
  <c r="T121" i="31"/>
  <c r="S121" i="31"/>
  <c r="R121" i="31"/>
  <c r="Q121" i="31"/>
  <c r="P121" i="31"/>
  <c r="O121" i="31"/>
  <c r="N121" i="31"/>
  <c r="M121" i="31"/>
  <c r="L121" i="31"/>
  <c r="K121" i="31"/>
  <c r="J121" i="31"/>
  <c r="I121" i="31"/>
  <c r="H121" i="31"/>
  <c r="G121" i="31"/>
  <c r="F121" i="31"/>
  <c r="E121" i="31"/>
  <c r="D121" i="31"/>
  <c r="C121" i="31"/>
  <c r="B121" i="31"/>
  <c r="X120" i="31"/>
  <c r="W120" i="31"/>
  <c r="V120" i="31"/>
  <c r="U120" i="31"/>
  <c r="T120" i="31"/>
  <c r="S120" i="31"/>
  <c r="R120" i="31"/>
  <c r="Q120" i="31"/>
  <c r="P120" i="31"/>
  <c r="O120" i="31"/>
  <c r="N120" i="31"/>
  <c r="M120" i="31"/>
  <c r="L120" i="31"/>
  <c r="K120" i="31"/>
  <c r="J120" i="31"/>
  <c r="I120" i="31"/>
  <c r="H120" i="31"/>
  <c r="G120" i="31"/>
  <c r="F120" i="31"/>
  <c r="E120" i="31"/>
  <c r="D120" i="31"/>
  <c r="C120" i="31"/>
  <c r="B120" i="31"/>
  <c r="X118" i="31"/>
  <c r="W118" i="31"/>
  <c r="V118" i="31"/>
  <c r="U118" i="31"/>
  <c r="T118" i="31"/>
  <c r="S118" i="31"/>
  <c r="R118" i="31"/>
  <c r="Q118" i="31"/>
  <c r="P118" i="31"/>
  <c r="O118" i="31"/>
  <c r="N118" i="31"/>
  <c r="M118" i="31"/>
  <c r="L118" i="31"/>
  <c r="K118" i="31"/>
  <c r="J118" i="31"/>
  <c r="I118" i="31"/>
  <c r="H118" i="31"/>
  <c r="G118" i="31"/>
  <c r="F118" i="31"/>
  <c r="E118" i="31"/>
  <c r="D118" i="31"/>
  <c r="C118" i="31"/>
  <c r="B118" i="31"/>
  <c r="X117" i="31"/>
  <c r="W117" i="31"/>
  <c r="V117" i="31"/>
  <c r="U117" i="31"/>
  <c r="T117" i="31"/>
  <c r="S117" i="31"/>
  <c r="R117" i="31"/>
  <c r="Q117" i="31"/>
  <c r="P117" i="31"/>
  <c r="O117" i="31"/>
  <c r="N117" i="31"/>
  <c r="M117" i="31"/>
  <c r="L117" i="31"/>
  <c r="K117" i="31"/>
  <c r="J117" i="31"/>
  <c r="I117" i="31"/>
  <c r="H117" i="31"/>
  <c r="G117" i="31"/>
  <c r="F117" i="31"/>
  <c r="E117" i="31"/>
  <c r="D117" i="31"/>
  <c r="C117" i="31"/>
  <c r="B117" i="31"/>
  <c r="X116" i="31"/>
  <c r="W116" i="31"/>
  <c r="V116" i="31"/>
  <c r="U116" i="31"/>
  <c r="T116" i="31"/>
  <c r="S116" i="31"/>
  <c r="R116" i="31"/>
  <c r="Q116" i="31"/>
  <c r="P116" i="31"/>
  <c r="O116" i="31"/>
  <c r="N116" i="31"/>
  <c r="M116" i="31"/>
  <c r="L116" i="31"/>
  <c r="K116" i="31"/>
  <c r="J116" i="31"/>
  <c r="I116" i="31"/>
  <c r="H116" i="31"/>
  <c r="G116" i="31"/>
  <c r="F116" i="31"/>
  <c r="E116" i="31"/>
  <c r="D116" i="31"/>
  <c r="C116" i="31"/>
  <c r="B116" i="31"/>
  <c r="AA114" i="31"/>
  <c r="Z114" i="31"/>
  <c r="AA113" i="31"/>
  <c r="Z113" i="31"/>
  <c r="AA112" i="31"/>
  <c r="Z112" i="31"/>
  <c r="AA111" i="31"/>
  <c r="Z111" i="31"/>
  <c r="AA110" i="31"/>
  <c r="Z110" i="31"/>
  <c r="AA109" i="31"/>
  <c r="Z109" i="31"/>
  <c r="AA108" i="31"/>
  <c r="Z108" i="31"/>
  <c r="AA107" i="31"/>
  <c r="Z107" i="31"/>
  <c r="AA106" i="31"/>
  <c r="Z106" i="31"/>
  <c r="AA105" i="31"/>
  <c r="Z105" i="31"/>
  <c r="AA104" i="31"/>
  <c r="Z104" i="31"/>
  <c r="AA103" i="31"/>
  <c r="Z103" i="31"/>
  <c r="AA102" i="31"/>
  <c r="Z102" i="31"/>
  <c r="AA101" i="31"/>
  <c r="Z101" i="31"/>
  <c r="AA100" i="31"/>
  <c r="Z100" i="31"/>
  <c r="AA99" i="31"/>
  <c r="Z99" i="31"/>
  <c r="AA98" i="31"/>
  <c r="Z98" i="31"/>
  <c r="AA97" i="31"/>
  <c r="Z97" i="31"/>
  <c r="AA96" i="31"/>
  <c r="Z96" i="31"/>
  <c r="AA95" i="31"/>
  <c r="Z95" i="31"/>
  <c r="AA94" i="31"/>
  <c r="Z94" i="31"/>
  <c r="AA93" i="31"/>
  <c r="Z93" i="31"/>
  <c r="AA92" i="31"/>
  <c r="Z92" i="31"/>
  <c r="AA91" i="31"/>
  <c r="Z91" i="31"/>
  <c r="AA90" i="31"/>
  <c r="Z90" i="31"/>
  <c r="AA89" i="31"/>
  <c r="Z89" i="31"/>
  <c r="AA88" i="31"/>
  <c r="Z88" i="31"/>
  <c r="AA87" i="31"/>
  <c r="Z87" i="31"/>
  <c r="AA86" i="31"/>
  <c r="Z86" i="31"/>
  <c r="AA85" i="31"/>
  <c r="Z85" i="31"/>
  <c r="AA84" i="31"/>
  <c r="Z84" i="31"/>
  <c r="AA83" i="31"/>
  <c r="Z83" i="31"/>
  <c r="AA82" i="31"/>
  <c r="Z82" i="31"/>
  <c r="AA81" i="31"/>
  <c r="Z81" i="31"/>
  <c r="AA80" i="31"/>
  <c r="Z80" i="31"/>
  <c r="AA79" i="31"/>
  <c r="Z79" i="31"/>
  <c r="AA78" i="31"/>
  <c r="Z78" i="31"/>
  <c r="AA77" i="31"/>
  <c r="Z77" i="31"/>
  <c r="AA76" i="31"/>
  <c r="Z76" i="31"/>
  <c r="AA75" i="31"/>
  <c r="Z75" i="31"/>
  <c r="AA74" i="31"/>
  <c r="Z74" i="31"/>
  <c r="AA73" i="31"/>
  <c r="Z73" i="31"/>
  <c r="AA72" i="31"/>
  <c r="Z72" i="31"/>
  <c r="AA71" i="31"/>
  <c r="Z71" i="31"/>
  <c r="AA70" i="31"/>
  <c r="Z70" i="31"/>
  <c r="AA69" i="31"/>
  <c r="Z69" i="31"/>
  <c r="AA68" i="31"/>
  <c r="Z68" i="31"/>
  <c r="AA67" i="31"/>
  <c r="Z67" i="31"/>
  <c r="AA66" i="31"/>
  <c r="Z66" i="31"/>
  <c r="AA65" i="31"/>
  <c r="Z65" i="31"/>
  <c r="AA64" i="31"/>
  <c r="Z64" i="31"/>
  <c r="AA63" i="31"/>
  <c r="Z63" i="31"/>
  <c r="AA62" i="31"/>
  <c r="Z62" i="31"/>
  <c r="AA61" i="31"/>
  <c r="Z61" i="31"/>
  <c r="AA60" i="31"/>
  <c r="Z60" i="31"/>
  <c r="AA59" i="31"/>
  <c r="Z59" i="31"/>
  <c r="AA58" i="31"/>
  <c r="Z58" i="31"/>
  <c r="AA57" i="31"/>
  <c r="Z57" i="31"/>
  <c r="AA56" i="31"/>
  <c r="Z56" i="31"/>
  <c r="AA55" i="31"/>
  <c r="Z55" i="31"/>
  <c r="AA54" i="31"/>
  <c r="Z54" i="31"/>
  <c r="AA53" i="31"/>
  <c r="Z53" i="31"/>
  <c r="AA52" i="31"/>
  <c r="Z52" i="31"/>
  <c r="AA51" i="31"/>
  <c r="Z51" i="31"/>
  <c r="AA50" i="31"/>
  <c r="Z50" i="31"/>
  <c r="AA49" i="31"/>
  <c r="Z49" i="31"/>
  <c r="AA48" i="31"/>
  <c r="Z48" i="31"/>
  <c r="AA47" i="31"/>
  <c r="Z47" i="31"/>
  <c r="AA46" i="31"/>
  <c r="Z46" i="31"/>
  <c r="AA45" i="31"/>
  <c r="Z45" i="31"/>
  <c r="AA44" i="31"/>
  <c r="Z44" i="31"/>
  <c r="AA43" i="31"/>
  <c r="Z43" i="31"/>
  <c r="AA42" i="31"/>
  <c r="Z42" i="31"/>
  <c r="AA41" i="31"/>
  <c r="Z41" i="31"/>
  <c r="AA40" i="31"/>
  <c r="Z40" i="31"/>
  <c r="AA39" i="31"/>
  <c r="Z39" i="31"/>
  <c r="AA38" i="31"/>
  <c r="Z38" i="31"/>
  <c r="AA37" i="31"/>
  <c r="Z37" i="31"/>
  <c r="AA36" i="31"/>
  <c r="Z36" i="31"/>
  <c r="AA35" i="31"/>
  <c r="Z35" i="31"/>
  <c r="AA34" i="31"/>
  <c r="Z34" i="31"/>
  <c r="AA33" i="31"/>
  <c r="Z33" i="31"/>
  <c r="AA32" i="31"/>
  <c r="Z32" i="31"/>
  <c r="AA31" i="31"/>
  <c r="Z31" i="31"/>
  <c r="AA30" i="31"/>
  <c r="Z30" i="31"/>
  <c r="AA29" i="31"/>
  <c r="Z29" i="31"/>
  <c r="AA28" i="31"/>
  <c r="Z28" i="31"/>
  <c r="AA27" i="31"/>
  <c r="Z27" i="31"/>
  <c r="AA26" i="31"/>
  <c r="Z26" i="31"/>
  <c r="AA25" i="31"/>
  <c r="Z25" i="31"/>
  <c r="AA24" i="31"/>
  <c r="AB24" i="31" s="1"/>
  <c r="Z24" i="31"/>
  <c r="Z18" i="31"/>
  <c r="AA24" i="22"/>
  <c r="AD117" i="27"/>
  <c r="AB118" i="27"/>
  <c r="AB116" i="27"/>
  <c r="AB117" i="27"/>
  <c r="AA24" i="27"/>
  <c r="AB24" i="27"/>
  <c r="AA120" i="31" l="1"/>
  <c r="AA122" i="31"/>
  <c r="AA121" i="31"/>
  <c r="AA116" i="31"/>
  <c r="AA117" i="31"/>
  <c r="AA118" i="31"/>
  <c r="AB25" i="31"/>
  <c r="AB26" i="31" s="1"/>
  <c r="AB27" i="31" s="1"/>
  <c r="AB28" i="31" s="1"/>
  <c r="AB29" i="31" s="1"/>
  <c r="AB30" i="31" s="1"/>
  <c r="AB31" i="31" s="1"/>
  <c r="AB32" i="31" s="1"/>
  <c r="AB33" i="31" s="1"/>
  <c r="AB34" i="31" s="1"/>
  <c r="AB35" i="31" s="1"/>
  <c r="AB36" i="31" s="1"/>
  <c r="AB37" i="31" s="1"/>
  <c r="AB38" i="31" s="1"/>
  <c r="AB39" i="31" s="1"/>
  <c r="AB40" i="31" s="1"/>
  <c r="AB41" i="31" s="1"/>
  <c r="AB42" i="31" s="1"/>
  <c r="AB43" i="31" s="1"/>
  <c r="AB44" i="31" s="1"/>
  <c r="AB45" i="31" s="1"/>
  <c r="AB46" i="31" s="1"/>
  <c r="AB47" i="31" s="1"/>
  <c r="AB48" i="31" s="1"/>
  <c r="AB49" i="31" s="1"/>
  <c r="AB50" i="31" s="1"/>
  <c r="AB51" i="31" s="1"/>
  <c r="AB52" i="31" s="1"/>
  <c r="AB53" i="31" s="1"/>
  <c r="AB54" i="31" s="1"/>
  <c r="AB55" i="31" s="1"/>
  <c r="AB56" i="31" s="1"/>
  <c r="AB57" i="31" s="1"/>
  <c r="AB58" i="31" s="1"/>
  <c r="AB59" i="31" s="1"/>
  <c r="AB60" i="31" s="1"/>
  <c r="AB61" i="31" s="1"/>
  <c r="AB62" i="31" s="1"/>
  <c r="AB63" i="31" s="1"/>
  <c r="AB64" i="31" l="1"/>
  <c r="AC63" i="31"/>
  <c r="AB65" i="31" l="1"/>
  <c r="AC64" i="31"/>
  <c r="AB66" i="31" l="1"/>
  <c r="AC65" i="31"/>
  <c r="AB67" i="31" l="1"/>
  <c r="AC66" i="31"/>
  <c r="AB68" i="31" l="1"/>
  <c r="AC67" i="31"/>
  <c r="AB69" i="31" l="1"/>
  <c r="AC68" i="31"/>
  <c r="AB70" i="31" l="1"/>
  <c r="AC69" i="31"/>
  <c r="AB71" i="31" l="1"/>
  <c r="AC70" i="31"/>
  <c r="AB72" i="31" l="1"/>
  <c r="AC71" i="31"/>
  <c r="AB73" i="31" l="1"/>
  <c r="AC72" i="31"/>
  <c r="AB74" i="31" l="1"/>
  <c r="AC73" i="31"/>
  <c r="AB75" i="31" l="1"/>
  <c r="AC74" i="31"/>
  <c r="AB76" i="31" l="1"/>
  <c r="AC75" i="31"/>
  <c r="AB77" i="31" l="1"/>
  <c r="AC76" i="31"/>
  <c r="AB78" i="31" l="1"/>
  <c r="AC77" i="31"/>
  <c r="AB79" i="31" l="1"/>
  <c r="AC78" i="31"/>
  <c r="AB80" i="31" l="1"/>
  <c r="AC79" i="31"/>
  <c r="AB81" i="31" l="1"/>
  <c r="AC80" i="31"/>
  <c r="AB82" i="31" l="1"/>
  <c r="AC81" i="31"/>
  <c r="AB83" i="31" l="1"/>
  <c r="AC82" i="31"/>
  <c r="AB84" i="31" l="1"/>
  <c r="AC83" i="31"/>
  <c r="AB85" i="31" l="1"/>
  <c r="AC84" i="31"/>
  <c r="AB86" i="31" l="1"/>
  <c r="AC85" i="31"/>
  <c r="AB87" i="31" l="1"/>
  <c r="AC86" i="31"/>
  <c r="AB88" i="31" l="1"/>
  <c r="AC87" i="31"/>
  <c r="AB89" i="31" l="1"/>
  <c r="AC88" i="31"/>
  <c r="AB90" i="31" l="1"/>
  <c r="AC89" i="31"/>
  <c r="AB91" i="31" l="1"/>
  <c r="AC90" i="31"/>
  <c r="AB92" i="31" l="1"/>
  <c r="AC91" i="31"/>
  <c r="AB93" i="31" l="1"/>
  <c r="AC92" i="31"/>
  <c r="AB94" i="31" l="1"/>
  <c r="AC93" i="31"/>
  <c r="AB95" i="31" l="1"/>
  <c r="AC94" i="31"/>
  <c r="AB96" i="31" l="1"/>
  <c r="AC95" i="31"/>
  <c r="AB97" i="31" l="1"/>
  <c r="AC96" i="31"/>
  <c r="AB98" i="31" l="1"/>
  <c r="AC97" i="31"/>
  <c r="AB99" i="31" l="1"/>
  <c r="AC98" i="31"/>
  <c r="AB100" i="31" l="1"/>
  <c r="AC99" i="31"/>
  <c r="AB101" i="31" l="1"/>
  <c r="AC100" i="31"/>
  <c r="AB102" i="31" l="1"/>
  <c r="AC101" i="31"/>
  <c r="AB103" i="31" l="1"/>
  <c r="AC102" i="31"/>
  <c r="AB104" i="31" l="1"/>
  <c r="AC103" i="31"/>
  <c r="AB105" i="31" l="1"/>
  <c r="AC104" i="31"/>
  <c r="AB106" i="31" l="1"/>
  <c r="AC105" i="31"/>
  <c r="AB107" i="31" l="1"/>
  <c r="AC106" i="31"/>
  <c r="AB108" i="31" l="1"/>
  <c r="AC107" i="31"/>
  <c r="AB109" i="31" l="1"/>
  <c r="AC108" i="31"/>
  <c r="AB110" i="31" l="1"/>
  <c r="AC109" i="31"/>
  <c r="AB111" i="31" l="1"/>
  <c r="AC110" i="31"/>
  <c r="AB112" i="31" l="1"/>
  <c r="AC111" i="31"/>
  <c r="AB113" i="31" l="1"/>
  <c r="AC112" i="31"/>
  <c r="AB114" i="31" l="1"/>
  <c r="AA119" i="31" s="1"/>
  <c r="AC113" i="31"/>
  <c r="AC114" i="31" l="1"/>
  <c r="AC117" i="31" l="1"/>
  <c r="AC120" i="31"/>
  <c r="AC116" i="31"/>
  <c r="AC118" i="31"/>
  <c r="AC121" i="31"/>
  <c r="AC122" i="31"/>
  <c r="D21" i="26" l="1"/>
  <c r="E21" i="26"/>
  <c r="F21" i="26"/>
  <c r="C21" i="26"/>
  <c r="B18" i="26"/>
  <c r="B19" i="26"/>
  <c r="B17" i="26"/>
  <c r="F16" i="26"/>
  <c r="E16" i="26"/>
  <c r="D16" i="26"/>
  <c r="C16" i="26"/>
  <c r="A18" i="26"/>
  <c r="A19" i="26"/>
  <c r="A17" i="26"/>
  <c r="E42" i="25" l="1"/>
  <c r="K19" i="25"/>
  <c r="K20" i="25" s="1"/>
  <c r="K56" i="25"/>
  <c r="J56" i="25"/>
  <c r="I56" i="25"/>
  <c r="I71" i="25" s="1"/>
  <c r="H56" i="25"/>
  <c r="H71" i="25" s="1"/>
  <c r="G56" i="25"/>
  <c r="F56" i="25"/>
  <c r="E56" i="25"/>
  <c r="E71" i="25" s="1"/>
  <c r="D56" i="25"/>
  <c r="D71" i="25" s="1"/>
  <c r="K55" i="25"/>
  <c r="K70" i="25" s="1"/>
  <c r="J55" i="25"/>
  <c r="I55" i="25"/>
  <c r="I70" i="25" s="1"/>
  <c r="H55" i="25"/>
  <c r="H70" i="25" s="1"/>
  <c r="G55" i="25"/>
  <c r="G70" i="25" s="1"/>
  <c r="F55" i="25"/>
  <c r="E55" i="25"/>
  <c r="E70" i="25" s="1"/>
  <c r="D55" i="25"/>
  <c r="D70" i="25" s="1"/>
  <c r="K54" i="25"/>
  <c r="K69" i="25" s="1"/>
  <c r="J54" i="25"/>
  <c r="J69" i="25" s="1"/>
  <c r="I54" i="25"/>
  <c r="H54" i="25"/>
  <c r="H69" i="25" s="1"/>
  <c r="G54" i="25"/>
  <c r="G69" i="25" s="1"/>
  <c r="F54" i="25"/>
  <c r="F69" i="25" s="1"/>
  <c r="E54" i="25"/>
  <c r="D54" i="25"/>
  <c r="D69" i="25" s="1"/>
  <c r="K53" i="25"/>
  <c r="K68" i="25" s="1"/>
  <c r="J53" i="25"/>
  <c r="J68" i="25" s="1"/>
  <c r="I53" i="25"/>
  <c r="I68" i="25" s="1"/>
  <c r="H53" i="25"/>
  <c r="H68" i="25" s="1"/>
  <c r="G53" i="25"/>
  <c r="G68" i="25" s="1"/>
  <c r="F53" i="25"/>
  <c r="F68" i="25" s="1"/>
  <c r="E53" i="25"/>
  <c r="E68" i="25" s="1"/>
  <c r="D53" i="25"/>
  <c r="D68" i="25" s="1"/>
  <c r="K52" i="25"/>
  <c r="J52" i="25"/>
  <c r="J67" i="25" s="1"/>
  <c r="I52" i="25"/>
  <c r="I67" i="25" s="1"/>
  <c r="H52" i="25"/>
  <c r="H67" i="25" s="1"/>
  <c r="G52" i="25"/>
  <c r="F52" i="25"/>
  <c r="F67" i="25" s="1"/>
  <c r="E52" i="25"/>
  <c r="E67" i="25" s="1"/>
  <c r="D52" i="25"/>
  <c r="D67" i="25" s="1"/>
  <c r="K51" i="25"/>
  <c r="K66" i="25" s="1"/>
  <c r="J51" i="25"/>
  <c r="I51" i="25"/>
  <c r="I66" i="25" s="1"/>
  <c r="H51" i="25"/>
  <c r="H66" i="25" s="1"/>
  <c r="G51" i="25"/>
  <c r="G66" i="25" s="1"/>
  <c r="F51" i="25"/>
  <c r="E51" i="25"/>
  <c r="E66" i="25" s="1"/>
  <c r="D51" i="25"/>
  <c r="D66" i="25" s="1"/>
  <c r="K50" i="25"/>
  <c r="K65" i="25" s="1"/>
  <c r="J50" i="25"/>
  <c r="J65" i="25" s="1"/>
  <c r="I50" i="25"/>
  <c r="H50" i="25"/>
  <c r="H65" i="25" s="1"/>
  <c r="G50" i="25"/>
  <c r="G65" i="25" s="1"/>
  <c r="F50" i="25"/>
  <c r="F65" i="25" s="1"/>
  <c r="E50" i="25"/>
  <c r="D50" i="25"/>
  <c r="D65" i="25" s="1"/>
  <c r="K49" i="25"/>
  <c r="K64" i="25" s="1"/>
  <c r="J49" i="25"/>
  <c r="J64" i="25" s="1"/>
  <c r="I49" i="25"/>
  <c r="I64" i="25" s="1"/>
  <c r="H49" i="25"/>
  <c r="H64" i="25" s="1"/>
  <c r="G49" i="25"/>
  <c r="G64" i="25" s="1"/>
  <c r="F49" i="25"/>
  <c r="F64" i="25" s="1"/>
  <c r="E49" i="25"/>
  <c r="E64" i="25" s="1"/>
  <c r="D49" i="25"/>
  <c r="D64" i="25" s="1"/>
  <c r="K48" i="25"/>
  <c r="J48" i="25"/>
  <c r="J63" i="25" s="1"/>
  <c r="I48" i="25"/>
  <c r="I63" i="25" s="1"/>
  <c r="H48" i="25"/>
  <c r="H63" i="25" s="1"/>
  <c r="G48" i="25"/>
  <c r="F48" i="25"/>
  <c r="F63" i="25" s="1"/>
  <c r="E48" i="25"/>
  <c r="E63" i="25" s="1"/>
  <c r="D48" i="25"/>
  <c r="D63" i="25" s="1"/>
  <c r="K47" i="25"/>
  <c r="K62" i="25" s="1"/>
  <c r="J47" i="25"/>
  <c r="I47" i="25"/>
  <c r="I62" i="25" s="1"/>
  <c r="H47" i="25"/>
  <c r="H62" i="25" s="1"/>
  <c r="G47" i="25"/>
  <c r="G62" i="25" s="1"/>
  <c r="F47" i="25"/>
  <c r="E47" i="25"/>
  <c r="E62" i="25" s="1"/>
  <c r="D47" i="25"/>
  <c r="D62" i="25" s="1"/>
  <c r="K46" i="25"/>
  <c r="K61" i="25" s="1"/>
  <c r="J46" i="25"/>
  <c r="J61" i="25" s="1"/>
  <c r="I46" i="25"/>
  <c r="H46" i="25"/>
  <c r="H61" i="25" s="1"/>
  <c r="G46" i="25"/>
  <c r="G61" i="25" s="1"/>
  <c r="F46" i="25"/>
  <c r="F61" i="25" s="1"/>
  <c r="E46" i="25"/>
  <c r="D46" i="25"/>
  <c r="D61" i="25" s="1"/>
  <c r="K45" i="25"/>
  <c r="K60" i="25" s="1"/>
  <c r="J45" i="25"/>
  <c r="J60" i="25" s="1"/>
  <c r="I45" i="25"/>
  <c r="I60" i="25" s="1"/>
  <c r="H45" i="25"/>
  <c r="H60" i="25" s="1"/>
  <c r="G45" i="25"/>
  <c r="G60" i="25" s="1"/>
  <c r="F45" i="25"/>
  <c r="F60" i="25" s="1"/>
  <c r="E45" i="25"/>
  <c r="D45" i="25"/>
  <c r="D60" i="25" s="1"/>
  <c r="K35" i="25"/>
  <c r="C34" i="25"/>
  <c r="C56" i="25" s="1"/>
  <c r="C71" i="25" s="1"/>
  <c r="C33" i="25"/>
  <c r="C55" i="25" s="1"/>
  <c r="C70" i="25" s="1"/>
  <c r="C32" i="25"/>
  <c r="C54" i="25" s="1"/>
  <c r="C69" i="25" s="1"/>
  <c r="C31" i="25"/>
  <c r="C53" i="25" s="1"/>
  <c r="C68" i="25" s="1"/>
  <c r="C30" i="25"/>
  <c r="C52" i="25" s="1"/>
  <c r="C67" i="25" s="1"/>
  <c r="C29" i="25"/>
  <c r="C51" i="25" s="1"/>
  <c r="C66" i="25" s="1"/>
  <c r="C28" i="25"/>
  <c r="C50" i="25" s="1"/>
  <c r="C65" i="25" s="1"/>
  <c r="C27" i="25"/>
  <c r="C49" i="25" s="1"/>
  <c r="C64" i="25" s="1"/>
  <c r="C26" i="25"/>
  <c r="C48" i="25" s="1"/>
  <c r="C63" i="25" s="1"/>
  <c r="C25" i="25"/>
  <c r="C47" i="25" s="1"/>
  <c r="C62" i="25" s="1"/>
  <c r="C24" i="25"/>
  <c r="C46" i="25" s="1"/>
  <c r="C61" i="25" s="1"/>
  <c r="C23" i="25"/>
  <c r="C45" i="25" s="1"/>
  <c r="C60" i="25" s="1"/>
  <c r="K57" i="25" l="1"/>
  <c r="E61" i="25"/>
  <c r="I61" i="25"/>
  <c r="E65" i="25"/>
  <c r="I65" i="25"/>
  <c r="E69" i="25"/>
  <c r="I69" i="25"/>
  <c r="F62" i="25"/>
  <c r="J62" i="25"/>
  <c r="F66" i="25"/>
  <c r="J66" i="25"/>
  <c r="F70" i="25"/>
  <c r="J70" i="25"/>
  <c r="F71" i="25"/>
  <c r="J71" i="25"/>
  <c r="G63" i="25"/>
  <c r="K63" i="25"/>
  <c r="G67" i="25"/>
  <c r="K67" i="25"/>
  <c r="G71" i="25"/>
  <c r="K71" i="25"/>
  <c r="K36" i="25"/>
  <c r="K37" i="25" s="1"/>
  <c r="E60" i="25"/>
  <c r="K73" i="25" l="1"/>
  <c r="K72" i="25"/>
  <c r="B15" i="24" l="1"/>
  <c r="B14" i="24"/>
  <c r="B13" i="24"/>
  <c r="D22" i="23"/>
  <c r="C17" i="23"/>
  <c r="B17" i="23"/>
  <c r="D23" i="23"/>
  <c r="B19" i="23"/>
  <c r="X211" i="27"/>
  <c r="X212" i="27" s="1"/>
  <c r="X213" i="27" s="1"/>
  <c r="X214" i="27" s="1"/>
  <c r="X215" i="27" s="1"/>
  <c r="X216" i="27" s="1"/>
  <c r="X217" i="27" s="1"/>
  <c r="X218" i="27" s="1"/>
  <c r="X219" i="27" s="1"/>
  <c r="X220" i="27" s="1"/>
  <c r="X221" i="27" s="1"/>
  <c r="X222" i="27" s="1"/>
  <c r="X223" i="27" s="1"/>
  <c r="X224" i="27" s="1"/>
  <c r="X225" i="27" s="1"/>
  <c r="X226" i="27" s="1"/>
  <c r="X227" i="27" s="1"/>
  <c r="X228" i="27" s="1"/>
  <c r="X229" i="27" s="1"/>
  <c r="X230" i="27" s="1"/>
  <c r="X231" i="27" s="1"/>
  <c r="X232" i="27" s="1"/>
  <c r="X233" i="27" s="1"/>
  <c r="X234" i="27" s="1"/>
  <c r="X235" i="27" s="1"/>
  <c r="X236" i="27" s="1"/>
  <c r="X237" i="27" s="1"/>
  <c r="X238" i="27" s="1"/>
  <c r="X239" i="27" s="1"/>
  <c r="X240" i="27" s="1"/>
  <c r="X241" i="27" s="1"/>
  <c r="X242" i="27" s="1"/>
  <c r="X243" i="27" s="1"/>
  <c r="X244" i="27" s="1"/>
  <c r="X245" i="27" s="1"/>
  <c r="X246" i="27" s="1"/>
  <c r="X247" i="27" s="1"/>
  <c r="X248" i="27" s="1"/>
  <c r="X249" i="27" s="1"/>
  <c r="X250" i="27" s="1"/>
  <c r="X251" i="27" s="1"/>
  <c r="X252" i="27" s="1"/>
  <c r="X253" i="27" s="1"/>
  <c r="X254" i="27" s="1"/>
  <c r="X255" i="27" s="1"/>
  <c r="X256" i="27" s="1"/>
  <c r="X257" i="27" s="1"/>
  <c r="X258" i="27" s="1"/>
  <c r="X259" i="27" s="1"/>
  <c r="X260" i="27" s="1"/>
  <c r="X261" i="27" s="1"/>
  <c r="X262" i="27" s="1"/>
  <c r="X263" i="27" s="1"/>
  <c r="X264" i="27" s="1"/>
  <c r="X265" i="27" s="1"/>
  <c r="X266" i="27" s="1"/>
  <c r="X267" i="27" s="1"/>
  <c r="X268" i="27" s="1"/>
  <c r="X269" i="27" s="1"/>
  <c r="X270" i="27" s="1"/>
  <c r="X271" i="27" s="1"/>
  <c r="X272" i="27" s="1"/>
  <c r="X273" i="27" s="1"/>
  <c r="X274" i="27" s="1"/>
  <c r="X275" i="27" s="1"/>
  <c r="X276" i="27" s="1"/>
  <c r="X277" i="27" s="1"/>
  <c r="X278" i="27" s="1"/>
  <c r="X279" i="27" s="1"/>
  <c r="X280" i="27" s="1"/>
  <c r="X281" i="27" s="1"/>
  <c r="X282" i="27" s="1"/>
  <c r="X283" i="27" s="1"/>
  <c r="X284" i="27" s="1"/>
  <c r="X285" i="27" s="1"/>
  <c r="X286" i="27" s="1"/>
  <c r="X287" i="27" s="1"/>
  <c r="X288" i="27" s="1"/>
  <c r="X289" i="27" s="1"/>
  <c r="X290" i="27" s="1"/>
  <c r="X291" i="27" s="1"/>
  <c r="X292" i="27" s="1"/>
  <c r="X293" i="27" s="1"/>
  <c r="X294" i="27" s="1"/>
  <c r="X295" i="27" s="1"/>
  <c r="X296" i="27" s="1"/>
  <c r="X297" i="27" s="1"/>
  <c r="X298" i="27" s="1"/>
  <c r="X299" i="27" s="1"/>
  <c r="X300" i="27" s="1"/>
  <c r="X301" i="27" s="1"/>
  <c r="X119" i="27" s="1"/>
  <c r="W211" i="27"/>
  <c r="W212" i="27" s="1"/>
  <c r="W213" i="27" s="1"/>
  <c r="W214" i="27" s="1"/>
  <c r="W215" i="27" s="1"/>
  <c r="W216" i="27" s="1"/>
  <c r="W217" i="27" s="1"/>
  <c r="W218" i="27" s="1"/>
  <c r="W219" i="27" s="1"/>
  <c r="W220" i="27" s="1"/>
  <c r="W221" i="27" s="1"/>
  <c r="W222" i="27" s="1"/>
  <c r="W223" i="27" s="1"/>
  <c r="W224" i="27" s="1"/>
  <c r="W225" i="27" s="1"/>
  <c r="W226" i="27" s="1"/>
  <c r="W227" i="27" s="1"/>
  <c r="W228" i="27" s="1"/>
  <c r="W229" i="27" s="1"/>
  <c r="W230" i="27" s="1"/>
  <c r="W231" i="27" s="1"/>
  <c r="W232" i="27" s="1"/>
  <c r="W233" i="27" s="1"/>
  <c r="W234" i="27" s="1"/>
  <c r="W235" i="27" s="1"/>
  <c r="W236" i="27" s="1"/>
  <c r="W237" i="27" s="1"/>
  <c r="W238" i="27" s="1"/>
  <c r="W239" i="27" s="1"/>
  <c r="W240" i="27" s="1"/>
  <c r="W241" i="27" s="1"/>
  <c r="W242" i="27" s="1"/>
  <c r="W243" i="27" s="1"/>
  <c r="W244" i="27" s="1"/>
  <c r="W245" i="27" s="1"/>
  <c r="W246" i="27" s="1"/>
  <c r="W247" i="27" s="1"/>
  <c r="W248" i="27" s="1"/>
  <c r="W249" i="27" s="1"/>
  <c r="W250" i="27" s="1"/>
  <c r="W251" i="27" s="1"/>
  <c r="W252" i="27" s="1"/>
  <c r="W253" i="27" s="1"/>
  <c r="W254" i="27" s="1"/>
  <c r="W255" i="27" s="1"/>
  <c r="W256" i="27" s="1"/>
  <c r="W257" i="27" s="1"/>
  <c r="W258" i="27" s="1"/>
  <c r="W259" i="27" s="1"/>
  <c r="W260" i="27" s="1"/>
  <c r="W261" i="27" s="1"/>
  <c r="W262" i="27" s="1"/>
  <c r="W263" i="27" s="1"/>
  <c r="W264" i="27" s="1"/>
  <c r="W265" i="27" s="1"/>
  <c r="W266" i="27" s="1"/>
  <c r="W267" i="27" s="1"/>
  <c r="W268" i="27" s="1"/>
  <c r="W269" i="27" s="1"/>
  <c r="W270" i="27" s="1"/>
  <c r="W271" i="27" s="1"/>
  <c r="W272" i="27" s="1"/>
  <c r="W273" i="27" s="1"/>
  <c r="W274" i="27" s="1"/>
  <c r="W275" i="27" s="1"/>
  <c r="W276" i="27" s="1"/>
  <c r="W277" i="27" s="1"/>
  <c r="W278" i="27" s="1"/>
  <c r="W279" i="27" s="1"/>
  <c r="W280" i="27" s="1"/>
  <c r="W281" i="27" s="1"/>
  <c r="W282" i="27" s="1"/>
  <c r="W283" i="27" s="1"/>
  <c r="W284" i="27" s="1"/>
  <c r="W285" i="27" s="1"/>
  <c r="W286" i="27" s="1"/>
  <c r="W287" i="27" s="1"/>
  <c r="W288" i="27" s="1"/>
  <c r="W289" i="27" s="1"/>
  <c r="W290" i="27" s="1"/>
  <c r="W291" i="27" s="1"/>
  <c r="W292" i="27" s="1"/>
  <c r="W293" i="27" s="1"/>
  <c r="W294" i="27" s="1"/>
  <c r="W295" i="27" s="1"/>
  <c r="W296" i="27" s="1"/>
  <c r="W297" i="27" s="1"/>
  <c r="W298" i="27" s="1"/>
  <c r="W299" i="27" s="1"/>
  <c r="W300" i="27" s="1"/>
  <c r="W301" i="27" s="1"/>
  <c r="W119" i="27" s="1"/>
  <c r="V211" i="27"/>
  <c r="V212" i="27" s="1"/>
  <c r="V213" i="27" s="1"/>
  <c r="V214" i="27" s="1"/>
  <c r="V215" i="27" s="1"/>
  <c r="V216" i="27" s="1"/>
  <c r="V217" i="27" s="1"/>
  <c r="V218" i="27" s="1"/>
  <c r="V219" i="27" s="1"/>
  <c r="V220" i="27" s="1"/>
  <c r="V221" i="27" s="1"/>
  <c r="V222" i="27" s="1"/>
  <c r="V223" i="27" s="1"/>
  <c r="V224" i="27" s="1"/>
  <c r="V225" i="27" s="1"/>
  <c r="V226" i="27" s="1"/>
  <c r="V227" i="27" s="1"/>
  <c r="V228" i="27" s="1"/>
  <c r="V229" i="27" s="1"/>
  <c r="V230" i="27" s="1"/>
  <c r="V231" i="27" s="1"/>
  <c r="V232" i="27" s="1"/>
  <c r="V233" i="27" s="1"/>
  <c r="V234" i="27" s="1"/>
  <c r="V235" i="27" s="1"/>
  <c r="V236" i="27" s="1"/>
  <c r="V237" i="27" s="1"/>
  <c r="V238" i="27" s="1"/>
  <c r="V239" i="27" s="1"/>
  <c r="V240" i="27" s="1"/>
  <c r="V241" i="27" s="1"/>
  <c r="V242" i="27" s="1"/>
  <c r="V243" i="27" s="1"/>
  <c r="V244" i="27" s="1"/>
  <c r="V245" i="27" s="1"/>
  <c r="V246" i="27" s="1"/>
  <c r="V247" i="27" s="1"/>
  <c r="V248" i="27" s="1"/>
  <c r="V249" i="27" s="1"/>
  <c r="V250" i="27" s="1"/>
  <c r="V251" i="27" s="1"/>
  <c r="V252" i="27" s="1"/>
  <c r="V253" i="27" s="1"/>
  <c r="V254" i="27" s="1"/>
  <c r="V255" i="27" s="1"/>
  <c r="V256" i="27" s="1"/>
  <c r="V257" i="27" s="1"/>
  <c r="V258" i="27" s="1"/>
  <c r="V259" i="27" s="1"/>
  <c r="V260" i="27" s="1"/>
  <c r="V261" i="27" s="1"/>
  <c r="V262" i="27" s="1"/>
  <c r="V263" i="27" s="1"/>
  <c r="V264" i="27" s="1"/>
  <c r="V265" i="27" s="1"/>
  <c r="V266" i="27" s="1"/>
  <c r="V267" i="27" s="1"/>
  <c r="V268" i="27" s="1"/>
  <c r="V269" i="27" s="1"/>
  <c r="V270" i="27" s="1"/>
  <c r="V271" i="27" s="1"/>
  <c r="V272" i="27" s="1"/>
  <c r="V273" i="27" s="1"/>
  <c r="V274" i="27" s="1"/>
  <c r="V275" i="27" s="1"/>
  <c r="V276" i="27" s="1"/>
  <c r="V277" i="27" s="1"/>
  <c r="V278" i="27" s="1"/>
  <c r="V279" i="27" s="1"/>
  <c r="V280" i="27" s="1"/>
  <c r="V281" i="27" s="1"/>
  <c r="V282" i="27" s="1"/>
  <c r="V283" i="27" s="1"/>
  <c r="V284" i="27" s="1"/>
  <c r="V285" i="27" s="1"/>
  <c r="V286" i="27" s="1"/>
  <c r="V287" i="27" s="1"/>
  <c r="V288" i="27" s="1"/>
  <c r="V289" i="27" s="1"/>
  <c r="V290" i="27" s="1"/>
  <c r="V291" i="27" s="1"/>
  <c r="V292" i="27" s="1"/>
  <c r="V293" i="27" s="1"/>
  <c r="V294" i="27" s="1"/>
  <c r="V295" i="27" s="1"/>
  <c r="V296" i="27" s="1"/>
  <c r="V297" i="27" s="1"/>
  <c r="V298" i="27" s="1"/>
  <c r="V299" i="27" s="1"/>
  <c r="V300" i="27" s="1"/>
  <c r="V301" i="27" s="1"/>
  <c r="V119" i="27" s="1"/>
  <c r="U211" i="27"/>
  <c r="U212" i="27" s="1"/>
  <c r="U213" i="27" s="1"/>
  <c r="U214" i="27" s="1"/>
  <c r="U215" i="27" s="1"/>
  <c r="U216" i="27" s="1"/>
  <c r="U217" i="27" s="1"/>
  <c r="U218" i="27" s="1"/>
  <c r="U219" i="27" s="1"/>
  <c r="U220" i="27" s="1"/>
  <c r="U221" i="27" s="1"/>
  <c r="U222" i="27" s="1"/>
  <c r="U223" i="27" s="1"/>
  <c r="U224" i="27" s="1"/>
  <c r="U225" i="27" s="1"/>
  <c r="U226" i="27" s="1"/>
  <c r="U227" i="27" s="1"/>
  <c r="U228" i="27" s="1"/>
  <c r="U229" i="27" s="1"/>
  <c r="U230" i="27" s="1"/>
  <c r="U231" i="27" s="1"/>
  <c r="U232" i="27" s="1"/>
  <c r="U233" i="27" s="1"/>
  <c r="U234" i="27" s="1"/>
  <c r="U235" i="27" s="1"/>
  <c r="U236" i="27" s="1"/>
  <c r="U237" i="27" s="1"/>
  <c r="U238" i="27" s="1"/>
  <c r="U239" i="27" s="1"/>
  <c r="U240" i="27" s="1"/>
  <c r="U241" i="27" s="1"/>
  <c r="U242" i="27" s="1"/>
  <c r="U243" i="27" s="1"/>
  <c r="U244" i="27" s="1"/>
  <c r="U245" i="27" s="1"/>
  <c r="U246" i="27" s="1"/>
  <c r="U247" i="27" s="1"/>
  <c r="U248" i="27" s="1"/>
  <c r="U249" i="27" s="1"/>
  <c r="U250" i="27" s="1"/>
  <c r="U251" i="27" s="1"/>
  <c r="U252" i="27" s="1"/>
  <c r="U253" i="27" s="1"/>
  <c r="U254" i="27" s="1"/>
  <c r="U255" i="27" s="1"/>
  <c r="U256" i="27" s="1"/>
  <c r="U257" i="27" s="1"/>
  <c r="U258" i="27" s="1"/>
  <c r="U259" i="27" s="1"/>
  <c r="U260" i="27" s="1"/>
  <c r="U261" i="27" s="1"/>
  <c r="U262" i="27" s="1"/>
  <c r="U263" i="27" s="1"/>
  <c r="U264" i="27" s="1"/>
  <c r="U265" i="27" s="1"/>
  <c r="U266" i="27" s="1"/>
  <c r="U267" i="27" s="1"/>
  <c r="U268" i="27" s="1"/>
  <c r="U269" i="27" s="1"/>
  <c r="U270" i="27" s="1"/>
  <c r="U271" i="27" s="1"/>
  <c r="U272" i="27" s="1"/>
  <c r="U273" i="27" s="1"/>
  <c r="U274" i="27" s="1"/>
  <c r="U275" i="27" s="1"/>
  <c r="U276" i="27" s="1"/>
  <c r="U277" i="27" s="1"/>
  <c r="U278" i="27" s="1"/>
  <c r="U279" i="27" s="1"/>
  <c r="U280" i="27" s="1"/>
  <c r="U281" i="27" s="1"/>
  <c r="U282" i="27" s="1"/>
  <c r="U283" i="27" s="1"/>
  <c r="U284" i="27" s="1"/>
  <c r="U285" i="27" s="1"/>
  <c r="U286" i="27" s="1"/>
  <c r="U287" i="27" s="1"/>
  <c r="U288" i="27" s="1"/>
  <c r="U289" i="27" s="1"/>
  <c r="U290" i="27" s="1"/>
  <c r="U291" i="27" s="1"/>
  <c r="U292" i="27" s="1"/>
  <c r="U293" i="27" s="1"/>
  <c r="U294" i="27" s="1"/>
  <c r="U295" i="27" s="1"/>
  <c r="U296" i="27" s="1"/>
  <c r="U297" i="27" s="1"/>
  <c r="U298" i="27" s="1"/>
  <c r="U299" i="27" s="1"/>
  <c r="U300" i="27" s="1"/>
  <c r="U301" i="27" s="1"/>
  <c r="U119" i="27" s="1"/>
  <c r="T211" i="27"/>
  <c r="T212" i="27" s="1"/>
  <c r="T213" i="27" s="1"/>
  <c r="T214" i="27" s="1"/>
  <c r="T215" i="27" s="1"/>
  <c r="T216" i="27" s="1"/>
  <c r="T217" i="27" s="1"/>
  <c r="T218" i="27" s="1"/>
  <c r="T219" i="27" s="1"/>
  <c r="T220" i="27" s="1"/>
  <c r="T221" i="27" s="1"/>
  <c r="T222" i="27" s="1"/>
  <c r="T223" i="27" s="1"/>
  <c r="T224" i="27" s="1"/>
  <c r="T225" i="27" s="1"/>
  <c r="T226" i="27" s="1"/>
  <c r="T227" i="27" s="1"/>
  <c r="T228" i="27" s="1"/>
  <c r="T229" i="27" s="1"/>
  <c r="T230" i="27" s="1"/>
  <c r="T231" i="27" s="1"/>
  <c r="T232" i="27" s="1"/>
  <c r="T233" i="27" s="1"/>
  <c r="T234" i="27" s="1"/>
  <c r="T235" i="27" s="1"/>
  <c r="T236" i="27" s="1"/>
  <c r="T237" i="27" s="1"/>
  <c r="T238" i="27" s="1"/>
  <c r="T239" i="27" s="1"/>
  <c r="T240" i="27" s="1"/>
  <c r="T241" i="27" s="1"/>
  <c r="T242" i="27" s="1"/>
  <c r="T243" i="27" s="1"/>
  <c r="T244" i="27" s="1"/>
  <c r="T245" i="27" s="1"/>
  <c r="T246" i="27" s="1"/>
  <c r="T247" i="27" s="1"/>
  <c r="T248" i="27" s="1"/>
  <c r="T249" i="27" s="1"/>
  <c r="T250" i="27" s="1"/>
  <c r="T251" i="27" s="1"/>
  <c r="T252" i="27" s="1"/>
  <c r="T253" i="27" s="1"/>
  <c r="T254" i="27" s="1"/>
  <c r="T255" i="27" s="1"/>
  <c r="T256" i="27" s="1"/>
  <c r="T257" i="27" s="1"/>
  <c r="T258" i="27" s="1"/>
  <c r="T259" i="27" s="1"/>
  <c r="T260" i="27" s="1"/>
  <c r="T261" i="27" s="1"/>
  <c r="T262" i="27" s="1"/>
  <c r="T263" i="27" s="1"/>
  <c r="T264" i="27" s="1"/>
  <c r="T265" i="27" s="1"/>
  <c r="T266" i="27" s="1"/>
  <c r="T267" i="27" s="1"/>
  <c r="T268" i="27" s="1"/>
  <c r="T269" i="27" s="1"/>
  <c r="T270" i="27" s="1"/>
  <c r="T271" i="27" s="1"/>
  <c r="T272" i="27" s="1"/>
  <c r="T273" i="27" s="1"/>
  <c r="T274" i="27" s="1"/>
  <c r="T275" i="27" s="1"/>
  <c r="T276" i="27" s="1"/>
  <c r="T277" i="27" s="1"/>
  <c r="T278" i="27" s="1"/>
  <c r="T279" i="27" s="1"/>
  <c r="T280" i="27" s="1"/>
  <c r="T281" i="27" s="1"/>
  <c r="T282" i="27" s="1"/>
  <c r="T283" i="27" s="1"/>
  <c r="T284" i="27" s="1"/>
  <c r="T285" i="27" s="1"/>
  <c r="T286" i="27" s="1"/>
  <c r="T287" i="27" s="1"/>
  <c r="T288" i="27" s="1"/>
  <c r="T289" i="27" s="1"/>
  <c r="T290" i="27" s="1"/>
  <c r="T291" i="27" s="1"/>
  <c r="T292" i="27" s="1"/>
  <c r="T293" i="27" s="1"/>
  <c r="T294" i="27" s="1"/>
  <c r="T295" i="27" s="1"/>
  <c r="T296" i="27" s="1"/>
  <c r="T297" i="27" s="1"/>
  <c r="T298" i="27" s="1"/>
  <c r="T299" i="27" s="1"/>
  <c r="T300" i="27" s="1"/>
  <c r="T301" i="27" s="1"/>
  <c r="T119" i="27" s="1"/>
  <c r="S211" i="27"/>
  <c r="S212" i="27" s="1"/>
  <c r="S213" i="27" s="1"/>
  <c r="S214" i="27" s="1"/>
  <c r="S215" i="27" s="1"/>
  <c r="S216" i="27" s="1"/>
  <c r="S217" i="27" s="1"/>
  <c r="S218" i="27" s="1"/>
  <c r="S219" i="27" s="1"/>
  <c r="S220" i="27" s="1"/>
  <c r="S221" i="27" s="1"/>
  <c r="S222" i="27" s="1"/>
  <c r="S223" i="27" s="1"/>
  <c r="S224" i="27" s="1"/>
  <c r="S225" i="27" s="1"/>
  <c r="S226" i="27" s="1"/>
  <c r="S227" i="27" s="1"/>
  <c r="S228" i="27" s="1"/>
  <c r="S229" i="27" s="1"/>
  <c r="S230" i="27" s="1"/>
  <c r="S231" i="27" s="1"/>
  <c r="S232" i="27" s="1"/>
  <c r="S233" i="27" s="1"/>
  <c r="S234" i="27" s="1"/>
  <c r="S235" i="27" s="1"/>
  <c r="S236" i="27" s="1"/>
  <c r="S237" i="27" s="1"/>
  <c r="S238" i="27" s="1"/>
  <c r="S239" i="27" s="1"/>
  <c r="S240" i="27" s="1"/>
  <c r="S241" i="27" s="1"/>
  <c r="S242" i="27" s="1"/>
  <c r="S243" i="27" s="1"/>
  <c r="S244" i="27" s="1"/>
  <c r="S245" i="27" s="1"/>
  <c r="S246" i="27" s="1"/>
  <c r="S247" i="27" s="1"/>
  <c r="S248" i="27" s="1"/>
  <c r="S249" i="27" s="1"/>
  <c r="S250" i="27" s="1"/>
  <c r="S251" i="27" s="1"/>
  <c r="S252" i="27" s="1"/>
  <c r="S253" i="27" s="1"/>
  <c r="S254" i="27" s="1"/>
  <c r="S255" i="27" s="1"/>
  <c r="S256" i="27" s="1"/>
  <c r="S257" i="27" s="1"/>
  <c r="S258" i="27" s="1"/>
  <c r="S259" i="27" s="1"/>
  <c r="S260" i="27" s="1"/>
  <c r="S261" i="27" s="1"/>
  <c r="S262" i="27" s="1"/>
  <c r="S263" i="27" s="1"/>
  <c r="S264" i="27" s="1"/>
  <c r="S265" i="27" s="1"/>
  <c r="S266" i="27" s="1"/>
  <c r="S267" i="27" s="1"/>
  <c r="S268" i="27" s="1"/>
  <c r="S269" i="27" s="1"/>
  <c r="S270" i="27" s="1"/>
  <c r="S271" i="27" s="1"/>
  <c r="S272" i="27" s="1"/>
  <c r="S273" i="27" s="1"/>
  <c r="S274" i="27" s="1"/>
  <c r="S275" i="27" s="1"/>
  <c r="S276" i="27" s="1"/>
  <c r="S277" i="27" s="1"/>
  <c r="S278" i="27" s="1"/>
  <c r="S279" i="27" s="1"/>
  <c r="S280" i="27" s="1"/>
  <c r="S281" i="27" s="1"/>
  <c r="S282" i="27" s="1"/>
  <c r="S283" i="27" s="1"/>
  <c r="S284" i="27" s="1"/>
  <c r="S285" i="27" s="1"/>
  <c r="S286" i="27" s="1"/>
  <c r="S287" i="27" s="1"/>
  <c r="S288" i="27" s="1"/>
  <c r="S289" i="27" s="1"/>
  <c r="S290" i="27" s="1"/>
  <c r="S291" i="27" s="1"/>
  <c r="S292" i="27" s="1"/>
  <c r="S293" i="27" s="1"/>
  <c r="S294" i="27" s="1"/>
  <c r="S295" i="27" s="1"/>
  <c r="S296" i="27" s="1"/>
  <c r="S297" i="27" s="1"/>
  <c r="S298" i="27" s="1"/>
  <c r="S299" i="27" s="1"/>
  <c r="S300" i="27" s="1"/>
  <c r="S301" i="27" s="1"/>
  <c r="S119" i="27" s="1"/>
  <c r="R211" i="27"/>
  <c r="R212" i="27" s="1"/>
  <c r="R213" i="27" s="1"/>
  <c r="R214" i="27" s="1"/>
  <c r="R215" i="27" s="1"/>
  <c r="R216" i="27" s="1"/>
  <c r="R217" i="27" s="1"/>
  <c r="R218" i="27" s="1"/>
  <c r="R219" i="27" s="1"/>
  <c r="R220" i="27" s="1"/>
  <c r="R221" i="27" s="1"/>
  <c r="R222" i="27" s="1"/>
  <c r="R223" i="27" s="1"/>
  <c r="R224" i="27" s="1"/>
  <c r="R225" i="27" s="1"/>
  <c r="R226" i="27" s="1"/>
  <c r="R227" i="27" s="1"/>
  <c r="R228" i="27" s="1"/>
  <c r="R229" i="27" s="1"/>
  <c r="R230" i="27" s="1"/>
  <c r="R231" i="27" s="1"/>
  <c r="R232" i="27" s="1"/>
  <c r="R233" i="27" s="1"/>
  <c r="R234" i="27" s="1"/>
  <c r="R235" i="27" s="1"/>
  <c r="R236" i="27" s="1"/>
  <c r="R237" i="27" s="1"/>
  <c r="R238" i="27" s="1"/>
  <c r="R239" i="27" s="1"/>
  <c r="R240" i="27" s="1"/>
  <c r="R241" i="27" s="1"/>
  <c r="R242" i="27" s="1"/>
  <c r="R243" i="27" s="1"/>
  <c r="R244" i="27" s="1"/>
  <c r="R245" i="27" s="1"/>
  <c r="R246" i="27" s="1"/>
  <c r="R247" i="27" s="1"/>
  <c r="R248" i="27" s="1"/>
  <c r="R249" i="27" s="1"/>
  <c r="R250" i="27" s="1"/>
  <c r="R251" i="27" s="1"/>
  <c r="R252" i="27" s="1"/>
  <c r="R253" i="27" s="1"/>
  <c r="R254" i="27" s="1"/>
  <c r="R255" i="27" s="1"/>
  <c r="R256" i="27" s="1"/>
  <c r="R257" i="27" s="1"/>
  <c r="R258" i="27" s="1"/>
  <c r="R259" i="27" s="1"/>
  <c r="R260" i="27" s="1"/>
  <c r="R261" i="27" s="1"/>
  <c r="R262" i="27" s="1"/>
  <c r="R263" i="27" s="1"/>
  <c r="R264" i="27" s="1"/>
  <c r="R265" i="27" s="1"/>
  <c r="R266" i="27" s="1"/>
  <c r="R267" i="27" s="1"/>
  <c r="R268" i="27" s="1"/>
  <c r="R269" i="27" s="1"/>
  <c r="R270" i="27" s="1"/>
  <c r="R271" i="27" s="1"/>
  <c r="R272" i="27" s="1"/>
  <c r="R273" i="27" s="1"/>
  <c r="R274" i="27" s="1"/>
  <c r="R275" i="27" s="1"/>
  <c r="R276" i="27" s="1"/>
  <c r="R277" i="27" s="1"/>
  <c r="R278" i="27" s="1"/>
  <c r="R279" i="27" s="1"/>
  <c r="R280" i="27" s="1"/>
  <c r="R281" i="27" s="1"/>
  <c r="R282" i="27" s="1"/>
  <c r="R283" i="27" s="1"/>
  <c r="R284" i="27" s="1"/>
  <c r="R285" i="27" s="1"/>
  <c r="R286" i="27" s="1"/>
  <c r="R287" i="27" s="1"/>
  <c r="R288" i="27" s="1"/>
  <c r="R289" i="27" s="1"/>
  <c r="R290" i="27" s="1"/>
  <c r="R291" i="27" s="1"/>
  <c r="R292" i="27" s="1"/>
  <c r="R293" i="27" s="1"/>
  <c r="R294" i="27" s="1"/>
  <c r="R295" i="27" s="1"/>
  <c r="R296" i="27" s="1"/>
  <c r="R297" i="27" s="1"/>
  <c r="R298" i="27" s="1"/>
  <c r="R299" i="27" s="1"/>
  <c r="R300" i="27" s="1"/>
  <c r="R301" i="27" s="1"/>
  <c r="R119" i="27" s="1"/>
  <c r="Q211" i="27"/>
  <c r="Q212" i="27" s="1"/>
  <c r="Q213" i="27" s="1"/>
  <c r="Q214" i="27" s="1"/>
  <c r="Q215" i="27" s="1"/>
  <c r="Q216" i="27" s="1"/>
  <c r="Q217" i="27" s="1"/>
  <c r="Q218" i="27" s="1"/>
  <c r="Q219" i="27" s="1"/>
  <c r="Q220" i="27" s="1"/>
  <c r="Q221" i="27" s="1"/>
  <c r="Q222" i="27" s="1"/>
  <c r="Q223" i="27" s="1"/>
  <c r="Q224" i="27" s="1"/>
  <c r="Q225" i="27" s="1"/>
  <c r="Q226" i="27" s="1"/>
  <c r="Q227" i="27" s="1"/>
  <c r="Q228" i="27" s="1"/>
  <c r="Q229" i="27" s="1"/>
  <c r="Q230" i="27" s="1"/>
  <c r="Q231" i="27" s="1"/>
  <c r="Q232" i="27" s="1"/>
  <c r="Q233" i="27" s="1"/>
  <c r="Q234" i="27" s="1"/>
  <c r="Q235" i="27" s="1"/>
  <c r="Q236" i="27" s="1"/>
  <c r="Q237" i="27" s="1"/>
  <c r="Q238" i="27" s="1"/>
  <c r="Q239" i="27" s="1"/>
  <c r="Q240" i="27" s="1"/>
  <c r="Q241" i="27" s="1"/>
  <c r="Q242" i="27" s="1"/>
  <c r="Q243" i="27" s="1"/>
  <c r="Q244" i="27" s="1"/>
  <c r="Q245" i="27" s="1"/>
  <c r="Q246" i="27" s="1"/>
  <c r="Q247" i="27" s="1"/>
  <c r="Q248" i="27" s="1"/>
  <c r="Q249" i="27" s="1"/>
  <c r="Q250" i="27" s="1"/>
  <c r="Q251" i="27" s="1"/>
  <c r="Q252" i="27" s="1"/>
  <c r="Q253" i="27" s="1"/>
  <c r="Q254" i="27" s="1"/>
  <c r="Q255" i="27" s="1"/>
  <c r="Q256" i="27" s="1"/>
  <c r="Q257" i="27" s="1"/>
  <c r="Q258" i="27" s="1"/>
  <c r="Q259" i="27" s="1"/>
  <c r="Q260" i="27" s="1"/>
  <c r="Q261" i="27" s="1"/>
  <c r="Q262" i="27" s="1"/>
  <c r="Q263" i="27" s="1"/>
  <c r="Q264" i="27" s="1"/>
  <c r="Q265" i="27" s="1"/>
  <c r="Q266" i="27" s="1"/>
  <c r="Q267" i="27" s="1"/>
  <c r="Q268" i="27" s="1"/>
  <c r="Q269" i="27" s="1"/>
  <c r="Q270" i="27" s="1"/>
  <c r="Q271" i="27" s="1"/>
  <c r="Q272" i="27" s="1"/>
  <c r="Q273" i="27" s="1"/>
  <c r="Q274" i="27" s="1"/>
  <c r="Q275" i="27" s="1"/>
  <c r="Q276" i="27" s="1"/>
  <c r="Q277" i="27" s="1"/>
  <c r="Q278" i="27" s="1"/>
  <c r="Q279" i="27" s="1"/>
  <c r="Q280" i="27" s="1"/>
  <c r="Q281" i="27" s="1"/>
  <c r="Q282" i="27" s="1"/>
  <c r="Q283" i="27" s="1"/>
  <c r="Q284" i="27" s="1"/>
  <c r="Q285" i="27" s="1"/>
  <c r="Q286" i="27" s="1"/>
  <c r="Q287" i="27" s="1"/>
  <c r="Q288" i="27" s="1"/>
  <c r="Q289" i="27" s="1"/>
  <c r="Q290" i="27" s="1"/>
  <c r="Q291" i="27" s="1"/>
  <c r="Q292" i="27" s="1"/>
  <c r="Q293" i="27" s="1"/>
  <c r="Q294" i="27" s="1"/>
  <c r="Q295" i="27" s="1"/>
  <c r="Q296" i="27" s="1"/>
  <c r="Q297" i="27" s="1"/>
  <c r="Q298" i="27" s="1"/>
  <c r="Q299" i="27" s="1"/>
  <c r="Q300" i="27" s="1"/>
  <c r="Q301" i="27" s="1"/>
  <c r="Q119" i="27" s="1"/>
  <c r="P211" i="27"/>
  <c r="P212" i="27" s="1"/>
  <c r="P213" i="27" s="1"/>
  <c r="P214" i="27" s="1"/>
  <c r="P215" i="27" s="1"/>
  <c r="P216" i="27" s="1"/>
  <c r="P217" i="27" s="1"/>
  <c r="P218" i="27" s="1"/>
  <c r="P219" i="27" s="1"/>
  <c r="P220" i="27" s="1"/>
  <c r="P221" i="27" s="1"/>
  <c r="P222" i="27" s="1"/>
  <c r="P223" i="27" s="1"/>
  <c r="P224" i="27" s="1"/>
  <c r="P225" i="27" s="1"/>
  <c r="P226" i="27" s="1"/>
  <c r="P227" i="27" s="1"/>
  <c r="P228" i="27" s="1"/>
  <c r="P229" i="27" s="1"/>
  <c r="P230" i="27" s="1"/>
  <c r="P231" i="27" s="1"/>
  <c r="P232" i="27" s="1"/>
  <c r="P233" i="27" s="1"/>
  <c r="P234" i="27" s="1"/>
  <c r="P235" i="27" s="1"/>
  <c r="P236" i="27" s="1"/>
  <c r="P237" i="27" s="1"/>
  <c r="P238" i="27" s="1"/>
  <c r="P239" i="27" s="1"/>
  <c r="P240" i="27" s="1"/>
  <c r="P241" i="27" s="1"/>
  <c r="P242" i="27" s="1"/>
  <c r="P243" i="27" s="1"/>
  <c r="P244" i="27" s="1"/>
  <c r="P245" i="27" s="1"/>
  <c r="P246" i="27" s="1"/>
  <c r="P247" i="27" s="1"/>
  <c r="P248" i="27" s="1"/>
  <c r="P249" i="27" s="1"/>
  <c r="P250" i="27" s="1"/>
  <c r="P251" i="27" s="1"/>
  <c r="P252" i="27" s="1"/>
  <c r="P253" i="27" s="1"/>
  <c r="P254" i="27" s="1"/>
  <c r="P255" i="27" s="1"/>
  <c r="P256" i="27" s="1"/>
  <c r="P257" i="27" s="1"/>
  <c r="P258" i="27" s="1"/>
  <c r="P259" i="27" s="1"/>
  <c r="P260" i="27" s="1"/>
  <c r="P261" i="27" s="1"/>
  <c r="P262" i="27" s="1"/>
  <c r="P263" i="27" s="1"/>
  <c r="P264" i="27" s="1"/>
  <c r="P265" i="27" s="1"/>
  <c r="P266" i="27" s="1"/>
  <c r="P267" i="27" s="1"/>
  <c r="P268" i="27" s="1"/>
  <c r="P269" i="27" s="1"/>
  <c r="P270" i="27" s="1"/>
  <c r="P271" i="27" s="1"/>
  <c r="P272" i="27" s="1"/>
  <c r="P273" i="27" s="1"/>
  <c r="P274" i="27" s="1"/>
  <c r="P275" i="27" s="1"/>
  <c r="P276" i="27" s="1"/>
  <c r="P277" i="27" s="1"/>
  <c r="P278" i="27" s="1"/>
  <c r="P279" i="27" s="1"/>
  <c r="P280" i="27" s="1"/>
  <c r="P281" i="27" s="1"/>
  <c r="P282" i="27" s="1"/>
  <c r="P283" i="27" s="1"/>
  <c r="P284" i="27" s="1"/>
  <c r="P285" i="27" s="1"/>
  <c r="P286" i="27" s="1"/>
  <c r="P287" i="27" s="1"/>
  <c r="P288" i="27" s="1"/>
  <c r="P289" i="27" s="1"/>
  <c r="P290" i="27" s="1"/>
  <c r="P291" i="27" s="1"/>
  <c r="P292" i="27" s="1"/>
  <c r="P293" i="27" s="1"/>
  <c r="P294" i="27" s="1"/>
  <c r="P295" i="27" s="1"/>
  <c r="P296" i="27" s="1"/>
  <c r="P297" i="27" s="1"/>
  <c r="P298" i="27" s="1"/>
  <c r="P299" i="27" s="1"/>
  <c r="P300" i="27" s="1"/>
  <c r="P301" i="27" s="1"/>
  <c r="P119" i="27" s="1"/>
  <c r="O211" i="27"/>
  <c r="O212" i="27" s="1"/>
  <c r="O213" i="27" s="1"/>
  <c r="O214" i="27" s="1"/>
  <c r="O215" i="27" s="1"/>
  <c r="O216" i="27" s="1"/>
  <c r="O217" i="27" s="1"/>
  <c r="O218" i="27" s="1"/>
  <c r="O219" i="27" s="1"/>
  <c r="O220" i="27" s="1"/>
  <c r="O221" i="27" s="1"/>
  <c r="O222" i="27" s="1"/>
  <c r="O223" i="27" s="1"/>
  <c r="O224" i="27" s="1"/>
  <c r="O225" i="27" s="1"/>
  <c r="O226" i="27" s="1"/>
  <c r="O227" i="27" s="1"/>
  <c r="O228" i="27" s="1"/>
  <c r="O229" i="27" s="1"/>
  <c r="O230" i="27" s="1"/>
  <c r="O231" i="27" s="1"/>
  <c r="O232" i="27" s="1"/>
  <c r="O233" i="27" s="1"/>
  <c r="O234" i="27" s="1"/>
  <c r="O235" i="27" s="1"/>
  <c r="O236" i="27" s="1"/>
  <c r="O237" i="27" s="1"/>
  <c r="O238" i="27" s="1"/>
  <c r="O239" i="27" s="1"/>
  <c r="O240" i="27" s="1"/>
  <c r="O241" i="27" s="1"/>
  <c r="O242" i="27" s="1"/>
  <c r="O243" i="27" s="1"/>
  <c r="O244" i="27" s="1"/>
  <c r="O245" i="27" s="1"/>
  <c r="O246" i="27" s="1"/>
  <c r="O247" i="27" s="1"/>
  <c r="O248" i="27" s="1"/>
  <c r="O249" i="27" s="1"/>
  <c r="O250" i="27" s="1"/>
  <c r="O251" i="27" s="1"/>
  <c r="O252" i="27" s="1"/>
  <c r="O253" i="27" s="1"/>
  <c r="O254" i="27" s="1"/>
  <c r="O255" i="27" s="1"/>
  <c r="O256" i="27" s="1"/>
  <c r="O257" i="27" s="1"/>
  <c r="O258" i="27" s="1"/>
  <c r="O259" i="27" s="1"/>
  <c r="O260" i="27" s="1"/>
  <c r="O261" i="27" s="1"/>
  <c r="O262" i="27" s="1"/>
  <c r="O263" i="27" s="1"/>
  <c r="O264" i="27" s="1"/>
  <c r="O265" i="27" s="1"/>
  <c r="O266" i="27" s="1"/>
  <c r="O267" i="27" s="1"/>
  <c r="O268" i="27" s="1"/>
  <c r="O269" i="27" s="1"/>
  <c r="O270" i="27" s="1"/>
  <c r="O271" i="27" s="1"/>
  <c r="O272" i="27" s="1"/>
  <c r="O273" i="27" s="1"/>
  <c r="O274" i="27" s="1"/>
  <c r="O275" i="27" s="1"/>
  <c r="O276" i="27" s="1"/>
  <c r="O277" i="27" s="1"/>
  <c r="O278" i="27" s="1"/>
  <c r="O279" i="27" s="1"/>
  <c r="O280" i="27" s="1"/>
  <c r="O281" i="27" s="1"/>
  <c r="O282" i="27" s="1"/>
  <c r="O283" i="27" s="1"/>
  <c r="O284" i="27" s="1"/>
  <c r="O285" i="27" s="1"/>
  <c r="O286" i="27" s="1"/>
  <c r="O287" i="27" s="1"/>
  <c r="O288" i="27" s="1"/>
  <c r="O289" i="27" s="1"/>
  <c r="O290" i="27" s="1"/>
  <c r="O291" i="27" s="1"/>
  <c r="O292" i="27" s="1"/>
  <c r="O293" i="27" s="1"/>
  <c r="O294" i="27" s="1"/>
  <c r="O295" i="27" s="1"/>
  <c r="O296" i="27" s="1"/>
  <c r="O297" i="27" s="1"/>
  <c r="O298" i="27" s="1"/>
  <c r="O299" i="27" s="1"/>
  <c r="O300" i="27" s="1"/>
  <c r="O301" i="27" s="1"/>
  <c r="O119" i="27" s="1"/>
  <c r="N211" i="27"/>
  <c r="N212" i="27" s="1"/>
  <c r="N213" i="27" s="1"/>
  <c r="N214" i="27" s="1"/>
  <c r="N215" i="27" s="1"/>
  <c r="N216" i="27" s="1"/>
  <c r="N217" i="27" s="1"/>
  <c r="N218" i="27" s="1"/>
  <c r="N219" i="27" s="1"/>
  <c r="N220" i="27" s="1"/>
  <c r="N221" i="27" s="1"/>
  <c r="N222" i="27" s="1"/>
  <c r="N223" i="27" s="1"/>
  <c r="N224" i="27" s="1"/>
  <c r="N225" i="27" s="1"/>
  <c r="N226" i="27" s="1"/>
  <c r="N227" i="27" s="1"/>
  <c r="N228" i="27" s="1"/>
  <c r="N229" i="27" s="1"/>
  <c r="N230" i="27" s="1"/>
  <c r="N231" i="27" s="1"/>
  <c r="N232" i="27" s="1"/>
  <c r="N233" i="27" s="1"/>
  <c r="N234" i="27" s="1"/>
  <c r="N235" i="27" s="1"/>
  <c r="N236" i="27" s="1"/>
  <c r="N237" i="27" s="1"/>
  <c r="N238" i="27" s="1"/>
  <c r="N239" i="27" s="1"/>
  <c r="N240" i="27" s="1"/>
  <c r="N241" i="27" s="1"/>
  <c r="N242" i="27" s="1"/>
  <c r="N243" i="27" s="1"/>
  <c r="N244" i="27" s="1"/>
  <c r="N245" i="27" s="1"/>
  <c r="N246" i="27" s="1"/>
  <c r="N247" i="27" s="1"/>
  <c r="N248" i="27" s="1"/>
  <c r="N249" i="27" s="1"/>
  <c r="N250" i="27" s="1"/>
  <c r="N251" i="27" s="1"/>
  <c r="N252" i="27" s="1"/>
  <c r="N253" i="27" s="1"/>
  <c r="N254" i="27" s="1"/>
  <c r="N255" i="27" s="1"/>
  <c r="N256" i="27" s="1"/>
  <c r="N257" i="27" s="1"/>
  <c r="N258" i="27" s="1"/>
  <c r="N259" i="27" s="1"/>
  <c r="N260" i="27" s="1"/>
  <c r="N261" i="27" s="1"/>
  <c r="N262" i="27" s="1"/>
  <c r="N263" i="27" s="1"/>
  <c r="N264" i="27" s="1"/>
  <c r="N265" i="27" s="1"/>
  <c r="N266" i="27" s="1"/>
  <c r="N267" i="27" s="1"/>
  <c r="N268" i="27" s="1"/>
  <c r="N269" i="27" s="1"/>
  <c r="N270" i="27" s="1"/>
  <c r="N271" i="27" s="1"/>
  <c r="N272" i="27" s="1"/>
  <c r="N273" i="27" s="1"/>
  <c r="N274" i="27" s="1"/>
  <c r="N275" i="27" s="1"/>
  <c r="N276" i="27" s="1"/>
  <c r="N277" i="27" s="1"/>
  <c r="N278" i="27" s="1"/>
  <c r="N279" i="27" s="1"/>
  <c r="N280" i="27" s="1"/>
  <c r="N281" i="27" s="1"/>
  <c r="N282" i="27" s="1"/>
  <c r="N283" i="27" s="1"/>
  <c r="N284" i="27" s="1"/>
  <c r="N285" i="27" s="1"/>
  <c r="N286" i="27" s="1"/>
  <c r="N287" i="27" s="1"/>
  <c r="N288" i="27" s="1"/>
  <c r="N289" i="27" s="1"/>
  <c r="N290" i="27" s="1"/>
  <c r="N291" i="27" s="1"/>
  <c r="N292" i="27" s="1"/>
  <c r="N293" i="27" s="1"/>
  <c r="N294" i="27" s="1"/>
  <c r="N295" i="27" s="1"/>
  <c r="N296" i="27" s="1"/>
  <c r="N297" i="27" s="1"/>
  <c r="N298" i="27" s="1"/>
  <c r="N299" i="27" s="1"/>
  <c r="N300" i="27" s="1"/>
  <c r="N301" i="27" s="1"/>
  <c r="N119" i="27" s="1"/>
  <c r="M211" i="27"/>
  <c r="M212" i="27" s="1"/>
  <c r="M213" i="27" s="1"/>
  <c r="M214" i="27" s="1"/>
  <c r="M215" i="27" s="1"/>
  <c r="M216" i="27" s="1"/>
  <c r="M217" i="27" s="1"/>
  <c r="M218" i="27" s="1"/>
  <c r="M219" i="27" s="1"/>
  <c r="M220" i="27" s="1"/>
  <c r="M221" i="27" s="1"/>
  <c r="M222" i="27" s="1"/>
  <c r="M223" i="27" s="1"/>
  <c r="M224" i="27" s="1"/>
  <c r="M225" i="27" s="1"/>
  <c r="M226" i="27" s="1"/>
  <c r="M227" i="27" s="1"/>
  <c r="M228" i="27" s="1"/>
  <c r="M229" i="27" s="1"/>
  <c r="M230" i="27" s="1"/>
  <c r="M231" i="27" s="1"/>
  <c r="M232" i="27" s="1"/>
  <c r="M233" i="27" s="1"/>
  <c r="M234" i="27" s="1"/>
  <c r="M235" i="27" s="1"/>
  <c r="M236" i="27" s="1"/>
  <c r="M237" i="27" s="1"/>
  <c r="M238" i="27" s="1"/>
  <c r="M239" i="27" s="1"/>
  <c r="M240" i="27" s="1"/>
  <c r="M241" i="27" s="1"/>
  <c r="M242" i="27" s="1"/>
  <c r="M243" i="27" s="1"/>
  <c r="M244" i="27" s="1"/>
  <c r="M245" i="27" s="1"/>
  <c r="M246" i="27" s="1"/>
  <c r="M247" i="27" s="1"/>
  <c r="M248" i="27" s="1"/>
  <c r="M249" i="27" s="1"/>
  <c r="M250" i="27" s="1"/>
  <c r="M251" i="27" s="1"/>
  <c r="M252" i="27" s="1"/>
  <c r="M253" i="27" s="1"/>
  <c r="M254" i="27" s="1"/>
  <c r="M255" i="27" s="1"/>
  <c r="M256" i="27" s="1"/>
  <c r="M257" i="27" s="1"/>
  <c r="M258" i="27" s="1"/>
  <c r="M259" i="27" s="1"/>
  <c r="M260" i="27" s="1"/>
  <c r="M261" i="27" s="1"/>
  <c r="M262" i="27" s="1"/>
  <c r="M263" i="27" s="1"/>
  <c r="M264" i="27" s="1"/>
  <c r="M265" i="27" s="1"/>
  <c r="M266" i="27" s="1"/>
  <c r="M267" i="27" s="1"/>
  <c r="M268" i="27" s="1"/>
  <c r="M269" i="27" s="1"/>
  <c r="M270" i="27" s="1"/>
  <c r="M271" i="27" s="1"/>
  <c r="M272" i="27" s="1"/>
  <c r="M273" i="27" s="1"/>
  <c r="M274" i="27" s="1"/>
  <c r="M275" i="27" s="1"/>
  <c r="M276" i="27" s="1"/>
  <c r="M277" i="27" s="1"/>
  <c r="M278" i="27" s="1"/>
  <c r="M279" i="27" s="1"/>
  <c r="M280" i="27" s="1"/>
  <c r="M281" i="27" s="1"/>
  <c r="M282" i="27" s="1"/>
  <c r="M283" i="27" s="1"/>
  <c r="M284" i="27" s="1"/>
  <c r="M285" i="27" s="1"/>
  <c r="M286" i="27" s="1"/>
  <c r="M287" i="27" s="1"/>
  <c r="M288" i="27" s="1"/>
  <c r="M289" i="27" s="1"/>
  <c r="M290" i="27" s="1"/>
  <c r="M291" i="27" s="1"/>
  <c r="M292" i="27" s="1"/>
  <c r="M293" i="27" s="1"/>
  <c r="M294" i="27" s="1"/>
  <c r="M295" i="27" s="1"/>
  <c r="M296" i="27" s="1"/>
  <c r="M297" i="27" s="1"/>
  <c r="M298" i="27" s="1"/>
  <c r="M299" i="27" s="1"/>
  <c r="M300" i="27" s="1"/>
  <c r="M301" i="27" s="1"/>
  <c r="M119" i="27" s="1"/>
  <c r="L211" i="27"/>
  <c r="L212" i="27" s="1"/>
  <c r="L213" i="27" s="1"/>
  <c r="L214" i="27" s="1"/>
  <c r="L215" i="27" s="1"/>
  <c r="L216" i="27" s="1"/>
  <c r="L217" i="27" s="1"/>
  <c r="L218" i="27" s="1"/>
  <c r="L219" i="27" s="1"/>
  <c r="L220" i="27" s="1"/>
  <c r="L221" i="27" s="1"/>
  <c r="L222" i="27" s="1"/>
  <c r="L223" i="27" s="1"/>
  <c r="L224" i="27" s="1"/>
  <c r="L225" i="27" s="1"/>
  <c r="L226" i="27" s="1"/>
  <c r="L227" i="27" s="1"/>
  <c r="L228" i="27" s="1"/>
  <c r="L229" i="27" s="1"/>
  <c r="L230" i="27" s="1"/>
  <c r="L231" i="27" s="1"/>
  <c r="L232" i="27" s="1"/>
  <c r="L233" i="27" s="1"/>
  <c r="L234" i="27" s="1"/>
  <c r="L235" i="27" s="1"/>
  <c r="L236" i="27" s="1"/>
  <c r="L237" i="27" s="1"/>
  <c r="L238" i="27" s="1"/>
  <c r="L239" i="27" s="1"/>
  <c r="L240" i="27" s="1"/>
  <c r="L241" i="27" s="1"/>
  <c r="L242" i="27" s="1"/>
  <c r="L243" i="27" s="1"/>
  <c r="L244" i="27" s="1"/>
  <c r="L245" i="27" s="1"/>
  <c r="L246" i="27" s="1"/>
  <c r="L247" i="27" s="1"/>
  <c r="L248" i="27" s="1"/>
  <c r="L249" i="27" s="1"/>
  <c r="L250" i="27" s="1"/>
  <c r="L251" i="27" s="1"/>
  <c r="L252" i="27" s="1"/>
  <c r="L253" i="27" s="1"/>
  <c r="L254" i="27" s="1"/>
  <c r="L255" i="27" s="1"/>
  <c r="L256" i="27" s="1"/>
  <c r="L257" i="27" s="1"/>
  <c r="L258" i="27" s="1"/>
  <c r="L259" i="27" s="1"/>
  <c r="L260" i="27" s="1"/>
  <c r="L261" i="27" s="1"/>
  <c r="L262" i="27" s="1"/>
  <c r="L263" i="27" s="1"/>
  <c r="L264" i="27" s="1"/>
  <c r="L265" i="27" s="1"/>
  <c r="L266" i="27" s="1"/>
  <c r="L267" i="27" s="1"/>
  <c r="L268" i="27" s="1"/>
  <c r="L269" i="27" s="1"/>
  <c r="L270" i="27" s="1"/>
  <c r="L271" i="27" s="1"/>
  <c r="L272" i="27" s="1"/>
  <c r="L273" i="27" s="1"/>
  <c r="L274" i="27" s="1"/>
  <c r="L275" i="27" s="1"/>
  <c r="L276" i="27" s="1"/>
  <c r="L277" i="27" s="1"/>
  <c r="L278" i="27" s="1"/>
  <c r="L279" i="27" s="1"/>
  <c r="L280" i="27" s="1"/>
  <c r="L281" i="27" s="1"/>
  <c r="L282" i="27" s="1"/>
  <c r="L283" i="27" s="1"/>
  <c r="L284" i="27" s="1"/>
  <c r="L285" i="27" s="1"/>
  <c r="L286" i="27" s="1"/>
  <c r="L287" i="27" s="1"/>
  <c r="L288" i="27" s="1"/>
  <c r="L289" i="27" s="1"/>
  <c r="L290" i="27" s="1"/>
  <c r="L291" i="27" s="1"/>
  <c r="L292" i="27" s="1"/>
  <c r="L293" i="27" s="1"/>
  <c r="L294" i="27" s="1"/>
  <c r="L295" i="27" s="1"/>
  <c r="L296" i="27" s="1"/>
  <c r="L297" i="27" s="1"/>
  <c r="L298" i="27" s="1"/>
  <c r="L299" i="27" s="1"/>
  <c r="L300" i="27" s="1"/>
  <c r="L301" i="27" s="1"/>
  <c r="L119" i="27" s="1"/>
  <c r="K211" i="27"/>
  <c r="K212" i="27" s="1"/>
  <c r="K213" i="27" s="1"/>
  <c r="K214" i="27" s="1"/>
  <c r="K215" i="27" s="1"/>
  <c r="K216" i="27" s="1"/>
  <c r="K217" i="27" s="1"/>
  <c r="K218" i="27" s="1"/>
  <c r="K219" i="27" s="1"/>
  <c r="K220" i="27" s="1"/>
  <c r="K221" i="27" s="1"/>
  <c r="K222" i="27" s="1"/>
  <c r="K223" i="27" s="1"/>
  <c r="K224" i="27" s="1"/>
  <c r="K225" i="27" s="1"/>
  <c r="K226" i="27" s="1"/>
  <c r="K227" i="27" s="1"/>
  <c r="K228" i="27" s="1"/>
  <c r="K229" i="27" s="1"/>
  <c r="K230" i="27" s="1"/>
  <c r="K231" i="27" s="1"/>
  <c r="K232" i="27" s="1"/>
  <c r="K233" i="27" s="1"/>
  <c r="K234" i="27" s="1"/>
  <c r="K235" i="27" s="1"/>
  <c r="K236" i="27" s="1"/>
  <c r="K237" i="27" s="1"/>
  <c r="K238" i="27" s="1"/>
  <c r="K239" i="27" s="1"/>
  <c r="K240" i="27" s="1"/>
  <c r="K241" i="27" s="1"/>
  <c r="K242" i="27" s="1"/>
  <c r="K243" i="27" s="1"/>
  <c r="K244" i="27" s="1"/>
  <c r="K245" i="27" s="1"/>
  <c r="K246" i="27" s="1"/>
  <c r="K247" i="27" s="1"/>
  <c r="K248" i="27" s="1"/>
  <c r="K249" i="27" s="1"/>
  <c r="K250" i="27" s="1"/>
  <c r="K251" i="27" s="1"/>
  <c r="K252" i="27" s="1"/>
  <c r="K253" i="27" s="1"/>
  <c r="K254" i="27" s="1"/>
  <c r="K255" i="27" s="1"/>
  <c r="K256" i="27" s="1"/>
  <c r="K257" i="27" s="1"/>
  <c r="K258" i="27" s="1"/>
  <c r="K259" i="27" s="1"/>
  <c r="K260" i="27" s="1"/>
  <c r="K261" i="27" s="1"/>
  <c r="K262" i="27" s="1"/>
  <c r="K263" i="27" s="1"/>
  <c r="K264" i="27" s="1"/>
  <c r="K265" i="27" s="1"/>
  <c r="K266" i="27" s="1"/>
  <c r="K267" i="27" s="1"/>
  <c r="K268" i="27" s="1"/>
  <c r="K269" i="27" s="1"/>
  <c r="K270" i="27" s="1"/>
  <c r="K271" i="27" s="1"/>
  <c r="K272" i="27" s="1"/>
  <c r="K273" i="27" s="1"/>
  <c r="K274" i="27" s="1"/>
  <c r="K275" i="27" s="1"/>
  <c r="K276" i="27" s="1"/>
  <c r="K277" i="27" s="1"/>
  <c r="K278" i="27" s="1"/>
  <c r="K279" i="27" s="1"/>
  <c r="K280" i="27" s="1"/>
  <c r="K281" i="27" s="1"/>
  <c r="K282" i="27" s="1"/>
  <c r="K283" i="27" s="1"/>
  <c r="K284" i="27" s="1"/>
  <c r="K285" i="27" s="1"/>
  <c r="K286" i="27" s="1"/>
  <c r="K287" i="27" s="1"/>
  <c r="K288" i="27" s="1"/>
  <c r="K289" i="27" s="1"/>
  <c r="K290" i="27" s="1"/>
  <c r="K291" i="27" s="1"/>
  <c r="K292" i="27" s="1"/>
  <c r="K293" i="27" s="1"/>
  <c r="K294" i="27" s="1"/>
  <c r="K295" i="27" s="1"/>
  <c r="K296" i="27" s="1"/>
  <c r="K297" i="27" s="1"/>
  <c r="K298" i="27" s="1"/>
  <c r="K299" i="27" s="1"/>
  <c r="K300" i="27" s="1"/>
  <c r="K301" i="27" s="1"/>
  <c r="K119" i="27" s="1"/>
  <c r="J211" i="27"/>
  <c r="J212" i="27" s="1"/>
  <c r="J213" i="27" s="1"/>
  <c r="J214" i="27" s="1"/>
  <c r="J215" i="27" s="1"/>
  <c r="J216" i="27" s="1"/>
  <c r="J217" i="27" s="1"/>
  <c r="J218" i="27" s="1"/>
  <c r="J219" i="27" s="1"/>
  <c r="J220" i="27" s="1"/>
  <c r="J221" i="27" s="1"/>
  <c r="J222" i="27" s="1"/>
  <c r="J223" i="27" s="1"/>
  <c r="J224" i="27" s="1"/>
  <c r="J225" i="27" s="1"/>
  <c r="J226" i="27" s="1"/>
  <c r="J227" i="27" s="1"/>
  <c r="J228" i="27" s="1"/>
  <c r="J229" i="27" s="1"/>
  <c r="J230" i="27" s="1"/>
  <c r="J231" i="27" s="1"/>
  <c r="J232" i="27" s="1"/>
  <c r="J233" i="27" s="1"/>
  <c r="J234" i="27" s="1"/>
  <c r="J235" i="27" s="1"/>
  <c r="J236" i="27" s="1"/>
  <c r="J237" i="27" s="1"/>
  <c r="J238" i="27" s="1"/>
  <c r="J239" i="27" s="1"/>
  <c r="J240" i="27" s="1"/>
  <c r="J241" i="27" s="1"/>
  <c r="J242" i="27" s="1"/>
  <c r="J243" i="27" s="1"/>
  <c r="J244" i="27" s="1"/>
  <c r="J245" i="27" s="1"/>
  <c r="J246" i="27" s="1"/>
  <c r="J247" i="27" s="1"/>
  <c r="J248" i="27" s="1"/>
  <c r="J249" i="27" s="1"/>
  <c r="J250" i="27" s="1"/>
  <c r="J251" i="27" s="1"/>
  <c r="J252" i="27" s="1"/>
  <c r="J253" i="27" s="1"/>
  <c r="J254" i="27" s="1"/>
  <c r="J255" i="27" s="1"/>
  <c r="J256" i="27" s="1"/>
  <c r="J257" i="27" s="1"/>
  <c r="J258" i="27" s="1"/>
  <c r="J259" i="27" s="1"/>
  <c r="J260" i="27" s="1"/>
  <c r="J261" i="27" s="1"/>
  <c r="J262" i="27" s="1"/>
  <c r="J263" i="27" s="1"/>
  <c r="J264" i="27" s="1"/>
  <c r="J265" i="27" s="1"/>
  <c r="J266" i="27" s="1"/>
  <c r="J267" i="27" s="1"/>
  <c r="J268" i="27" s="1"/>
  <c r="J269" i="27" s="1"/>
  <c r="J270" i="27" s="1"/>
  <c r="J271" i="27" s="1"/>
  <c r="J272" i="27" s="1"/>
  <c r="J273" i="27" s="1"/>
  <c r="J274" i="27" s="1"/>
  <c r="J275" i="27" s="1"/>
  <c r="J276" i="27" s="1"/>
  <c r="J277" i="27" s="1"/>
  <c r="J278" i="27" s="1"/>
  <c r="J279" i="27" s="1"/>
  <c r="J280" i="27" s="1"/>
  <c r="J281" i="27" s="1"/>
  <c r="J282" i="27" s="1"/>
  <c r="J283" i="27" s="1"/>
  <c r="J284" i="27" s="1"/>
  <c r="J285" i="27" s="1"/>
  <c r="J286" i="27" s="1"/>
  <c r="J287" i="27" s="1"/>
  <c r="J288" i="27" s="1"/>
  <c r="J289" i="27" s="1"/>
  <c r="J290" i="27" s="1"/>
  <c r="J291" i="27" s="1"/>
  <c r="J292" i="27" s="1"/>
  <c r="J293" i="27" s="1"/>
  <c r="J294" i="27" s="1"/>
  <c r="J295" i="27" s="1"/>
  <c r="J296" i="27" s="1"/>
  <c r="J297" i="27" s="1"/>
  <c r="J298" i="27" s="1"/>
  <c r="J299" i="27" s="1"/>
  <c r="J300" i="27" s="1"/>
  <c r="J301" i="27" s="1"/>
  <c r="J119" i="27" s="1"/>
  <c r="I211" i="27"/>
  <c r="I212" i="27" s="1"/>
  <c r="I213" i="27" s="1"/>
  <c r="I214" i="27" s="1"/>
  <c r="I215" i="27" s="1"/>
  <c r="I216" i="27" s="1"/>
  <c r="I217" i="27" s="1"/>
  <c r="I218" i="27" s="1"/>
  <c r="I219" i="27" s="1"/>
  <c r="I220" i="27" s="1"/>
  <c r="I221" i="27" s="1"/>
  <c r="I222" i="27" s="1"/>
  <c r="I223" i="27" s="1"/>
  <c r="I224" i="27" s="1"/>
  <c r="I225" i="27" s="1"/>
  <c r="I226" i="27" s="1"/>
  <c r="I227" i="27" s="1"/>
  <c r="I228" i="27" s="1"/>
  <c r="I229" i="27" s="1"/>
  <c r="I230" i="27" s="1"/>
  <c r="I231" i="27" s="1"/>
  <c r="I232" i="27" s="1"/>
  <c r="I233" i="27" s="1"/>
  <c r="I234" i="27" s="1"/>
  <c r="I235" i="27" s="1"/>
  <c r="I236" i="27" s="1"/>
  <c r="I237" i="27" s="1"/>
  <c r="I238" i="27" s="1"/>
  <c r="I239" i="27" s="1"/>
  <c r="I240" i="27" s="1"/>
  <c r="I241" i="27" s="1"/>
  <c r="I242" i="27" s="1"/>
  <c r="I243" i="27" s="1"/>
  <c r="I244" i="27" s="1"/>
  <c r="I245" i="27" s="1"/>
  <c r="I246" i="27" s="1"/>
  <c r="I247" i="27" s="1"/>
  <c r="I248" i="27" s="1"/>
  <c r="I249" i="27" s="1"/>
  <c r="I250" i="27" s="1"/>
  <c r="I251" i="27" s="1"/>
  <c r="I252" i="27" s="1"/>
  <c r="I253" i="27" s="1"/>
  <c r="I254" i="27" s="1"/>
  <c r="I255" i="27" s="1"/>
  <c r="I256" i="27" s="1"/>
  <c r="I257" i="27" s="1"/>
  <c r="I258" i="27" s="1"/>
  <c r="I259" i="27" s="1"/>
  <c r="I260" i="27" s="1"/>
  <c r="I261" i="27" s="1"/>
  <c r="I262" i="27" s="1"/>
  <c r="I263" i="27" s="1"/>
  <c r="I264" i="27" s="1"/>
  <c r="I265" i="27" s="1"/>
  <c r="I266" i="27" s="1"/>
  <c r="I267" i="27" s="1"/>
  <c r="I268" i="27" s="1"/>
  <c r="I269" i="27" s="1"/>
  <c r="I270" i="27" s="1"/>
  <c r="I271" i="27" s="1"/>
  <c r="I272" i="27" s="1"/>
  <c r="I273" i="27" s="1"/>
  <c r="I274" i="27" s="1"/>
  <c r="I275" i="27" s="1"/>
  <c r="I276" i="27" s="1"/>
  <c r="I277" i="27" s="1"/>
  <c r="I278" i="27" s="1"/>
  <c r="I279" i="27" s="1"/>
  <c r="I280" i="27" s="1"/>
  <c r="I281" i="27" s="1"/>
  <c r="I282" i="27" s="1"/>
  <c r="I283" i="27" s="1"/>
  <c r="I284" i="27" s="1"/>
  <c r="I285" i="27" s="1"/>
  <c r="I286" i="27" s="1"/>
  <c r="I287" i="27" s="1"/>
  <c r="I288" i="27" s="1"/>
  <c r="I289" i="27" s="1"/>
  <c r="I290" i="27" s="1"/>
  <c r="I291" i="27" s="1"/>
  <c r="I292" i="27" s="1"/>
  <c r="I293" i="27" s="1"/>
  <c r="I294" i="27" s="1"/>
  <c r="I295" i="27" s="1"/>
  <c r="I296" i="27" s="1"/>
  <c r="I297" i="27" s="1"/>
  <c r="I298" i="27" s="1"/>
  <c r="I299" i="27" s="1"/>
  <c r="I300" i="27" s="1"/>
  <c r="I301" i="27" s="1"/>
  <c r="I119" i="27" s="1"/>
  <c r="H211" i="27"/>
  <c r="H212" i="27" s="1"/>
  <c r="H213" i="27" s="1"/>
  <c r="H214" i="27" s="1"/>
  <c r="H215" i="27" s="1"/>
  <c r="H216" i="27" s="1"/>
  <c r="H217" i="27" s="1"/>
  <c r="H218" i="27" s="1"/>
  <c r="H219" i="27" s="1"/>
  <c r="H220" i="27" s="1"/>
  <c r="H221" i="27" s="1"/>
  <c r="H222" i="27" s="1"/>
  <c r="H223" i="27" s="1"/>
  <c r="H224" i="27" s="1"/>
  <c r="H225" i="27" s="1"/>
  <c r="H226" i="27" s="1"/>
  <c r="H227" i="27" s="1"/>
  <c r="H228" i="27" s="1"/>
  <c r="H229" i="27" s="1"/>
  <c r="H230" i="27" s="1"/>
  <c r="H231" i="27" s="1"/>
  <c r="H232" i="27" s="1"/>
  <c r="H233" i="27" s="1"/>
  <c r="H234" i="27" s="1"/>
  <c r="H235" i="27" s="1"/>
  <c r="H236" i="27" s="1"/>
  <c r="H237" i="27" s="1"/>
  <c r="H238" i="27" s="1"/>
  <c r="H239" i="27" s="1"/>
  <c r="H240" i="27" s="1"/>
  <c r="H241" i="27" s="1"/>
  <c r="H242" i="27" s="1"/>
  <c r="H243" i="27" s="1"/>
  <c r="H244" i="27" s="1"/>
  <c r="H245" i="27" s="1"/>
  <c r="H246" i="27" s="1"/>
  <c r="H247" i="27" s="1"/>
  <c r="H248" i="27" s="1"/>
  <c r="H249" i="27" s="1"/>
  <c r="H250" i="27" s="1"/>
  <c r="H251" i="27" s="1"/>
  <c r="H252" i="27" s="1"/>
  <c r="H253" i="27" s="1"/>
  <c r="H254" i="27" s="1"/>
  <c r="H255" i="27" s="1"/>
  <c r="H256" i="27" s="1"/>
  <c r="H257" i="27" s="1"/>
  <c r="H258" i="27" s="1"/>
  <c r="H259" i="27" s="1"/>
  <c r="H260" i="27" s="1"/>
  <c r="H261" i="27" s="1"/>
  <c r="H262" i="27" s="1"/>
  <c r="H263" i="27" s="1"/>
  <c r="H264" i="27" s="1"/>
  <c r="H265" i="27" s="1"/>
  <c r="H266" i="27" s="1"/>
  <c r="H267" i="27" s="1"/>
  <c r="H268" i="27" s="1"/>
  <c r="H269" i="27" s="1"/>
  <c r="H270" i="27" s="1"/>
  <c r="H271" i="27" s="1"/>
  <c r="H272" i="27" s="1"/>
  <c r="H273" i="27" s="1"/>
  <c r="H274" i="27" s="1"/>
  <c r="H275" i="27" s="1"/>
  <c r="H276" i="27" s="1"/>
  <c r="H277" i="27" s="1"/>
  <c r="H278" i="27" s="1"/>
  <c r="H279" i="27" s="1"/>
  <c r="H280" i="27" s="1"/>
  <c r="H281" i="27" s="1"/>
  <c r="H282" i="27" s="1"/>
  <c r="H283" i="27" s="1"/>
  <c r="H284" i="27" s="1"/>
  <c r="H285" i="27" s="1"/>
  <c r="H286" i="27" s="1"/>
  <c r="H287" i="27" s="1"/>
  <c r="H288" i="27" s="1"/>
  <c r="H289" i="27" s="1"/>
  <c r="H290" i="27" s="1"/>
  <c r="H291" i="27" s="1"/>
  <c r="H292" i="27" s="1"/>
  <c r="H293" i="27" s="1"/>
  <c r="H294" i="27" s="1"/>
  <c r="H295" i="27" s="1"/>
  <c r="H296" i="27" s="1"/>
  <c r="H297" i="27" s="1"/>
  <c r="H298" i="27" s="1"/>
  <c r="H299" i="27" s="1"/>
  <c r="H300" i="27" s="1"/>
  <c r="H301" i="27" s="1"/>
  <c r="H119" i="27" s="1"/>
  <c r="G211" i="27"/>
  <c r="G212" i="27" s="1"/>
  <c r="G213" i="27" s="1"/>
  <c r="G214" i="27" s="1"/>
  <c r="G215" i="27" s="1"/>
  <c r="G216" i="27" s="1"/>
  <c r="G217" i="27" s="1"/>
  <c r="G218" i="27" s="1"/>
  <c r="G219" i="27" s="1"/>
  <c r="G220" i="27" s="1"/>
  <c r="G221" i="27" s="1"/>
  <c r="G222" i="27" s="1"/>
  <c r="G223" i="27" s="1"/>
  <c r="G224" i="27" s="1"/>
  <c r="G225" i="27" s="1"/>
  <c r="G226" i="27" s="1"/>
  <c r="G227" i="27" s="1"/>
  <c r="G228" i="27" s="1"/>
  <c r="G229" i="27" s="1"/>
  <c r="G230" i="27" s="1"/>
  <c r="G231" i="27" s="1"/>
  <c r="G232" i="27" s="1"/>
  <c r="G233" i="27" s="1"/>
  <c r="G234" i="27" s="1"/>
  <c r="G235" i="27" s="1"/>
  <c r="G236" i="27" s="1"/>
  <c r="G237" i="27" s="1"/>
  <c r="G238" i="27" s="1"/>
  <c r="G239" i="27" s="1"/>
  <c r="G240" i="27" s="1"/>
  <c r="G241" i="27" s="1"/>
  <c r="G242" i="27" s="1"/>
  <c r="G243" i="27" s="1"/>
  <c r="G244" i="27" s="1"/>
  <c r="G245" i="27" s="1"/>
  <c r="G246" i="27" s="1"/>
  <c r="G247" i="27" s="1"/>
  <c r="G248" i="27" s="1"/>
  <c r="G249" i="27" s="1"/>
  <c r="G250" i="27" s="1"/>
  <c r="G251" i="27" s="1"/>
  <c r="G252" i="27" s="1"/>
  <c r="G253" i="27" s="1"/>
  <c r="G254" i="27" s="1"/>
  <c r="G255" i="27" s="1"/>
  <c r="G256" i="27" s="1"/>
  <c r="G257" i="27" s="1"/>
  <c r="G258" i="27" s="1"/>
  <c r="G259" i="27" s="1"/>
  <c r="G260" i="27" s="1"/>
  <c r="G261" i="27" s="1"/>
  <c r="G262" i="27" s="1"/>
  <c r="G263" i="27" s="1"/>
  <c r="G264" i="27" s="1"/>
  <c r="G265" i="27" s="1"/>
  <c r="G266" i="27" s="1"/>
  <c r="G267" i="27" s="1"/>
  <c r="G268" i="27" s="1"/>
  <c r="G269" i="27" s="1"/>
  <c r="G270" i="27" s="1"/>
  <c r="G271" i="27" s="1"/>
  <c r="G272" i="27" s="1"/>
  <c r="G273" i="27" s="1"/>
  <c r="G274" i="27" s="1"/>
  <c r="G275" i="27" s="1"/>
  <c r="G276" i="27" s="1"/>
  <c r="G277" i="27" s="1"/>
  <c r="G278" i="27" s="1"/>
  <c r="G279" i="27" s="1"/>
  <c r="G280" i="27" s="1"/>
  <c r="G281" i="27" s="1"/>
  <c r="G282" i="27" s="1"/>
  <c r="G283" i="27" s="1"/>
  <c r="G284" i="27" s="1"/>
  <c r="G285" i="27" s="1"/>
  <c r="G286" i="27" s="1"/>
  <c r="G287" i="27" s="1"/>
  <c r="G288" i="27" s="1"/>
  <c r="G289" i="27" s="1"/>
  <c r="G290" i="27" s="1"/>
  <c r="G291" i="27" s="1"/>
  <c r="G292" i="27" s="1"/>
  <c r="G293" i="27" s="1"/>
  <c r="G294" i="27" s="1"/>
  <c r="G295" i="27" s="1"/>
  <c r="G296" i="27" s="1"/>
  <c r="G297" i="27" s="1"/>
  <c r="G298" i="27" s="1"/>
  <c r="G299" i="27" s="1"/>
  <c r="G300" i="27" s="1"/>
  <c r="G301" i="27" s="1"/>
  <c r="G119" i="27" s="1"/>
  <c r="F211" i="27"/>
  <c r="F212" i="27" s="1"/>
  <c r="F213" i="27" s="1"/>
  <c r="F214" i="27" s="1"/>
  <c r="F215" i="27" s="1"/>
  <c r="F216" i="27" s="1"/>
  <c r="F217" i="27" s="1"/>
  <c r="F218" i="27" s="1"/>
  <c r="F219" i="27" s="1"/>
  <c r="F220" i="27" s="1"/>
  <c r="F221" i="27" s="1"/>
  <c r="F222" i="27" s="1"/>
  <c r="F223" i="27" s="1"/>
  <c r="F224" i="27" s="1"/>
  <c r="F225" i="27" s="1"/>
  <c r="F226" i="27" s="1"/>
  <c r="F227" i="27" s="1"/>
  <c r="F228" i="27" s="1"/>
  <c r="F229" i="27" s="1"/>
  <c r="F230" i="27" s="1"/>
  <c r="F231" i="27" s="1"/>
  <c r="F232" i="27" s="1"/>
  <c r="F233" i="27" s="1"/>
  <c r="F234" i="27" s="1"/>
  <c r="F235" i="27" s="1"/>
  <c r="F236" i="27" s="1"/>
  <c r="F237" i="27" s="1"/>
  <c r="F238" i="27" s="1"/>
  <c r="F239" i="27" s="1"/>
  <c r="F240" i="27" s="1"/>
  <c r="F241" i="27" s="1"/>
  <c r="F242" i="27" s="1"/>
  <c r="F243" i="27" s="1"/>
  <c r="F244" i="27" s="1"/>
  <c r="F245" i="27" s="1"/>
  <c r="F246" i="27" s="1"/>
  <c r="F247" i="27" s="1"/>
  <c r="F248" i="27" s="1"/>
  <c r="F249" i="27" s="1"/>
  <c r="F250" i="27" s="1"/>
  <c r="F251" i="27" s="1"/>
  <c r="F252" i="27" s="1"/>
  <c r="F253" i="27" s="1"/>
  <c r="F254" i="27" s="1"/>
  <c r="F255" i="27" s="1"/>
  <c r="F256" i="27" s="1"/>
  <c r="F257" i="27" s="1"/>
  <c r="F258" i="27" s="1"/>
  <c r="F259" i="27" s="1"/>
  <c r="F260" i="27" s="1"/>
  <c r="F261" i="27" s="1"/>
  <c r="F262" i="27" s="1"/>
  <c r="F263" i="27" s="1"/>
  <c r="F264" i="27" s="1"/>
  <c r="F265" i="27" s="1"/>
  <c r="F266" i="27" s="1"/>
  <c r="F267" i="27" s="1"/>
  <c r="F268" i="27" s="1"/>
  <c r="F269" i="27" s="1"/>
  <c r="F270" i="27" s="1"/>
  <c r="F271" i="27" s="1"/>
  <c r="F272" i="27" s="1"/>
  <c r="F273" i="27" s="1"/>
  <c r="F274" i="27" s="1"/>
  <c r="F275" i="27" s="1"/>
  <c r="F276" i="27" s="1"/>
  <c r="F277" i="27" s="1"/>
  <c r="F278" i="27" s="1"/>
  <c r="F279" i="27" s="1"/>
  <c r="F280" i="27" s="1"/>
  <c r="F281" i="27" s="1"/>
  <c r="F282" i="27" s="1"/>
  <c r="F283" i="27" s="1"/>
  <c r="F284" i="27" s="1"/>
  <c r="F285" i="27" s="1"/>
  <c r="F286" i="27" s="1"/>
  <c r="F287" i="27" s="1"/>
  <c r="F288" i="27" s="1"/>
  <c r="F289" i="27" s="1"/>
  <c r="F290" i="27" s="1"/>
  <c r="F291" i="27" s="1"/>
  <c r="F292" i="27" s="1"/>
  <c r="F293" i="27" s="1"/>
  <c r="F294" i="27" s="1"/>
  <c r="F295" i="27" s="1"/>
  <c r="F296" i="27" s="1"/>
  <c r="F297" i="27" s="1"/>
  <c r="F298" i="27" s="1"/>
  <c r="F299" i="27" s="1"/>
  <c r="F300" i="27" s="1"/>
  <c r="F301" i="27" s="1"/>
  <c r="F119" i="27" s="1"/>
  <c r="E211" i="27"/>
  <c r="E212" i="27" s="1"/>
  <c r="E213" i="27" s="1"/>
  <c r="E214" i="27" s="1"/>
  <c r="E215" i="27" s="1"/>
  <c r="E216" i="27" s="1"/>
  <c r="E217" i="27" s="1"/>
  <c r="E218" i="27" s="1"/>
  <c r="E219" i="27" s="1"/>
  <c r="E220" i="27" s="1"/>
  <c r="E221" i="27" s="1"/>
  <c r="E222" i="27" s="1"/>
  <c r="E223" i="27" s="1"/>
  <c r="E224" i="27" s="1"/>
  <c r="E225" i="27" s="1"/>
  <c r="E226" i="27" s="1"/>
  <c r="E227" i="27" s="1"/>
  <c r="E228" i="27" s="1"/>
  <c r="E229" i="27" s="1"/>
  <c r="E230" i="27" s="1"/>
  <c r="E231" i="27" s="1"/>
  <c r="E232" i="27" s="1"/>
  <c r="E233" i="27" s="1"/>
  <c r="E234" i="27" s="1"/>
  <c r="E235" i="27" s="1"/>
  <c r="E236" i="27" s="1"/>
  <c r="E237" i="27" s="1"/>
  <c r="E238" i="27" s="1"/>
  <c r="E239" i="27" s="1"/>
  <c r="E240" i="27" s="1"/>
  <c r="E241" i="27" s="1"/>
  <c r="E242" i="27" s="1"/>
  <c r="E243" i="27" s="1"/>
  <c r="E244" i="27" s="1"/>
  <c r="E245" i="27" s="1"/>
  <c r="E246" i="27" s="1"/>
  <c r="E247" i="27" s="1"/>
  <c r="E248" i="27" s="1"/>
  <c r="E249" i="27" s="1"/>
  <c r="E250" i="27" s="1"/>
  <c r="E251" i="27" s="1"/>
  <c r="E252" i="27" s="1"/>
  <c r="E253" i="27" s="1"/>
  <c r="E254" i="27" s="1"/>
  <c r="E255" i="27" s="1"/>
  <c r="E256" i="27" s="1"/>
  <c r="E257" i="27" s="1"/>
  <c r="E258" i="27" s="1"/>
  <c r="E259" i="27" s="1"/>
  <c r="E260" i="27" s="1"/>
  <c r="E261" i="27" s="1"/>
  <c r="E262" i="27" s="1"/>
  <c r="E263" i="27" s="1"/>
  <c r="E264" i="27" s="1"/>
  <c r="E265" i="27" s="1"/>
  <c r="E266" i="27" s="1"/>
  <c r="E267" i="27" s="1"/>
  <c r="E268" i="27" s="1"/>
  <c r="E269" i="27" s="1"/>
  <c r="E270" i="27" s="1"/>
  <c r="E271" i="27" s="1"/>
  <c r="E272" i="27" s="1"/>
  <c r="E273" i="27" s="1"/>
  <c r="E274" i="27" s="1"/>
  <c r="E275" i="27" s="1"/>
  <c r="E276" i="27" s="1"/>
  <c r="E277" i="27" s="1"/>
  <c r="E278" i="27" s="1"/>
  <c r="E279" i="27" s="1"/>
  <c r="E280" i="27" s="1"/>
  <c r="E281" i="27" s="1"/>
  <c r="E282" i="27" s="1"/>
  <c r="E283" i="27" s="1"/>
  <c r="E284" i="27" s="1"/>
  <c r="E285" i="27" s="1"/>
  <c r="E286" i="27" s="1"/>
  <c r="E287" i="27" s="1"/>
  <c r="E288" i="27" s="1"/>
  <c r="E289" i="27" s="1"/>
  <c r="E290" i="27" s="1"/>
  <c r="E291" i="27" s="1"/>
  <c r="E292" i="27" s="1"/>
  <c r="E293" i="27" s="1"/>
  <c r="E294" i="27" s="1"/>
  <c r="E295" i="27" s="1"/>
  <c r="E296" i="27" s="1"/>
  <c r="E297" i="27" s="1"/>
  <c r="E298" i="27" s="1"/>
  <c r="E299" i="27" s="1"/>
  <c r="E300" i="27" s="1"/>
  <c r="E301" i="27" s="1"/>
  <c r="E119" i="27" s="1"/>
  <c r="D211" i="27"/>
  <c r="D212" i="27" s="1"/>
  <c r="D213" i="27" s="1"/>
  <c r="D214" i="27" s="1"/>
  <c r="D215" i="27" s="1"/>
  <c r="D216" i="27" s="1"/>
  <c r="D217" i="27" s="1"/>
  <c r="D218" i="27" s="1"/>
  <c r="D219" i="27" s="1"/>
  <c r="D220" i="27" s="1"/>
  <c r="D221" i="27" s="1"/>
  <c r="D222" i="27" s="1"/>
  <c r="D223" i="27" s="1"/>
  <c r="D224" i="27" s="1"/>
  <c r="D225" i="27" s="1"/>
  <c r="D226" i="27" s="1"/>
  <c r="D227" i="27" s="1"/>
  <c r="D228" i="27" s="1"/>
  <c r="D229" i="27" s="1"/>
  <c r="D230" i="27" s="1"/>
  <c r="D231" i="27" s="1"/>
  <c r="D232" i="27" s="1"/>
  <c r="D233" i="27" s="1"/>
  <c r="D234" i="27" s="1"/>
  <c r="D235" i="27" s="1"/>
  <c r="D236" i="27" s="1"/>
  <c r="D237" i="27" s="1"/>
  <c r="D238" i="27" s="1"/>
  <c r="D239" i="27" s="1"/>
  <c r="D240" i="27" s="1"/>
  <c r="D241" i="27" s="1"/>
  <c r="D242" i="27" s="1"/>
  <c r="D243" i="27" s="1"/>
  <c r="D244" i="27" s="1"/>
  <c r="D245" i="27" s="1"/>
  <c r="D246" i="27" s="1"/>
  <c r="D247" i="27" s="1"/>
  <c r="D248" i="27" s="1"/>
  <c r="D249" i="27" s="1"/>
  <c r="D250" i="27" s="1"/>
  <c r="D251" i="27" s="1"/>
  <c r="D252" i="27" s="1"/>
  <c r="D253" i="27" s="1"/>
  <c r="D254" i="27" s="1"/>
  <c r="D255" i="27" s="1"/>
  <c r="D256" i="27" s="1"/>
  <c r="D257" i="27" s="1"/>
  <c r="D258" i="27" s="1"/>
  <c r="D259" i="27" s="1"/>
  <c r="D260" i="27" s="1"/>
  <c r="D261" i="27" s="1"/>
  <c r="D262" i="27" s="1"/>
  <c r="D263" i="27" s="1"/>
  <c r="D264" i="27" s="1"/>
  <c r="D265" i="27" s="1"/>
  <c r="D266" i="27" s="1"/>
  <c r="D267" i="27" s="1"/>
  <c r="D268" i="27" s="1"/>
  <c r="D269" i="27" s="1"/>
  <c r="D270" i="27" s="1"/>
  <c r="D271" i="27" s="1"/>
  <c r="D272" i="27" s="1"/>
  <c r="D273" i="27" s="1"/>
  <c r="D274" i="27" s="1"/>
  <c r="D275" i="27" s="1"/>
  <c r="D276" i="27" s="1"/>
  <c r="D277" i="27" s="1"/>
  <c r="D278" i="27" s="1"/>
  <c r="D279" i="27" s="1"/>
  <c r="D280" i="27" s="1"/>
  <c r="D281" i="27" s="1"/>
  <c r="D282" i="27" s="1"/>
  <c r="D283" i="27" s="1"/>
  <c r="D284" i="27" s="1"/>
  <c r="D285" i="27" s="1"/>
  <c r="D286" i="27" s="1"/>
  <c r="D287" i="27" s="1"/>
  <c r="D288" i="27" s="1"/>
  <c r="D289" i="27" s="1"/>
  <c r="D290" i="27" s="1"/>
  <c r="D291" i="27" s="1"/>
  <c r="D292" i="27" s="1"/>
  <c r="D293" i="27" s="1"/>
  <c r="D294" i="27" s="1"/>
  <c r="D295" i="27" s="1"/>
  <c r="D296" i="27" s="1"/>
  <c r="D297" i="27" s="1"/>
  <c r="D298" i="27" s="1"/>
  <c r="D299" i="27" s="1"/>
  <c r="D300" i="27" s="1"/>
  <c r="D301" i="27" s="1"/>
  <c r="D119" i="27" s="1"/>
  <c r="C211" i="27"/>
  <c r="C212" i="27" s="1"/>
  <c r="C213" i="27" s="1"/>
  <c r="C214" i="27" s="1"/>
  <c r="C215" i="27" s="1"/>
  <c r="C216" i="27" s="1"/>
  <c r="C217" i="27" s="1"/>
  <c r="C218" i="27" s="1"/>
  <c r="C219" i="27" s="1"/>
  <c r="C220" i="27" s="1"/>
  <c r="C221" i="27" s="1"/>
  <c r="C222" i="27" s="1"/>
  <c r="C223" i="27" s="1"/>
  <c r="C224" i="27" s="1"/>
  <c r="C225" i="27" s="1"/>
  <c r="C226" i="27" s="1"/>
  <c r="C227" i="27" s="1"/>
  <c r="C228" i="27" s="1"/>
  <c r="C229" i="27" s="1"/>
  <c r="C230" i="27" s="1"/>
  <c r="C231" i="27" s="1"/>
  <c r="C232" i="27" s="1"/>
  <c r="C233" i="27" s="1"/>
  <c r="C234" i="27" s="1"/>
  <c r="C235" i="27" s="1"/>
  <c r="C236" i="27" s="1"/>
  <c r="C237" i="27" s="1"/>
  <c r="C238" i="27" s="1"/>
  <c r="C239" i="27" s="1"/>
  <c r="C240" i="27" s="1"/>
  <c r="C241" i="27" s="1"/>
  <c r="C242" i="27" s="1"/>
  <c r="C243" i="27" s="1"/>
  <c r="C244" i="27" s="1"/>
  <c r="C245" i="27" s="1"/>
  <c r="C246" i="27" s="1"/>
  <c r="C247" i="27" s="1"/>
  <c r="C248" i="27" s="1"/>
  <c r="C249" i="27" s="1"/>
  <c r="C250" i="27" s="1"/>
  <c r="C251" i="27" s="1"/>
  <c r="C252" i="27" s="1"/>
  <c r="C253" i="27" s="1"/>
  <c r="C254" i="27" s="1"/>
  <c r="C255" i="27" s="1"/>
  <c r="C256" i="27" s="1"/>
  <c r="C257" i="27" s="1"/>
  <c r="C258" i="27" s="1"/>
  <c r="C259" i="27" s="1"/>
  <c r="C260" i="27" s="1"/>
  <c r="C261" i="27" s="1"/>
  <c r="C262" i="27" s="1"/>
  <c r="C263" i="27" s="1"/>
  <c r="C264" i="27" s="1"/>
  <c r="C265" i="27" s="1"/>
  <c r="C266" i="27" s="1"/>
  <c r="C267" i="27" s="1"/>
  <c r="C268" i="27" s="1"/>
  <c r="C269" i="27" s="1"/>
  <c r="C270" i="27" s="1"/>
  <c r="C271" i="27" s="1"/>
  <c r="C272" i="27" s="1"/>
  <c r="C273" i="27" s="1"/>
  <c r="C274" i="27" s="1"/>
  <c r="C275" i="27" s="1"/>
  <c r="C276" i="27" s="1"/>
  <c r="C277" i="27" s="1"/>
  <c r="C278" i="27" s="1"/>
  <c r="C279" i="27" s="1"/>
  <c r="C280" i="27" s="1"/>
  <c r="C281" i="27" s="1"/>
  <c r="C282" i="27" s="1"/>
  <c r="C283" i="27" s="1"/>
  <c r="C284" i="27" s="1"/>
  <c r="C285" i="27" s="1"/>
  <c r="C286" i="27" s="1"/>
  <c r="C287" i="27" s="1"/>
  <c r="C288" i="27" s="1"/>
  <c r="C289" i="27" s="1"/>
  <c r="C290" i="27" s="1"/>
  <c r="C291" i="27" s="1"/>
  <c r="C292" i="27" s="1"/>
  <c r="C293" i="27" s="1"/>
  <c r="C294" i="27" s="1"/>
  <c r="C295" i="27" s="1"/>
  <c r="C296" i="27" s="1"/>
  <c r="C297" i="27" s="1"/>
  <c r="C298" i="27" s="1"/>
  <c r="C299" i="27" s="1"/>
  <c r="C300" i="27" s="1"/>
  <c r="C301" i="27" s="1"/>
  <c r="C119" i="27" s="1"/>
  <c r="B211" i="27"/>
  <c r="B212" i="27" s="1"/>
  <c r="B213" i="27" s="1"/>
  <c r="B214" i="27" s="1"/>
  <c r="B215" i="27" s="1"/>
  <c r="B216" i="27" s="1"/>
  <c r="B217" i="27" s="1"/>
  <c r="B218" i="27" s="1"/>
  <c r="B219" i="27" s="1"/>
  <c r="B220" i="27" s="1"/>
  <c r="B221" i="27" s="1"/>
  <c r="B222" i="27" s="1"/>
  <c r="B223" i="27" s="1"/>
  <c r="B224" i="27" s="1"/>
  <c r="B225" i="27" s="1"/>
  <c r="B226" i="27" s="1"/>
  <c r="B227" i="27" s="1"/>
  <c r="B228" i="27" s="1"/>
  <c r="B229" i="27" s="1"/>
  <c r="B230" i="27" s="1"/>
  <c r="B231" i="27" s="1"/>
  <c r="B232" i="27" s="1"/>
  <c r="B233" i="27" s="1"/>
  <c r="B234" i="27" s="1"/>
  <c r="B235" i="27" s="1"/>
  <c r="B236" i="27" s="1"/>
  <c r="B237" i="27" s="1"/>
  <c r="B238" i="27" s="1"/>
  <c r="B239" i="27" s="1"/>
  <c r="B240" i="27" s="1"/>
  <c r="B241" i="27" s="1"/>
  <c r="B242" i="27" s="1"/>
  <c r="B243" i="27" s="1"/>
  <c r="B244" i="27" s="1"/>
  <c r="B245" i="27" s="1"/>
  <c r="B246" i="27" s="1"/>
  <c r="B247" i="27" s="1"/>
  <c r="B248" i="27" s="1"/>
  <c r="B249" i="27" s="1"/>
  <c r="B250" i="27" s="1"/>
  <c r="B251" i="27" s="1"/>
  <c r="B252" i="27" s="1"/>
  <c r="B253" i="27" s="1"/>
  <c r="B254" i="27" s="1"/>
  <c r="B255" i="27" s="1"/>
  <c r="B256" i="27" s="1"/>
  <c r="B257" i="27" s="1"/>
  <c r="B258" i="27" s="1"/>
  <c r="B259" i="27" s="1"/>
  <c r="B260" i="27" s="1"/>
  <c r="B261" i="27" s="1"/>
  <c r="B262" i="27" s="1"/>
  <c r="B263" i="27" s="1"/>
  <c r="B264" i="27" s="1"/>
  <c r="B265" i="27" s="1"/>
  <c r="B266" i="27" s="1"/>
  <c r="B267" i="27" s="1"/>
  <c r="B268" i="27" s="1"/>
  <c r="B269" i="27" s="1"/>
  <c r="B270" i="27" s="1"/>
  <c r="B271" i="27" s="1"/>
  <c r="B272" i="27" s="1"/>
  <c r="B273" i="27" s="1"/>
  <c r="B274" i="27" s="1"/>
  <c r="B275" i="27" s="1"/>
  <c r="B276" i="27" s="1"/>
  <c r="B277" i="27" s="1"/>
  <c r="B278" i="27" s="1"/>
  <c r="B279" i="27" s="1"/>
  <c r="B280" i="27" s="1"/>
  <c r="B281" i="27" s="1"/>
  <c r="B282" i="27" s="1"/>
  <c r="B283" i="27" s="1"/>
  <c r="B284" i="27" s="1"/>
  <c r="B285" i="27" s="1"/>
  <c r="B286" i="27" s="1"/>
  <c r="B287" i="27" s="1"/>
  <c r="B288" i="27" s="1"/>
  <c r="B289" i="27" s="1"/>
  <c r="B290" i="27" s="1"/>
  <c r="B291" i="27" s="1"/>
  <c r="B292" i="27" s="1"/>
  <c r="B293" i="27" s="1"/>
  <c r="B294" i="27" s="1"/>
  <c r="B295" i="27" s="1"/>
  <c r="B296" i="27" s="1"/>
  <c r="B297" i="27" s="1"/>
  <c r="B298" i="27" s="1"/>
  <c r="B299" i="27" s="1"/>
  <c r="B300" i="27" s="1"/>
  <c r="B301" i="27" s="1"/>
  <c r="B119" i="27" s="1"/>
  <c r="X122" i="27"/>
  <c r="W122" i="27"/>
  <c r="V122" i="27"/>
  <c r="U122" i="27"/>
  <c r="T122" i="27"/>
  <c r="S122" i="27"/>
  <c r="R122" i="27"/>
  <c r="Q122" i="27"/>
  <c r="P122" i="27"/>
  <c r="O122" i="27"/>
  <c r="N122" i="27"/>
  <c r="M122" i="27"/>
  <c r="L122" i="27"/>
  <c r="K122" i="27"/>
  <c r="J122" i="27"/>
  <c r="I122" i="27"/>
  <c r="H122" i="27"/>
  <c r="G122" i="27"/>
  <c r="F122" i="27"/>
  <c r="E122" i="27"/>
  <c r="D122" i="27"/>
  <c r="C122" i="27"/>
  <c r="B122" i="27"/>
  <c r="X121" i="27"/>
  <c r="W121" i="27"/>
  <c r="V121" i="27"/>
  <c r="U121" i="27"/>
  <c r="T121" i="27"/>
  <c r="S121" i="27"/>
  <c r="R121" i="27"/>
  <c r="Q121" i="27"/>
  <c r="P121" i="27"/>
  <c r="O121" i="27"/>
  <c r="N121" i="27"/>
  <c r="M121" i="27"/>
  <c r="L121" i="27"/>
  <c r="K121" i="27"/>
  <c r="J121" i="27"/>
  <c r="I121" i="27"/>
  <c r="H121" i="27"/>
  <c r="G121" i="27"/>
  <c r="F121" i="27"/>
  <c r="E121" i="27"/>
  <c r="D121" i="27"/>
  <c r="C121" i="27"/>
  <c r="B121" i="27"/>
  <c r="X120" i="27"/>
  <c r="W120" i="27"/>
  <c r="V120" i="27"/>
  <c r="U120" i="27"/>
  <c r="T120" i="27"/>
  <c r="S120" i="27"/>
  <c r="R120" i="27"/>
  <c r="Q120" i="27"/>
  <c r="P120" i="27"/>
  <c r="O120" i="27"/>
  <c r="N120" i="27"/>
  <c r="M120" i="27"/>
  <c r="L120" i="27"/>
  <c r="K120" i="27"/>
  <c r="J120" i="27"/>
  <c r="I120" i="27"/>
  <c r="H120" i="27"/>
  <c r="G120" i="27"/>
  <c r="F120" i="27"/>
  <c r="E120" i="27"/>
  <c r="D120" i="27"/>
  <c r="C120" i="27"/>
  <c r="B120" i="27"/>
  <c r="X118" i="27"/>
  <c r="W118" i="27"/>
  <c r="V118" i="27"/>
  <c r="U118" i="27"/>
  <c r="T118" i="27"/>
  <c r="S118" i="27"/>
  <c r="R118" i="27"/>
  <c r="Q118" i="27"/>
  <c r="P118" i="27"/>
  <c r="O118" i="27"/>
  <c r="N118" i="27"/>
  <c r="M118" i="27"/>
  <c r="L118" i="27"/>
  <c r="K118" i="27"/>
  <c r="J118" i="27"/>
  <c r="I118" i="27"/>
  <c r="H118" i="27"/>
  <c r="G118" i="27"/>
  <c r="F118" i="27"/>
  <c r="E118" i="27"/>
  <c r="D118" i="27"/>
  <c r="C118" i="27"/>
  <c r="B118" i="27"/>
  <c r="X117" i="27"/>
  <c r="W117" i="27"/>
  <c r="V117" i="27"/>
  <c r="U117" i="27"/>
  <c r="T117" i="27"/>
  <c r="S117" i="27"/>
  <c r="R117" i="27"/>
  <c r="Q117" i="27"/>
  <c r="P117" i="27"/>
  <c r="O117" i="27"/>
  <c r="N117" i="27"/>
  <c r="M117" i="27"/>
  <c r="L117" i="27"/>
  <c r="K117" i="27"/>
  <c r="J117" i="27"/>
  <c r="I117" i="27"/>
  <c r="H117" i="27"/>
  <c r="G117" i="27"/>
  <c r="F117" i="27"/>
  <c r="E117" i="27"/>
  <c r="D117" i="27"/>
  <c r="C117" i="27"/>
  <c r="B117" i="27"/>
  <c r="X116" i="27"/>
  <c r="W116" i="27"/>
  <c r="V116" i="27"/>
  <c r="U116" i="27"/>
  <c r="T116" i="27"/>
  <c r="S116" i="27"/>
  <c r="R116" i="27"/>
  <c r="Q116" i="27"/>
  <c r="P116" i="27"/>
  <c r="O116" i="27"/>
  <c r="N116" i="27"/>
  <c r="M116" i="27"/>
  <c r="L116" i="27"/>
  <c r="K116" i="27"/>
  <c r="J116" i="27"/>
  <c r="I116" i="27"/>
  <c r="H116" i="27"/>
  <c r="G116" i="27"/>
  <c r="F116" i="27"/>
  <c r="E116" i="27"/>
  <c r="D116" i="27"/>
  <c r="C116" i="27"/>
  <c r="B116" i="27"/>
  <c r="AA114" i="27"/>
  <c r="Z114" i="27"/>
  <c r="AA113" i="27"/>
  <c r="Z113" i="27"/>
  <c r="AA112" i="27"/>
  <c r="Z112" i="27"/>
  <c r="AA111" i="27"/>
  <c r="Z111" i="27"/>
  <c r="AA110" i="27"/>
  <c r="Z110" i="27"/>
  <c r="AA109" i="27"/>
  <c r="Z109" i="27"/>
  <c r="AA108" i="27"/>
  <c r="Z108" i="27"/>
  <c r="AA107" i="27"/>
  <c r="Z107" i="27"/>
  <c r="AA106" i="27"/>
  <c r="Z106" i="27"/>
  <c r="AA105" i="27"/>
  <c r="Z105" i="27"/>
  <c r="AA104" i="27"/>
  <c r="Z104" i="27"/>
  <c r="AA103" i="27"/>
  <c r="Z103" i="27"/>
  <c r="AA102" i="27"/>
  <c r="Z102" i="27"/>
  <c r="AA101" i="27"/>
  <c r="Z101" i="27"/>
  <c r="AA100" i="27"/>
  <c r="Z100" i="27"/>
  <c r="AA99" i="27"/>
  <c r="Z99" i="27"/>
  <c r="AA98" i="27"/>
  <c r="Z98" i="27"/>
  <c r="AA97" i="27"/>
  <c r="Z97" i="27"/>
  <c r="AA96" i="27"/>
  <c r="Z96" i="27"/>
  <c r="AA95" i="27"/>
  <c r="Z95" i="27"/>
  <c r="AA94" i="27"/>
  <c r="Z94" i="27"/>
  <c r="AA93" i="27"/>
  <c r="Z93" i="27"/>
  <c r="AA92" i="27"/>
  <c r="Z92" i="27"/>
  <c r="AA91" i="27"/>
  <c r="Z91" i="27"/>
  <c r="AA90" i="27"/>
  <c r="Z90" i="27"/>
  <c r="AA89" i="27"/>
  <c r="Z89" i="27"/>
  <c r="AA88" i="27"/>
  <c r="Z88" i="27"/>
  <c r="AA87" i="27"/>
  <c r="Z87" i="27"/>
  <c r="AA86" i="27"/>
  <c r="Z86" i="27"/>
  <c r="AA85" i="27"/>
  <c r="Z85" i="27"/>
  <c r="AA84" i="27"/>
  <c r="Z84" i="27"/>
  <c r="AA83" i="27"/>
  <c r="Z83" i="27"/>
  <c r="AA82" i="27"/>
  <c r="Z82" i="27"/>
  <c r="AA81" i="27"/>
  <c r="Z81" i="27"/>
  <c r="AA80" i="27"/>
  <c r="Z80" i="27"/>
  <c r="AA79" i="27"/>
  <c r="Z79" i="27"/>
  <c r="AA78" i="27"/>
  <c r="Z78" i="27"/>
  <c r="AA77" i="27"/>
  <c r="Z77" i="27"/>
  <c r="AA76" i="27"/>
  <c r="Z76" i="27"/>
  <c r="AA75" i="27"/>
  <c r="Z75" i="27"/>
  <c r="AA74" i="27"/>
  <c r="Z74" i="27"/>
  <c r="AA73" i="27"/>
  <c r="Z73" i="27"/>
  <c r="AA72" i="27"/>
  <c r="Z72" i="27"/>
  <c r="AA71" i="27"/>
  <c r="Z71" i="27"/>
  <c r="AA70" i="27"/>
  <c r="Z70" i="27"/>
  <c r="AA69" i="27"/>
  <c r="Z69" i="27"/>
  <c r="AA68" i="27"/>
  <c r="Z68" i="27"/>
  <c r="AA67" i="27"/>
  <c r="Z67" i="27"/>
  <c r="AA66" i="27"/>
  <c r="Z66" i="27"/>
  <c r="AA65" i="27"/>
  <c r="Z65" i="27"/>
  <c r="AA64" i="27"/>
  <c r="Z64" i="27"/>
  <c r="AA63" i="27"/>
  <c r="Z63" i="27"/>
  <c r="AA62" i="27"/>
  <c r="Z62" i="27"/>
  <c r="AA61" i="27"/>
  <c r="Z61" i="27"/>
  <c r="AA60" i="27"/>
  <c r="Z60" i="27"/>
  <c r="AA59" i="27"/>
  <c r="Z59" i="27"/>
  <c r="AA58" i="27"/>
  <c r="Z58" i="27"/>
  <c r="AA57" i="27"/>
  <c r="Z57" i="27"/>
  <c r="AA56" i="27"/>
  <c r="Z56" i="27"/>
  <c r="AA55" i="27"/>
  <c r="Z55" i="27"/>
  <c r="AA54" i="27"/>
  <c r="Z54" i="27"/>
  <c r="AA53" i="27"/>
  <c r="Z53" i="27"/>
  <c r="AA52" i="27"/>
  <c r="Z52" i="27"/>
  <c r="AA51" i="27"/>
  <c r="Z51" i="27"/>
  <c r="AA50" i="27"/>
  <c r="Z50" i="27"/>
  <c r="AA49" i="27"/>
  <c r="Z49" i="27"/>
  <c r="AA48" i="27"/>
  <c r="Z48" i="27"/>
  <c r="AA47" i="27"/>
  <c r="Z47" i="27"/>
  <c r="AA46" i="27"/>
  <c r="Z46" i="27"/>
  <c r="AA45" i="27"/>
  <c r="Z45" i="27"/>
  <c r="AA44" i="27"/>
  <c r="Z44" i="27"/>
  <c r="AA43" i="27"/>
  <c r="Z43" i="27"/>
  <c r="AA42" i="27"/>
  <c r="Z42" i="27"/>
  <c r="AA41" i="27"/>
  <c r="Z41" i="27"/>
  <c r="AA40" i="27"/>
  <c r="Z40" i="27"/>
  <c r="AA39" i="27"/>
  <c r="Z39" i="27"/>
  <c r="AA38" i="27"/>
  <c r="Z38" i="27"/>
  <c r="AA37" i="27"/>
  <c r="Z37" i="27"/>
  <c r="AA36" i="27"/>
  <c r="Z36" i="27"/>
  <c r="AA35" i="27"/>
  <c r="Z35" i="27"/>
  <c r="AA34" i="27"/>
  <c r="Z34" i="27"/>
  <c r="AA33" i="27"/>
  <c r="Z33" i="27"/>
  <c r="AA32" i="27"/>
  <c r="Z32" i="27"/>
  <c r="AA31" i="27"/>
  <c r="Z31" i="27"/>
  <c r="AA30" i="27"/>
  <c r="Z30" i="27"/>
  <c r="AA29" i="27"/>
  <c r="Z29" i="27"/>
  <c r="AA28" i="27"/>
  <c r="Z28" i="27"/>
  <c r="AA27" i="27"/>
  <c r="Z27" i="27"/>
  <c r="AA26" i="27"/>
  <c r="Z26" i="27"/>
  <c r="AA25" i="27"/>
  <c r="AB25" i="27" s="1"/>
  <c r="Z25" i="27"/>
  <c r="Z24" i="27"/>
  <c r="Z18" i="27"/>
  <c r="E3" i="24"/>
  <c r="AB26" i="27" l="1"/>
  <c r="AB27" i="27" s="1"/>
  <c r="AB28" i="27" s="1"/>
  <c r="AB29" i="27" s="1"/>
  <c r="AB30" i="27" s="1"/>
  <c r="AB31" i="27" s="1"/>
  <c r="AB32" i="27" s="1"/>
  <c r="AB33" i="27" s="1"/>
  <c r="AB34" i="27" s="1"/>
  <c r="AB35" i="27" s="1"/>
  <c r="AB36" i="27" s="1"/>
  <c r="AB37" i="27" s="1"/>
  <c r="AB38" i="27" s="1"/>
  <c r="AB39" i="27" s="1"/>
  <c r="AB40" i="27" s="1"/>
  <c r="AB41" i="27" s="1"/>
  <c r="AB42" i="27" s="1"/>
  <c r="AB43" i="27" s="1"/>
  <c r="AB44" i="27" s="1"/>
  <c r="AB45" i="27" s="1"/>
  <c r="AB46" i="27" s="1"/>
  <c r="AB47" i="27" s="1"/>
  <c r="AB48" i="27" s="1"/>
  <c r="AB49" i="27" s="1"/>
  <c r="AB50" i="27" s="1"/>
  <c r="AB51" i="27" s="1"/>
  <c r="AB52" i="27" s="1"/>
  <c r="AB53" i="27" s="1"/>
  <c r="AB54" i="27" s="1"/>
  <c r="AB55" i="27" s="1"/>
  <c r="AB56" i="27" s="1"/>
  <c r="AB57" i="27" s="1"/>
  <c r="AB58" i="27" s="1"/>
  <c r="AB59" i="27" s="1"/>
  <c r="AB60" i="27" s="1"/>
  <c r="AB61" i="27" s="1"/>
  <c r="AB62" i="27" s="1"/>
  <c r="AB63" i="27" s="1"/>
  <c r="AD122" i="27"/>
  <c r="AD121" i="27"/>
  <c r="AD120" i="27"/>
  <c r="AD118" i="27"/>
  <c r="AD116" i="27"/>
  <c r="X211" i="22"/>
  <c r="X212" i="22" s="1"/>
  <c r="X213" i="22" s="1"/>
  <c r="X214" i="22" s="1"/>
  <c r="X215" i="22" s="1"/>
  <c r="X216" i="22" s="1"/>
  <c r="X217" i="22" s="1"/>
  <c r="X218" i="22" s="1"/>
  <c r="X219" i="22" s="1"/>
  <c r="X220" i="22" s="1"/>
  <c r="X221" i="22" s="1"/>
  <c r="X222" i="22" s="1"/>
  <c r="X223" i="22" s="1"/>
  <c r="X224" i="22" s="1"/>
  <c r="X225" i="22" s="1"/>
  <c r="X226" i="22" s="1"/>
  <c r="X227" i="22" s="1"/>
  <c r="X228" i="22" s="1"/>
  <c r="X229" i="22" s="1"/>
  <c r="X230" i="22" s="1"/>
  <c r="X231" i="22" s="1"/>
  <c r="X232" i="22" s="1"/>
  <c r="X233" i="22" s="1"/>
  <c r="X234" i="22" s="1"/>
  <c r="X235" i="22" s="1"/>
  <c r="X236" i="22" s="1"/>
  <c r="X237" i="22" s="1"/>
  <c r="X238" i="22" s="1"/>
  <c r="X239" i="22" s="1"/>
  <c r="X240" i="22" s="1"/>
  <c r="X241" i="22" s="1"/>
  <c r="X242" i="22" s="1"/>
  <c r="X243" i="22" s="1"/>
  <c r="X244" i="22" s="1"/>
  <c r="X245" i="22" s="1"/>
  <c r="X246" i="22" s="1"/>
  <c r="X247" i="22" s="1"/>
  <c r="X248" i="22" s="1"/>
  <c r="X249" i="22" s="1"/>
  <c r="X250" i="22" s="1"/>
  <c r="X251" i="22" s="1"/>
  <c r="X252" i="22" s="1"/>
  <c r="X253" i="22" s="1"/>
  <c r="X254" i="22" s="1"/>
  <c r="X255" i="22" s="1"/>
  <c r="X256" i="22" s="1"/>
  <c r="X257" i="22" s="1"/>
  <c r="X258" i="22" s="1"/>
  <c r="X259" i="22" s="1"/>
  <c r="X260" i="22" s="1"/>
  <c r="X261" i="22" s="1"/>
  <c r="X262" i="22" s="1"/>
  <c r="X263" i="22" s="1"/>
  <c r="X264" i="22" s="1"/>
  <c r="X265" i="22" s="1"/>
  <c r="X266" i="22" s="1"/>
  <c r="X267" i="22" s="1"/>
  <c r="X268" i="22" s="1"/>
  <c r="X269" i="22" s="1"/>
  <c r="X270" i="22" s="1"/>
  <c r="X271" i="22" s="1"/>
  <c r="X272" i="22" s="1"/>
  <c r="X273" i="22" s="1"/>
  <c r="X274" i="22" s="1"/>
  <c r="X275" i="22" s="1"/>
  <c r="X276" i="22" s="1"/>
  <c r="X277" i="22" s="1"/>
  <c r="X278" i="22" s="1"/>
  <c r="X279" i="22" s="1"/>
  <c r="X280" i="22" s="1"/>
  <c r="X281" i="22" s="1"/>
  <c r="X282" i="22" s="1"/>
  <c r="X283" i="22" s="1"/>
  <c r="X284" i="22" s="1"/>
  <c r="X285" i="22" s="1"/>
  <c r="X286" i="22" s="1"/>
  <c r="X287" i="22" s="1"/>
  <c r="X288" i="22" s="1"/>
  <c r="X289" i="22" s="1"/>
  <c r="X290" i="22" s="1"/>
  <c r="X291" i="22" s="1"/>
  <c r="X292" i="22" s="1"/>
  <c r="X293" i="22" s="1"/>
  <c r="X294" i="22" s="1"/>
  <c r="X295" i="22" s="1"/>
  <c r="X296" i="22" s="1"/>
  <c r="X297" i="22" s="1"/>
  <c r="X298" i="22" s="1"/>
  <c r="X299" i="22" s="1"/>
  <c r="X300" i="22" s="1"/>
  <c r="X301" i="22" s="1"/>
  <c r="X119" i="22" s="1"/>
  <c r="W211" i="22"/>
  <c r="W212" i="22" s="1"/>
  <c r="W213" i="22" s="1"/>
  <c r="W214" i="22" s="1"/>
  <c r="W215" i="22" s="1"/>
  <c r="W216" i="22" s="1"/>
  <c r="W217" i="22" s="1"/>
  <c r="W218" i="22" s="1"/>
  <c r="W219" i="22" s="1"/>
  <c r="W220" i="22" s="1"/>
  <c r="W221" i="22" s="1"/>
  <c r="W222" i="22" s="1"/>
  <c r="W223" i="22" s="1"/>
  <c r="W224" i="22" s="1"/>
  <c r="W225" i="22" s="1"/>
  <c r="W226" i="22" s="1"/>
  <c r="W227" i="22" s="1"/>
  <c r="W228" i="22" s="1"/>
  <c r="W229" i="22" s="1"/>
  <c r="W230" i="22" s="1"/>
  <c r="W231" i="22" s="1"/>
  <c r="W232" i="22" s="1"/>
  <c r="W233" i="22" s="1"/>
  <c r="W234" i="22" s="1"/>
  <c r="W235" i="22" s="1"/>
  <c r="W236" i="22" s="1"/>
  <c r="W237" i="22" s="1"/>
  <c r="W238" i="22" s="1"/>
  <c r="W239" i="22" s="1"/>
  <c r="W240" i="22" s="1"/>
  <c r="W241" i="22" s="1"/>
  <c r="W242" i="22" s="1"/>
  <c r="W243" i="22" s="1"/>
  <c r="W244" i="22" s="1"/>
  <c r="W245" i="22" s="1"/>
  <c r="W246" i="22" s="1"/>
  <c r="W247" i="22" s="1"/>
  <c r="W248" i="22" s="1"/>
  <c r="W249" i="22" s="1"/>
  <c r="W250" i="22" s="1"/>
  <c r="W251" i="22" s="1"/>
  <c r="W252" i="22" s="1"/>
  <c r="W253" i="22" s="1"/>
  <c r="W254" i="22" s="1"/>
  <c r="W255" i="22" s="1"/>
  <c r="W256" i="22" s="1"/>
  <c r="W257" i="22" s="1"/>
  <c r="W258" i="22" s="1"/>
  <c r="W259" i="22" s="1"/>
  <c r="W260" i="22" s="1"/>
  <c r="W261" i="22" s="1"/>
  <c r="W262" i="22" s="1"/>
  <c r="W263" i="22" s="1"/>
  <c r="W264" i="22" s="1"/>
  <c r="W265" i="22" s="1"/>
  <c r="W266" i="22" s="1"/>
  <c r="W267" i="22" s="1"/>
  <c r="W268" i="22" s="1"/>
  <c r="W269" i="22" s="1"/>
  <c r="W270" i="22" s="1"/>
  <c r="W271" i="22" s="1"/>
  <c r="W272" i="22" s="1"/>
  <c r="W273" i="22" s="1"/>
  <c r="W274" i="22" s="1"/>
  <c r="W275" i="22" s="1"/>
  <c r="W276" i="22" s="1"/>
  <c r="W277" i="22" s="1"/>
  <c r="W278" i="22" s="1"/>
  <c r="W279" i="22" s="1"/>
  <c r="W280" i="22" s="1"/>
  <c r="W281" i="22" s="1"/>
  <c r="W282" i="22" s="1"/>
  <c r="W283" i="22" s="1"/>
  <c r="W284" i="22" s="1"/>
  <c r="W285" i="22" s="1"/>
  <c r="W286" i="22" s="1"/>
  <c r="W287" i="22" s="1"/>
  <c r="W288" i="22" s="1"/>
  <c r="W289" i="22" s="1"/>
  <c r="W290" i="22" s="1"/>
  <c r="W291" i="22" s="1"/>
  <c r="W292" i="22" s="1"/>
  <c r="W293" i="22" s="1"/>
  <c r="W294" i="22" s="1"/>
  <c r="W295" i="22" s="1"/>
  <c r="W296" i="22" s="1"/>
  <c r="W297" i="22" s="1"/>
  <c r="W298" i="22" s="1"/>
  <c r="W299" i="22" s="1"/>
  <c r="W300" i="22" s="1"/>
  <c r="W301" i="22" s="1"/>
  <c r="W119" i="22" s="1"/>
  <c r="V211" i="22"/>
  <c r="V212" i="22" s="1"/>
  <c r="V213" i="22" s="1"/>
  <c r="V214" i="22" s="1"/>
  <c r="V215" i="22" s="1"/>
  <c r="V216" i="22" s="1"/>
  <c r="V217" i="22" s="1"/>
  <c r="V218" i="22" s="1"/>
  <c r="V219" i="22" s="1"/>
  <c r="V220" i="22" s="1"/>
  <c r="V221" i="22" s="1"/>
  <c r="V222" i="22" s="1"/>
  <c r="V223" i="22" s="1"/>
  <c r="V224" i="22" s="1"/>
  <c r="V225" i="22" s="1"/>
  <c r="V226" i="22" s="1"/>
  <c r="V227" i="22" s="1"/>
  <c r="V228" i="22" s="1"/>
  <c r="V229" i="22" s="1"/>
  <c r="V230" i="22" s="1"/>
  <c r="V231" i="22" s="1"/>
  <c r="V232" i="22" s="1"/>
  <c r="V233" i="22" s="1"/>
  <c r="V234" i="22" s="1"/>
  <c r="V235" i="22" s="1"/>
  <c r="V236" i="22" s="1"/>
  <c r="V237" i="22" s="1"/>
  <c r="V238" i="22" s="1"/>
  <c r="V239" i="22" s="1"/>
  <c r="V240" i="22" s="1"/>
  <c r="V241" i="22" s="1"/>
  <c r="V242" i="22" s="1"/>
  <c r="V243" i="22" s="1"/>
  <c r="V244" i="22" s="1"/>
  <c r="V245" i="22" s="1"/>
  <c r="V246" i="22" s="1"/>
  <c r="V247" i="22" s="1"/>
  <c r="V248" i="22" s="1"/>
  <c r="V249" i="22" s="1"/>
  <c r="V250" i="22" s="1"/>
  <c r="V251" i="22" s="1"/>
  <c r="V252" i="22" s="1"/>
  <c r="V253" i="22" s="1"/>
  <c r="V254" i="22" s="1"/>
  <c r="V255" i="22" s="1"/>
  <c r="V256" i="22" s="1"/>
  <c r="V257" i="22" s="1"/>
  <c r="V258" i="22" s="1"/>
  <c r="V259" i="22" s="1"/>
  <c r="V260" i="22" s="1"/>
  <c r="V261" i="22" s="1"/>
  <c r="V262" i="22" s="1"/>
  <c r="V263" i="22" s="1"/>
  <c r="V264" i="22" s="1"/>
  <c r="V265" i="22" s="1"/>
  <c r="V266" i="22" s="1"/>
  <c r="V267" i="22" s="1"/>
  <c r="V268" i="22" s="1"/>
  <c r="V269" i="22" s="1"/>
  <c r="V270" i="22" s="1"/>
  <c r="V271" i="22" s="1"/>
  <c r="V272" i="22" s="1"/>
  <c r="V273" i="22" s="1"/>
  <c r="V274" i="22" s="1"/>
  <c r="V275" i="22" s="1"/>
  <c r="V276" i="22" s="1"/>
  <c r="V277" i="22" s="1"/>
  <c r="V278" i="22" s="1"/>
  <c r="V279" i="22" s="1"/>
  <c r="V280" i="22" s="1"/>
  <c r="V281" i="22" s="1"/>
  <c r="V282" i="22" s="1"/>
  <c r="V283" i="22" s="1"/>
  <c r="V284" i="22" s="1"/>
  <c r="V285" i="22" s="1"/>
  <c r="V286" i="22" s="1"/>
  <c r="V287" i="22" s="1"/>
  <c r="V288" i="22" s="1"/>
  <c r="V289" i="22" s="1"/>
  <c r="V290" i="22" s="1"/>
  <c r="V291" i="22" s="1"/>
  <c r="V292" i="22" s="1"/>
  <c r="V293" i="22" s="1"/>
  <c r="V294" i="22" s="1"/>
  <c r="V295" i="22" s="1"/>
  <c r="V296" i="22" s="1"/>
  <c r="V297" i="22" s="1"/>
  <c r="V298" i="22" s="1"/>
  <c r="V299" i="22" s="1"/>
  <c r="V300" i="22" s="1"/>
  <c r="V301" i="22" s="1"/>
  <c r="V119" i="22" s="1"/>
  <c r="U211" i="22"/>
  <c r="U212" i="22" s="1"/>
  <c r="U213" i="22" s="1"/>
  <c r="U214" i="22" s="1"/>
  <c r="U215" i="22" s="1"/>
  <c r="U216" i="22" s="1"/>
  <c r="U217" i="22" s="1"/>
  <c r="U218" i="22" s="1"/>
  <c r="U219" i="22" s="1"/>
  <c r="U220" i="22" s="1"/>
  <c r="U221" i="22" s="1"/>
  <c r="U222" i="22" s="1"/>
  <c r="U223" i="22" s="1"/>
  <c r="U224" i="22" s="1"/>
  <c r="U225" i="22" s="1"/>
  <c r="U226" i="22" s="1"/>
  <c r="U227" i="22" s="1"/>
  <c r="U228" i="22" s="1"/>
  <c r="U229" i="22" s="1"/>
  <c r="U230" i="22" s="1"/>
  <c r="U231" i="22" s="1"/>
  <c r="U232" i="22" s="1"/>
  <c r="U233" i="22" s="1"/>
  <c r="U234" i="22" s="1"/>
  <c r="U235" i="22" s="1"/>
  <c r="U236" i="22" s="1"/>
  <c r="U237" i="22" s="1"/>
  <c r="U238" i="22" s="1"/>
  <c r="U239" i="22" s="1"/>
  <c r="U240" i="22" s="1"/>
  <c r="U241" i="22" s="1"/>
  <c r="U242" i="22" s="1"/>
  <c r="U243" i="22" s="1"/>
  <c r="U244" i="22" s="1"/>
  <c r="U245" i="22" s="1"/>
  <c r="U246" i="22" s="1"/>
  <c r="U247" i="22" s="1"/>
  <c r="U248" i="22" s="1"/>
  <c r="U249" i="22" s="1"/>
  <c r="U250" i="22" s="1"/>
  <c r="U251" i="22" s="1"/>
  <c r="U252" i="22" s="1"/>
  <c r="U253" i="22" s="1"/>
  <c r="U254" i="22" s="1"/>
  <c r="U255" i="22" s="1"/>
  <c r="U256" i="22" s="1"/>
  <c r="U257" i="22" s="1"/>
  <c r="U258" i="22" s="1"/>
  <c r="U259" i="22" s="1"/>
  <c r="U260" i="22" s="1"/>
  <c r="U261" i="22" s="1"/>
  <c r="U262" i="22" s="1"/>
  <c r="U263" i="22" s="1"/>
  <c r="U264" i="22" s="1"/>
  <c r="U265" i="22" s="1"/>
  <c r="U266" i="22" s="1"/>
  <c r="U267" i="22" s="1"/>
  <c r="U268" i="22" s="1"/>
  <c r="U269" i="22" s="1"/>
  <c r="U270" i="22" s="1"/>
  <c r="U271" i="22" s="1"/>
  <c r="U272" i="22" s="1"/>
  <c r="U273" i="22" s="1"/>
  <c r="U274" i="22" s="1"/>
  <c r="U275" i="22" s="1"/>
  <c r="U276" i="22" s="1"/>
  <c r="U277" i="22" s="1"/>
  <c r="U278" i="22" s="1"/>
  <c r="U279" i="22" s="1"/>
  <c r="U280" i="22" s="1"/>
  <c r="U281" i="22" s="1"/>
  <c r="U282" i="22" s="1"/>
  <c r="U283" i="22" s="1"/>
  <c r="U284" i="22" s="1"/>
  <c r="U285" i="22" s="1"/>
  <c r="U286" i="22" s="1"/>
  <c r="U287" i="22" s="1"/>
  <c r="U288" i="22" s="1"/>
  <c r="U289" i="22" s="1"/>
  <c r="U290" i="22" s="1"/>
  <c r="U291" i="22" s="1"/>
  <c r="U292" i="22" s="1"/>
  <c r="U293" i="22" s="1"/>
  <c r="U294" i="22" s="1"/>
  <c r="U295" i="22" s="1"/>
  <c r="U296" i="22" s="1"/>
  <c r="U297" i="22" s="1"/>
  <c r="U298" i="22" s="1"/>
  <c r="U299" i="22" s="1"/>
  <c r="U300" i="22" s="1"/>
  <c r="U301" i="22" s="1"/>
  <c r="U119" i="22" s="1"/>
  <c r="T211" i="22"/>
  <c r="T212" i="22" s="1"/>
  <c r="T213" i="22" s="1"/>
  <c r="T214" i="22" s="1"/>
  <c r="T215" i="22" s="1"/>
  <c r="T216" i="22" s="1"/>
  <c r="T217" i="22" s="1"/>
  <c r="T218" i="22" s="1"/>
  <c r="T219" i="22" s="1"/>
  <c r="T220" i="22" s="1"/>
  <c r="T221" i="22" s="1"/>
  <c r="T222" i="22" s="1"/>
  <c r="T223" i="22" s="1"/>
  <c r="T224" i="22" s="1"/>
  <c r="T225" i="22" s="1"/>
  <c r="T226" i="22" s="1"/>
  <c r="T227" i="22" s="1"/>
  <c r="T228" i="22" s="1"/>
  <c r="T229" i="22" s="1"/>
  <c r="T230" i="22" s="1"/>
  <c r="T231" i="22" s="1"/>
  <c r="T232" i="22" s="1"/>
  <c r="T233" i="22" s="1"/>
  <c r="T234" i="22" s="1"/>
  <c r="T235" i="22" s="1"/>
  <c r="T236" i="22" s="1"/>
  <c r="T237" i="22" s="1"/>
  <c r="T238" i="22" s="1"/>
  <c r="T239" i="22" s="1"/>
  <c r="T240" i="22" s="1"/>
  <c r="T241" i="22" s="1"/>
  <c r="T242" i="22" s="1"/>
  <c r="T243" i="22" s="1"/>
  <c r="T244" i="22" s="1"/>
  <c r="T245" i="22" s="1"/>
  <c r="T246" i="22" s="1"/>
  <c r="T247" i="22" s="1"/>
  <c r="T248" i="22" s="1"/>
  <c r="T249" i="22" s="1"/>
  <c r="T250" i="22" s="1"/>
  <c r="T251" i="22" s="1"/>
  <c r="T252" i="22" s="1"/>
  <c r="T253" i="22" s="1"/>
  <c r="T254" i="22" s="1"/>
  <c r="T255" i="22" s="1"/>
  <c r="T256" i="22" s="1"/>
  <c r="T257" i="22" s="1"/>
  <c r="T258" i="22" s="1"/>
  <c r="T259" i="22" s="1"/>
  <c r="T260" i="22" s="1"/>
  <c r="T261" i="22" s="1"/>
  <c r="T262" i="22" s="1"/>
  <c r="T263" i="22" s="1"/>
  <c r="T264" i="22" s="1"/>
  <c r="T265" i="22" s="1"/>
  <c r="T266" i="22" s="1"/>
  <c r="T267" i="22" s="1"/>
  <c r="T268" i="22" s="1"/>
  <c r="T269" i="22" s="1"/>
  <c r="T270" i="22" s="1"/>
  <c r="T271" i="22" s="1"/>
  <c r="T272" i="22" s="1"/>
  <c r="T273" i="22" s="1"/>
  <c r="T274" i="22" s="1"/>
  <c r="T275" i="22" s="1"/>
  <c r="T276" i="22" s="1"/>
  <c r="T277" i="22" s="1"/>
  <c r="T278" i="22" s="1"/>
  <c r="T279" i="22" s="1"/>
  <c r="T280" i="22" s="1"/>
  <c r="T281" i="22" s="1"/>
  <c r="T282" i="22" s="1"/>
  <c r="T283" i="22" s="1"/>
  <c r="T284" i="22" s="1"/>
  <c r="T285" i="22" s="1"/>
  <c r="T286" i="22" s="1"/>
  <c r="T287" i="22" s="1"/>
  <c r="T288" i="22" s="1"/>
  <c r="T289" i="22" s="1"/>
  <c r="T290" i="22" s="1"/>
  <c r="T291" i="22" s="1"/>
  <c r="T292" i="22" s="1"/>
  <c r="T293" i="22" s="1"/>
  <c r="T294" i="22" s="1"/>
  <c r="T295" i="22" s="1"/>
  <c r="T296" i="22" s="1"/>
  <c r="T297" i="22" s="1"/>
  <c r="T298" i="22" s="1"/>
  <c r="T299" i="22" s="1"/>
  <c r="T300" i="22" s="1"/>
  <c r="T301" i="22" s="1"/>
  <c r="T119" i="22" s="1"/>
  <c r="S211" i="22"/>
  <c r="S212" i="22" s="1"/>
  <c r="S213" i="22" s="1"/>
  <c r="S214" i="22" s="1"/>
  <c r="S215" i="22" s="1"/>
  <c r="S216" i="22" s="1"/>
  <c r="S217" i="22" s="1"/>
  <c r="S218" i="22" s="1"/>
  <c r="S219" i="22" s="1"/>
  <c r="S220" i="22" s="1"/>
  <c r="S221" i="22" s="1"/>
  <c r="S222" i="22" s="1"/>
  <c r="S223" i="22" s="1"/>
  <c r="S224" i="22" s="1"/>
  <c r="S225" i="22" s="1"/>
  <c r="S226" i="22" s="1"/>
  <c r="S227" i="22" s="1"/>
  <c r="S228" i="22" s="1"/>
  <c r="S229" i="22" s="1"/>
  <c r="S230" i="22" s="1"/>
  <c r="S231" i="22" s="1"/>
  <c r="S232" i="22" s="1"/>
  <c r="S233" i="22" s="1"/>
  <c r="S234" i="22" s="1"/>
  <c r="S235" i="22" s="1"/>
  <c r="S236" i="22" s="1"/>
  <c r="S237" i="22" s="1"/>
  <c r="S238" i="22" s="1"/>
  <c r="S239" i="22" s="1"/>
  <c r="S240" i="22" s="1"/>
  <c r="S241" i="22" s="1"/>
  <c r="S242" i="22" s="1"/>
  <c r="S243" i="22" s="1"/>
  <c r="S244" i="22" s="1"/>
  <c r="S245" i="22" s="1"/>
  <c r="S246" i="22" s="1"/>
  <c r="S247" i="22" s="1"/>
  <c r="S248" i="22" s="1"/>
  <c r="S249" i="22" s="1"/>
  <c r="S250" i="22" s="1"/>
  <c r="S251" i="22" s="1"/>
  <c r="S252" i="22" s="1"/>
  <c r="S253" i="22" s="1"/>
  <c r="S254" i="22" s="1"/>
  <c r="S255" i="22" s="1"/>
  <c r="S256" i="22" s="1"/>
  <c r="S257" i="22" s="1"/>
  <c r="S258" i="22" s="1"/>
  <c r="S259" i="22" s="1"/>
  <c r="S260" i="22" s="1"/>
  <c r="S261" i="22" s="1"/>
  <c r="S262" i="22" s="1"/>
  <c r="S263" i="22" s="1"/>
  <c r="S264" i="22" s="1"/>
  <c r="S265" i="22" s="1"/>
  <c r="S266" i="22" s="1"/>
  <c r="S267" i="22" s="1"/>
  <c r="S268" i="22" s="1"/>
  <c r="S269" i="22" s="1"/>
  <c r="S270" i="22" s="1"/>
  <c r="S271" i="22" s="1"/>
  <c r="S272" i="22" s="1"/>
  <c r="S273" i="22" s="1"/>
  <c r="S274" i="22" s="1"/>
  <c r="S275" i="22" s="1"/>
  <c r="S276" i="22" s="1"/>
  <c r="S277" i="22" s="1"/>
  <c r="S278" i="22" s="1"/>
  <c r="S279" i="22" s="1"/>
  <c r="S280" i="22" s="1"/>
  <c r="S281" i="22" s="1"/>
  <c r="S282" i="22" s="1"/>
  <c r="S283" i="22" s="1"/>
  <c r="S284" i="22" s="1"/>
  <c r="S285" i="22" s="1"/>
  <c r="S286" i="22" s="1"/>
  <c r="S287" i="22" s="1"/>
  <c r="S288" i="22" s="1"/>
  <c r="S289" i="22" s="1"/>
  <c r="S290" i="22" s="1"/>
  <c r="S291" i="22" s="1"/>
  <c r="S292" i="22" s="1"/>
  <c r="S293" i="22" s="1"/>
  <c r="S294" i="22" s="1"/>
  <c r="S295" i="22" s="1"/>
  <c r="S296" i="22" s="1"/>
  <c r="S297" i="22" s="1"/>
  <c r="S298" i="22" s="1"/>
  <c r="S299" i="22" s="1"/>
  <c r="S300" i="22" s="1"/>
  <c r="S301" i="22" s="1"/>
  <c r="S119" i="22" s="1"/>
  <c r="R211" i="22"/>
  <c r="R212" i="22" s="1"/>
  <c r="R213" i="22" s="1"/>
  <c r="R214" i="22" s="1"/>
  <c r="R215" i="22" s="1"/>
  <c r="R216" i="22" s="1"/>
  <c r="R217" i="22" s="1"/>
  <c r="R218" i="22" s="1"/>
  <c r="R219" i="22" s="1"/>
  <c r="R220" i="22" s="1"/>
  <c r="R221" i="22" s="1"/>
  <c r="R222" i="22" s="1"/>
  <c r="R223" i="22" s="1"/>
  <c r="R224" i="22" s="1"/>
  <c r="R225" i="22" s="1"/>
  <c r="R226" i="22" s="1"/>
  <c r="R227" i="22" s="1"/>
  <c r="R228" i="22" s="1"/>
  <c r="R229" i="22" s="1"/>
  <c r="R230" i="22" s="1"/>
  <c r="R231" i="22" s="1"/>
  <c r="R232" i="22" s="1"/>
  <c r="R233" i="22" s="1"/>
  <c r="R234" i="22" s="1"/>
  <c r="R235" i="22" s="1"/>
  <c r="R236" i="22" s="1"/>
  <c r="R237" i="22" s="1"/>
  <c r="R238" i="22" s="1"/>
  <c r="R239" i="22" s="1"/>
  <c r="R240" i="22" s="1"/>
  <c r="R241" i="22" s="1"/>
  <c r="R242" i="22" s="1"/>
  <c r="R243" i="22" s="1"/>
  <c r="R244" i="22" s="1"/>
  <c r="R245" i="22" s="1"/>
  <c r="R246" i="22" s="1"/>
  <c r="R247" i="22" s="1"/>
  <c r="R248" i="22" s="1"/>
  <c r="R249" i="22" s="1"/>
  <c r="R250" i="22" s="1"/>
  <c r="R251" i="22" s="1"/>
  <c r="R252" i="22" s="1"/>
  <c r="R253" i="22" s="1"/>
  <c r="R254" i="22" s="1"/>
  <c r="R255" i="22" s="1"/>
  <c r="R256" i="22" s="1"/>
  <c r="R257" i="22" s="1"/>
  <c r="R258" i="22" s="1"/>
  <c r="R259" i="22" s="1"/>
  <c r="R260" i="22" s="1"/>
  <c r="R261" i="22" s="1"/>
  <c r="R262" i="22" s="1"/>
  <c r="R263" i="22" s="1"/>
  <c r="R264" i="22" s="1"/>
  <c r="R265" i="22" s="1"/>
  <c r="R266" i="22" s="1"/>
  <c r="R267" i="22" s="1"/>
  <c r="R268" i="22" s="1"/>
  <c r="R269" i="22" s="1"/>
  <c r="R270" i="22" s="1"/>
  <c r="R271" i="22" s="1"/>
  <c r="R272" i="22" s="1"/>
  <c r="R273" i="22" s="1"/>
  <c r="R274" i="22" s="1"/>
  <c r="R275" i="22" s="1"/>
  <c r="R276" i="22" s="1"/>
  <c r="R277" i="22" s="1"/>
  <c r="R278" i="22" s="1"/>
  <c r="R279" i="22" s="1"/>
  <c r="R280" i="22" s="1"/>
  <c r="R281" i="22" s="1"/>
  <c r="R282" i="22" s="1"/>
  <c r="R283" i="22" s="1"/>
  <c r="R284" i="22" s="1"/>
  <c r="R285" i="22" s="1"/>
  <c r="R286" i="22" s="1"/>
  <c r="R287" i="22" s="1"/>
  <c r="R288" i="22" s="1"/>
  <c r="R289" i="22" s="1"/>
  <c r="R290" i="22" s="1"/>
  <c r="R291" i="22" s="1"/>
  <c r="R292" i="22" s="1"/>
  <c r="R293" i="22" s="1"/>
  <c r="R294" i="22" s="1"/>
  <c r="R295" i="22" s="1"/>
  <c r="R296" i="22" s="1"/>
  <c r="R297" i="22" s="1"/>
  <c r="R298" i="22" s="1"/>
  <c r="R299" i="22" s="1"/>
  <c r="R300" i="22" s="1"/>
  <c r="R301" i="22" s="1"/>
  <c r="R119" i="22" s="1"/>
  <c r="Q211" i="22"/>
  <c r="Q212" i="22" s="1"/>
  <c r="Q213" i="22" s="1"/>
  <c r="Q214" i="22" s="1"/>
  <c r="Q215" i="22" s="1"/>
  <c r="Q216" i="22" s="1"/>
  <c r="Q217" i="22" s="1"/>
  <c r="Q218" i="22" s="1"/>
  <c r="Q219" i="22" s="1"/>
  <c r="Q220" i="22" s="1"/>
  <c r="Q221" i="22" s="1"/>
  <c r="Q222" i="22" s="1"/>
  <c r="Q223" i="22" s="1"/>
  <c r="Q224" i="22" s="1"/>
  <c r="Q225" i="22" s="1"/>
  <c r="Q226" i="22" s="1"/>
  <c r="Q227" i="22" s="1"/>
  <c r="Q228" i="22" s="1"/>
  <c r="Q229" i="22" s="1"/>
  <c r="Q230" i="22" s="1"/>
  <c r="Q231" i="22" s="1"/>
  <c r="Q232" i="22" s="1"/>
  <c r="Q233" i="22" s="1"/>
  <c r="Q234" i="22" s="1"/>
  <c r="Q235" i="22" s="1"/>
  <c r="Q236" i="22" s="1"/>
  <c r="Q237" i="22" s="1"/>
  <c r="Q238" i="22" s="1"/>
  <c r="Q239" i="22" s="1"/>
  <c r="Q240" i="22" s="1"/>
  <c r="Q241" i="22" s="1"/>
  <c r="Q242" i="22" s="1"/>
  <c r="Q243" i="22" s="1"/>
  <c r="Q244" i="22" s="1"/>
  <c r="Q245" i="22" s="1"/>
  <c r="Q246" i="22" s="1"/>
  <c r="Q247" i="22" s="1"/>
  <c r="Q248" i="22" s="1"/>
  <c r="Q249" i="22" s="1"/>
  <c r="Q250" i="22" s="1"/>
  <c r="Q251" i="22" s="1"/>
  <c r="Q252" i="22" s="1"/>
  <c r="Q253" i="22" s="1"/>
  <c r="Q254" i="22" s="1"/>
  <c r="Q255" i="22" s="1"/>
  <c r="Q256" i="22" s="1"/>
  <c r="Q257" i="22" s="1"/>
  <c r="Q258" i="22" s="1"/>
  <c r="Q259" i="22" s="1"/>
  <c r="Q260" i="22" s="1"/>
  <c r="Q261" i="22" s="1"/>
  <c r="Q262" i="22" s="1"/>
  <c r="Q263" i="22" s="1"/>
  <c r="Q264" i="22" s="1"/>
  <c r="Q265" i="22" s="1"/>
  <c r="Q266" i="22" s="1"/>
  <c r="Q267" i="22" s="1"/>
  <c r="Q268" i="22" s="1"/>
  <c r="Q269" i="22" s="1"/>
  <c r="Q270" i="22" s="1"/>
  <c r="Q271" i="22" s="1"/>
  <c r="Q272" i="22" s="1"/>
  <c r="Q273" i="22" s="1"/>
  <c r="Q274" i="22" s="1"/>
  <c r="Q275" i="22" s="1"/>
  <c r="Q276" i="22" s="1"/>
  <c r="Q277" i="22" s="1"/>
  <c r="Q278" i="22" s="1"/>
  <c r="Q279" i="22" s="1"/>
  <c r="Q280" i="22" s="1"/>
  <c r="Q281" i="22" s="1"/>
  <c r="Q282" i="22" s="1"/>
  <c r="Q283" i="22" s="1"/>
  <c r="Q284" i="22" s="1"/>
  <c r="Q285" i="22" s="1"/>
  <c r="Q286" i="22" s="1"/>
  <c r="Q287" i="22" s="1"/>
  <c r="Q288" i="22" s="1"/>
  <c r="Q289" i="22" s="1"/>
  <c r="Q290" i="22" s="1"/>
  <c r="Q291" i="22" s="1"/>
  <c r="Q292" i="22" s="1"/>
  <c r="Q293" i="22" s="1"/>
  <c r="Q294" i="22" s="1"/>
  <c r="Q295" i="22" s="1"/>
  <c r="Q296" i="22" s="1"/>
  <c r="Q297" i="22" s="1"/>
  <c r="Q298" i="22" s="1"/>
  <c r="Q299" i="22" s="1"/>
  <c r="Q300" i="22" s="1"/>
  <c r="Q301" i="22" s="1"/>
  <c r="Q119" i="22" s="1"/>
  <c r="P211" i="22"/>
  <c r="P212" i="22" s="1"/>
  <c r="P213" i="22" s="1"/>
  <c r="P214" i="22" s="1"/>
  <c r="P215" i="22" s="1"/>
  <c r="P216" i="22" s="1"/>
  <c r="P217" i="22" s="1"/>
  <c r="P218" i="22" s="1"/>
  <c r="P219" i="22" s="1"/>
  <c r="P220" i="22" s="1"/>
  <c r="P221" i="22" s="1"/>
  <c r="P222" i="22" s="1"/>
  <c r="P223" i="22" s="1"/>
  <c r="P224" i="22" s="1"/>
  <c r="P225" i="22" s="1"/>
  <c r="P226" i="22" s="1"/>
  <c r="P227" i="22" s="1"/>
  <c r="P228" i="22" s="1"/>
  <c r="P229" i="22" s="1"/>
  <c r="P230" i="22" s="1"/>
  <c r="P231" i="22" s="1"/>
  <c r="P232" i="22" s="1"/>
  <c r="P233" i="22" s="1"/>
  <c r="P234" i="22" s="1"/>
  <c r="P235" i="22" s="1"/>
  <c r="P236" i="22" s="1"/>
  <c r="P237" i="22" s="1"/>
  <c r="P238" i="22" s="1"/>
  <c r="P239" i="22" s="1"/>
  <c r="P240" i="22" s="1"/>
  <c r="P241" i="22" s="1"/>
  <c r="P242" i="22" s="1"/>
  <c r="P243" i="22" s="1"/>
  <c r="P244" i="22" s="1"/>
  <c r="P245" i="22" s="1"/>
  <c r="P246" i="22" s="1"/>
  <c r="P247" i="22" s="1"/>
  <c r="P248" i="22" s="1"/>
  <c r="P249" i="22" s="1"/>
  <c r="P250" i="22" s="1"/>
  <c r="P251" i="22" s="1"/>
  <c r="P252" i="22" s="1"/>
  <c r="P253" i="22" s="1"/>
  <c r="P254" i="22" s="1"/>
  <c r="P255" i="22" s="1"/>
  <c r="P256" i="22" s="1"/>
  <c r="P257" i="22" s="1"/>
  <c r="P258" i="22" s="1"/>
  <c r="P259" i="22" s="1"/>
  <c r="P260" i="22" s="1"/>
  <c r="P261" i="22" s="1"/>
  <c r="P262" i="22" s="1"/>
  <c r="P263" i="22" s="1"/>
  <c r="P264" i="22" s="1"/>
  <c r="P265" i="22" s="1"/>
  <c r="P266" i="22" s="1"/>
  <c r="P267" i="22" s="1"/>
  <c r="P268" i="22" s="1"/>
  <c r="P269" i="22" s="1"/>
  <c r="P270" i="22" s="1"/>
  <c r="P271" i="22" s="1"/>
  <c r="P272" i="22" s="1"/>
  <c r="P273" i="22" s="1"/>
  <c r="P274" i="22" s="1"/>
  <c r="P275" i="22" s="1"/>
  <c r="P276" i="22" s="1"/>
  <c r="P277" i="22" s="1"/>
  <c r="P278" i="22" s="1"/>
  <c r="P279" i="22" s="1"/>
  <c r="P280" i="22" s="1"/>
  <c r="P281" i="22" s="1"/>
  <c r="P282" i="22" s="1"/>
  <c r="P283" i="22" s="1"/>
  <c r="P284" i="22" s="1"/>
  <c r="P285" i="22" s="1"/>
  <c r="P286" i="22" s="1"/>
  <c r="P287" i="22" s="1"/>
  <c r="P288" i="22" s="1"/>
  <c r="P289" i="22" s="1"/>
  <c r="P290" i="22" s="1"/>
  <c r="P291" i="22" s="1"/>
  <c r="P292" i="22" s="1"/>
  <c r="P293" i="22" s="1"/>
  <c r="P294" i="22" s="1"/>
  <c r="P295" i="22" s="1"/>
  <c r="P296" i="22" s="1"/>
  <c r="P297" i="22" s="1"/>
  <c r="P298" i="22" s="1"/>
  <c r="P299" i="22" s="1"/>
  <c r="P300" i="22" s="1"/>
  <c r="P301" i="22" s="1"/>
  <c r="P119" i="22" s="1"/>
  <c r="O211" i="22"/>
  <c r="O212" i="22" s="1"/>
  <c r="O213" i="22" s="1"/>
  <c r="O214" i="22" s="1"/>
  <c r="O215" i="22" s="1"/>
  <c r="O216" i="22" s="1"/>
  <c r="O217" i="22" s="1"/>
  <c r="O218" i="22" s="1"/>
  <c r="O219" i="22" s="1"/>
  <c r="O220" i="22" s="1"/>
  <c r="O221" i="22" s="1"/>
  <c r="O222" i="22" s="1"/>
  <c r="O223" i="22" s="1"/>
  <c r="O224" i="22" s="1"/>
  <c r="O225" i="22" s="1"/>
  <c r="O226" i="22" s="1"/>
  <c r="O227" i="22" s="1"/>
  <c r="O228" i="22" s="1"/>
  <c r="O229" i="22" s="1"/>
  <c r="O230" i="22" s="1"/>
  <c r="O231" i="22" s="1"/>
  <c r="O232" i="22" s="1"/>
  <c r="O233" i="22" s="1"/>
  <c r="O234" i="22" s="1"/>
  <c r="O235" i="22" s="1"/>
  <c r="O236" i="22" s="1"/>
  <c r="O237" i="22" s="1"/>
  <c r="O238" i="22" s="1"/>
  <c r="O239" i="22" s="1"/>
  <c r="O240" i="22" s="1"/>
  <c r="O241" i="22" s="1"/>
  <c r="O242" i="22" s="1"/>
  <c r="O243" i="22" s="1"/>
  <c r="O244" i="22" s="1"/>
  <c r="O245" i="22" s="1"/>
  <c r="O246" i="22" s="1"/>
  <c r="O247" i="22" s="1"/>
  <c r="O248" i="22" s="1"/>
  <c r="O249" i="22" s="1"/>
  <c r="O250" i="22" s="1"/>
  <c r="O251" i="22" s="1"/>
  <c r="O252" i="22" s="1"/>
  <c r="O253" i="22" s="1"/>
  <c r="O254" i="22" s="1"/>
  <c r="O255" i="22" s="1"/>
  <c r="O256" i="22" s="1"/>
  <c r="O257" i="22" s="1"/>
  <c r="O258" i="22" s="1"/>
  <c r="O259" i="22" s="1"/>
  <c r="O260" i="22" s="1"/>
  <c r="O261" i="22" s="1"/>
  <c r="O262" i="22" s="1"/>
  <c r="O263" i="22" s="1"/>
  <c r="O264" i="22" s="1"/>
  <c r="O265" i="22" s="1"/>
  <c r="O266" i="22" s="1"/>
  <c r="O267" i="22" s="1"/>
  <c r="O268" i="22" s="1"/>
  <c r="O269" i="22" s="1"/>
  <c r="O270" i="22" s="1"/>
  <c r="O271" i="22" s="1"/>
  <c r="O272" i="22" s="1"/>
  <c r="O273" i="22" s="1"/>
  <c r="O274" i="22" s="1"/>
  <c r="O275" i="22" s="1"/>
  <c r="O276" i="22" s="1"/>
  <c r="O277" i="22" s="1"/>
  <c r="O278" i="22" s="1"/>
  <c r="O279" i="22" s="1"/>
  <c r="O280" i="22" s="1"/>
  <c r="O281" i="22" s="1"/>
  <c r="O282" i="22" s="1"/>
  <c r="O283" i="22" s="1"/>
  <c r="O284" i="22" s="1"/>
  <c r="O285" i="22" s="1"/>
  <c r="O286" i="22" s="1"/>
  <c r="O287" i="22" s="1"/>
  <c r="O288" i="22" s="1"/>
  <c r="O289" i="22" s="1"/>
  <c r="O290" i="22" s="1"/>
  <c r="O291" i="22" s="1"/>
  <c r="O292" i="22" s="1"/>
  <c r="O293" i="22" s="1"/>
  <c r="O294" i="22" s="1"/>
  <c r="O295" i="22" s="1"/>
  <c r="O296" i="22" s="1"/>
  <c r="O297" i="22" s="1"/>
  <c r="O298" i="22" s="1"/>
  <c r="O299" i="22" s="1"/>
  <c r="O300" i="22" s="1"/>
  <c r="O301" i="22" s="1"/>
  <c r="O119" i="22" s="1"/>
  <c r="N211" i="22"/>
  <c r="N212" i="22" s="1"/>
  <c r="N213" i="22" s="1"/>
  <c r="N214" i="22" s="1"/>
  <c r="N215" i="22" s="1"/>
  <c r="N216" i="22" s="1"/>
  <c r="N217" i="22" s="1"/>
  <c r="N218" i="22" s="1"/>
  <c r="N219" i="22" s="1"/>
  <c r="N220" i="22" s="1"/>
  <c r="N221" i="22" s="1"/>
  <c r="N222" i="22" s="1"/>
  <c r="N223" i="22" s="1"/>
  <c r="N224" i="22" s="1"/>
  <c r="N225" i="22" s="1"/>
  <c r="N226" i="22" s="1"/>
  <c r="N227" i="22" s="1"/>
  <c r="N228" i="22" s="1"/>
  <c r="N229" i="22" s="1"/>
  <c r="N230" i="22" s="1"/>
  <c r="N231" i="22" s="1"/>
  <c r="N232" i="22" s="1"/>
  <c r="N233" i="22" s="1"/>
  <c r="N234" i="22" s="1"/>
  <c r="N235" i="22" s="1"/>
  <c r="N236" i="22" s="1"/>
  <c r="N237" i="22" s="1"/>
  <c r="N238" i="22" s="1"/>
  <c r="N239" i="22" s="1"/>
  <c r="N240" i="22" s="1"/>
  <c r="N241" i="22" s="1"/>
  <c r="N242" i="22" s="1"/>
  <c r="N243" i="22" s="1"/>
  <c r="N244" i="22" s="1"/>
  <c r="N245" i="22" s="1"/>
  <c r="N246" i="22" s="1"/>
  <c r="N247" i="22" s="1"/>
  <c r="N248" i="22" s="1"/>
  <c r="N249" i="22" s="1"/>
  <c r="N250" i="22" s="1"/>
  <c r="N251" i="22" s="1"/>
  <c r="N252" i="22" s="1"/>
  <c r="N253" i="22" s="1"/>
  <c r="N254" i="22" s="1"/>
  <c r="N255" i="22" s="1"/>
  <c r="N256" i="22" s="1"/>
  <c r="N257" i="22" s="1"/>
  <c r="N258" i="22" s="1"/>
  <c r="N259" i="22" s="1"/>
  <c r="N260" i="22" s="1"/>
  <c r="N261" i="22" s="1"/>
  <c r="N262" i="22" s="1"/>
  <c r="N263" i="22" s="1"/>
  <c r="N264" i="22" s="1"/>
  <c r="N265" i="22" s="1"/>
  <c r="N266" i="22" s="1"/>
  <c r="N267" i="22" s="1"/>
  <c r="N268" i="22" s="1"/>
  <c r="N269" i="22" s="1"/>
  <c r="N270" i="22" s="1"/>
  <c r="N271" i="22" s="1"/>
  <c r="N272" i="22" s="1"/>
  <c r="N273" i="22" s="1"/>
  <c r="N274" i="22" s="1"/>
  <c r="N275" i="22" s="1"/>
  <c r="N276" i="22" s="1"/>
  <c r="N277" i="22" s="1"/>
  <c r="N278" i="22" s="1"/>
  <c r="N279" i="22" s="1"/>
  <c r="N280" i="22" s="1"/>
  <c r="N281" i="22" s="1"/>
  <c r="N282" i="22" s="1"/>
  <c r="N283" i="22" s="1"/>
  <c r="N284" i="22" s="1"/>
  <c r="N285" i="22" s="1"/>
  <c r="N286" i="22" s="1"/>
  <c r="N287" i="22" s="1"/>
  <c r="N288" i="22" s="1"/>
  <c r="N289" i="22" s="1"/>
  <c r="N290" i="22" s="1"/>
  <c r="N291" i="22" s="1"/>
  <c r="N292" i="22" s="1"/>
  <c r="N293" i="22" s="1"/>
  <c r="N294" i="22" s="1"/>
  <c r="N295" i="22" s="1"/>
  <c r="N296" i="22" s="1"/>
  <c r="N297" i="22" s="1"/>
  <c r="N298" i="22" s="1"/>
  <c r="N299" i="22" s="1"/>
  <c r="N300" i="22" s="1"/>
  <c r="N301" i="22" s="1"/>
  <c r="N119" i="22" s="1"/>
  <c r="M211" i="22"/>
  <c r="M212" i="22" s="1"/>
  <c r="M213" i="22" s="1"/>
  <c r="M214" i="22" s="1"/>
  <c r="M215" i="22" s="1"/>
  <c r="M216" i="22" s="1"/>
  <c r="M217" i="22" s="1"/>
  <c r="M218" i="22" s="1"/>
  <c r="M219" i="22" s="1"/>
  <c r="M220" i="22" s="1"/>
  <c r="M221" i="22" s="1"/>
  <c r="M222" i="22" s="1"/>
  <c r="M223" i="22" s="1"/>
  <c r="M224" i="22" s="1"/>
  <c r="M225" i="22" s="1"/>
  <c r="M226" i="22" s="1"/>
  <c r="M227" i="22" s="1"/>
  <c r="M228" i="22" s="1"/>
  <c r="M229" i="22" s="1"/>
  <c r="M230" i="22" s="1"/>
  <c r="M231" i="22" s="1"/>
  <c r="M232" i="22" s="1"/>
  <c r="M233" i="22" s="1"/>
  <c r="M234" i="22" s="1"/>
  <c r="M235" i="22" s="1"/>
  <c r="M236" i="22" s="1"/>
  <c r="M237" i="22" s="1"/>
  <c r="M238" i="22" s="1"/>
  <c r="M239" i="22" s="1"/>
  <c r="M240" i="22" s="1"/>
  <c r="M241" i="22" s="1"/>
  <c r="M242" i="22" s="1"/>
  <c r="M243" i="22" s="1"/>
  <c r="M244" i="22" s="1"/>
  <c r="M245" i="22" s="1"/>
  <c r="M246" i="22" s="1"/>
  <c r="M247" i="22" s="1"/>
  <c r="M248" i="22" s="1"/>
  <c r="M249" i="22" s="1"/>
  <c r="M250" i="22" s="1"/>
  <c r="M251" i="22" s="1"/>
  <c r="M252" i="22" s="1"/>
  <c r="M253" i="22" s="1"/>
  <c r="M254" i="22" s="1"/>
  <c r="M255" i="22" s="1"/>
  <c r="M256" i="22" s="1"/>
  <c r="M257" i="22" s="1"/>
  <c r="M258" i="22" s="1"/>
  <c r="M259" i="22" s="1"/>
  <c r="M260" i="22" s="1"/>
  <c r="M261" i="22" s="1"/>
  <c r="M262" i="22" s="1"/>
  <c r="M263" i="22" s="1"/>
  <c r="M264" i="22" s="1"/>
  <c r="M265" i="22" s="1"/>
  <c r="M266" i="22" s="1"/>
  <c r="M267" i="22" s="1"/>
  <c r="M268" i="22" s="1"/>
  <c r="M269" i="22" s="1"/>
  <c r="M270" i="22" s="1"/>
  <c r="M271" i="22" s="1"/>
  <c r="M272" i="22" s="1"/>
  <c r="M273" i="22" s="1"/>
  <c r="M274" i="22" s="1"/>
  <c r="M275" i="22" s="1"/>
  <c r="M276" i="22" s="1"/>
  <c r="M277" i="22" s="1"/>
  <c r="M278" i="22" s="1"/>
  <c r="M279" i="22" s="1"/>
  <c r="M280" i="22" s="1"/>
  <c r="M281" i="22" s="1"/>
  <c r="M282" i="22" s="1"/>
  <c r="M283" i="22" s="1"/>
  <c r="M284" i="22" s="1"/>
  <c r="M285" i="22" s="1"/>
  <c r="M286" i="22" s="1"/>
  <c r="M287" i="22" s="1"/>
  <c r="M288" i="22" s="1"/>
  <c r="M289" i="22" s="1"/>
  <c r="M290" i="22" s="1"/>
  <c r="M291" i="22" s="1"/>
  <c r="M292" i="22" s="1"/>
  <c r="M293" i="22" s="1"/>
  <c r="M294" i="22" s="1"/>
  <c r="M295" i="22" s="1"/>
  <c r="M296" i="22" s="1"/>
  <c r="M297" i="22" s="1"/>
  <c r="M298" i="22" s="1"/>
  <c r="M299" i="22" s="1"/>
  <c r="M300" i="22" s="1"/>
  <c r="M301" i="22" s="1"/>
  <c r="M119" i="22" s="1"/>
  <c r="L211" i="22"/>
  <c r="L212" i="22" s="1"/>
  <c r="L213" i="22" s="1"/>
  <c r="L214" i="22" s="1"/>
  <c r="L215" i="22" s="1"/>
  <c r="L216" i="22" s="1"/>
  <c r="L217" i="22" s="1"/>
  <c r="L218" i="22" s="1"/>
  <c r="L219" i="22" s="1"/>
  <c r="L220" i="22" s="1"/>
  <c r="L221" i="22" s="1"/>
  <c r="L222" i="22" s="1"/>
  <c r="L223" i="22" s="1"/>
  <c r="L224" i="22" s="1"/>
  <c r="L225" i="22" s="1"/>
  <c r="L226" i="22" s="1"/>
  <c r="L227" i="22" s="1"/>
  <c r="L228" i="22" s="1"/>
  <c r="L229" i="22" s="1"/>
  <c r="L230" i="22" s="1"/>
  <c r="L231" i="22" s="1"/>
  <c r="L232" i="22" s="1"/>
  <c r="L233" i="22" s="1"/>
  <c r="L234" i="22" s="1"/>
  <c r="L235" i="22" s="1"/>
  <c r="L236" i="22" s="1"/>
  <c r="L237" i="22" s="1"/>
  <c r="L238" i="22" s="1"/>
  <c r="L239" i="22" s="1"/>
  <c r="L240" i="22" s="1"/>
  <c r="L241" i="22" s="1"/>
  <c r="L242" i="22" s="1"/>
  <c r="L243" i="22" s="1"/>
  <c r="L244" i="22" s="1"/>
  <c r="L245" i="22" s="1"/>
  <c r="L246" i="22" s="1"/>
  <c r="L247" i="22" s="1"/>
  <c r="L248" i="22" s="1"/>
  <c r="L249" i="22" s="1"/>
  <c r="L250" i="22" s="1"/>
  <c r="L251" i="22" s="1"/>
  <c r="L252" i="22" s="1"/>
  <c r="L253" i="22" s="1"/>
  <c r="L254" i="22" s="1"/>
  <c r="L255" i="22" s="1"/>
  <c r="L256" i="22" s="1"/>
  <c r="L257" i="22" s="1"/>
  <c r="L258" i="22" s="1"/>
  <c r="L259" i="22" s="1"/>
  <c r="L260" i="22" s="1"/>
  <c r="L261" i="22" s="1"/>
  <c r="L262" i="22" s="1"/>
  <c r="L263" i="22" s="1"/>
  <c r="L264" i="22" s="1"/>
  <c r="L265" i="22" s="1"/>
  <c r="L266" i="22" s="1"/>
  <c r="L267" i="22" s="1"/>
  <c r="L268" i="22" s="1"/>
  <c r="L269" i="22" s="1"/>
  <c r="L270" i="22" s="1"/>
  <c r="L271" i="22" s="1"/>
  <c r="L272" i="22" s="1"/>
  <c r="L273" i="22" s="1"/>
  <c r="L274" i="22" s="1"/>
  <c r="L275" i="22" s="1"/>
  <c r="L276" i="22" s="1"/>
  <c r="L277" i="22" s="1"/>
  <c r="L278" i="22" s="1"/>
  <c r="L279" i="22" s="1"/>
  <c r="L280" i="22" s="1"/>
  <c r="L281" i="22" s="1"/>
  <c r="L282" i="22" s="1"/>
  <c r="L283" i="22" s="1"/>
  <c r="L284" i="22" s="1"/>
  <c r="L285" i="22" s="1"/>
  <c r="L286" i="22" s="1"/>
  <c r="L287" i="22" s="1"/>
  <c r="L288" i="22" s="1"/>
  <c r="L289" i="22" s="1"/>
  <c r="L290" i="22" s="1"/>
  <c r="L291" i="22" s="1"/>
  <c r="L292" i="22" s="1"/>
  <c r="L293" i="22" s="1"/>
  <c r="L294" i="22" s="1"/>
  <c r="L295" i="22" s="1"/>
  <c r="L296" i="22" s="1"/>
  <c r="L297" i="22" s="1"/>
  <c r="L298" i="22" s="1"/>
  <c r="L299" i="22" s="1"/>
  <c r="L300" i="22" s="1"/>
  <c r="L301" i="22" s="1"/>
  <c r="L119" i="22" s="1"/>
  <c r="K211" i="22"/>
  <c r="K212" i="22" s="1"/>
  <c r="K213" i="22" s="1"/>
  <c r="K214" i="22" s="1"/>
  <c r="K215" i="22" s="1"/>
  <c r="K216" i="22" s="1"/>
  <c r="K217" i="22" s="1"/>
  <c r="K218" i="22" s="1"/>
  <c r="K219" i="22" s="1"/>
  <c r="K220" i="22" s="1"/>
  <c r="K221" i="22" s="1"/>
  <c r="K222" i="22" s="1"/>
  <c r="K223" i="22" s="1"/>
  <c r="K224" i="22" s="1"/>
  <c r="K225" i="22" s="1"/>
  <c r="K226" i="22" s="1"/>
  <c r="K227" i="22" s="1"/>
  <c r="K228" i="22" s="1"/>
  <c r="K229" i="22" s="1"/>
  <c r="K230" i="22" s="1"/>
  <c r="K231" i="22" s="1"/>
  <c r="K232" i="22" s="1"/>
  <c r="K233" i="22" s="1"/>
  <c r="K234" i="22" s="1"/>
  <c r="K235" i="22" s="1"/>
  <c r="K236" i="22" s="1"/>
  <c r="K237" i="22" s="1"/>
  <c r="K238" i="22" s="1"/>
  <c r="K239" i="22" s="1"/>
  <c r="K240" i="22" s="1"/>
  <c r="K241" i="22" s="1"/>
  <c r="K242" i="22" s="1"/>
  <c r="K243" i="22" s="1"/>
  <c r="K244" i="22" s="1"/>
  <c r="K245" i="22" s="1"/>
  <c r="K246" i="22" s="1"/>
  <c r="K247" i="22" s="1"/>
  <c r="K248" i="22" s="1"/>
  <c r="K249" i="22" s="1"/>
  <c r="K250" i="22" s="1"/>
  <c r="K251" i="22" s="1"/>
  <c r="K252" i="22" s="1"/>
  <c r="K253" i="22" s="1"/>
  <c r="K254" i="22" s="1"/>
  <c r="K255" i="22" s="1"/>
  <c r="K256" i="22" s="1"/>
  <c r="K257" i="22" s="1"/>
  <c r="K258" i="22" s="1"/>
  <c r="K259" i="22" s="1"/>
  <c r="K260" i="22" s="1"/>
  <c r="K261" i="22" s="1"/>
  <c r="K262" i="22" s="1"/>
  <c r="K263" i="22" s="1"/>
  <c r="K264" i="22" s="1"/>
  <c r="K265" i="22" s="1"/>
  <c r="K266" i="22" s="1"/>
  <c r="K267" i="22" s="1"/>
  <c r="K268" i="22" s="1"/>
  <c r="K269" i="22" s="1"/>
  <c r="K270" i="22" s="1"/>
  <c r="K271" i="22" s="1"/>
  <c r="K272" i="22" s="1"/>
  <c r="K273" i="22" s="1"/>
  <c r="K274" i="22" s="1"/>
  <c r="K275" i="22" s="1"/>
  <c r="K276" i="22" s="1"/>
  <c r="K277" i="22" s="1"/>
  <c r="K278" i="22" s="1"/>
  <c r="K279" i="22" s="1"/>
  <c r="K280" i="22" s="1"/>
  <c r="K281" i="22" s="1"/>
  <c r="K282" i="22" s="1"/>
  <c r="K283" i="22" s="1"/>
  <c r="K284" i="22" s="1"/>
  <c r="K285" i="22" s="1"/>
  <c r="K286" i="22" s="1"/>
  <c r="K287" i="22" s="1"/>
  <c r="K288" i="22" s="1"/>
  <c r="K289" i="22" s="1"/>
  <c r="K290" i="22" s="1"/>
  <c r="K291" i="22" s="1"/>
  <c r="K292" i="22" s="1"/>
  <c r="K293" i="22" s="1"/>
  <c r="K294" i="22" s="1"/>
  <c r="K295" i="22" s="1"/>
  <c r="K296" i="22" s="1"/>
  <c r="K297" i="22" s="1"/>
  <c r="K298" i="22" s="1"/>
  <c r="K299" i="22" s="1"/>
  <c r="K300" i="22" s="1"/>
  <c r="K301" i="22" s="1"/>
  <c r="K119" i="22" s="1"/>
  <c r="J211" i="22"/>
  <c r="J212" i="22" s="1"/>
  <c r="J213" i="22" s="1"/>
  <c r="J214" i="22" s="1"/>
  <c r="J215" i="22" s="1"/>
  <c r="J216" i="22" s="1"/>
  <c r="J217" i="22" s="1"/>
  <c r="J218" i="22" s="1"/>
  <c r="J219" i="22" s="1"/>
  <c r="J220" i="22" s="1"/>
  <c r="J221" i="22" s="1"/>
  <c r="J222" i="22" s="1"/>
  <c r="J223" i="22" s="1"/>
  <c r="J224" i="22" s="1"/>
  <c r="J225" i="22" s="1"/>
  <c r="J226" i="22" s="1"/>
  <c r="J227" i="22" s="1"/>
  <c r="J228" i="22" s="1"/>
  <c r="J229" i="22" s="1"/>
  <c r="J230" i="22" s="1"/>
  <c r="J231" i="22" s="1"/>
  <c r="J232" i="22" s="1"/>
  <c r="J233" i="22" s="1"/>
  <c r="J234" i="22" s="1"/>
  <c r="J235" i="22" s="1"/>
  <c r="J236" i="22" s="1"/>
  <c r="J237" i="22" s="1"/>
  <c r="J238" i="22" s="1"/>
  <c r="J239" i="22" s="1"/>
  <c r="J240" i="22" s="1"/>
  <c r="J241" i="22" s="1"/>
  <c r="J242" i="22" s="1"/>
  <c r="J243" i="22" s="1"/>
  <c r="J244" i="22" s="1"/>
  <c r="J245" i="22" s="1"/>
  <c r="J246" i="22" s="1"/>
  <c r="J247" i="22" s="1"/>
  <c r="J248" i="22" s="1"/>
  <c r="J249" i="22" s="1"/>
  <c r="J250" i="22" s="1"/>
  <c r="J251" i="22" s="1"/>
  <c r="J252" i="22" s="1"/>
  <c r="J253" i="22" s="1"/>
  <c r="J254" i="22" s="1"/>
  <c r="J255" i="22" s="1"/>
  <c r="J256" i="22" s="1"/>
  <c r="J257" i="22" s="1"/>
  <c r="J258" i="22" s="1"/>
  <c r="J259" i="22" s="1"/>
  <c r="J260" i="22" s="1"/>
  <c r="J261" i="22" s="1"/>
  <c r="J262" i="22" s="1"/>
  <c r="J263" i="22" s="1"/>
  <c r="J264" i="22" s="1"/>
  <c r="J265" i="22" s="1"/>
  <c r="J266" i="22" s="1"/>
  <c r="J267" i="22" s="1"/>
  <c r="J268" i="22" s="1"/>
  <c r="J269" i="22" s="1"/>
  <c r="J270" i="22" s="1"/>
  <c r="J271" i="22" s="1"/>
  <c r="J272" i="22" s="1"/>
  <c r="J273" i="22" s="1"/>
  <c r="J274" i="22" s="1"/>
  <c r="J275" i="22" s="1"/>
  <c r="J276" i="22" s="1"/>
  <c r="J277" i="22" s="1"/>
  <c r="J278" i="22" s="1"/>
  <c r="J279" i="22" s="1"/>
  <c r="J280" i="22" s="1"/>
  <c r="J281" i="22" s="1"/>
  <c r="J282" i="22" s="1"/>
  <c r="J283" i="22" s="1"/>
  <c r="J284" i="22" s="1"/>
  <c r="J285" i="22" s="1"/>
  <c r="J286" i="22" s="1"/>
  <c r="J287" i="22" s="1"/>
  <c r="J288" i="22" s="1"/>
  <c r="J289" i="22" s="1"/>
  <c r="J290" i="22" s="1"/>
  <c r="J291" i="22" s="1"/>
  <c r="J292" i="22" s="1"/>
  <c r="J293" i="22" s="1"/>
  <c r="J294" i="22" s="1"/>
  <c r="J295" i="22" s="1"/>
  <c r="J296" i="22" s="1"/>
  <c r="J297" i="22" s="1"/>
  <c r="J298" i="22" s="1"/>
  <c r="J299" i="22" s="1"/>
  <c r="J300" i="22" s="1"/>
  <c r="J301" i="22" s="1"/>
  <c r="J119" i="22" s="1"/>
  <c r="I211" i="22"/>
  <c r="I212" i="22" s="1"/>
  <c r="I213" i="22" s="1"/>
  <c r="I214" i="22" s="1"/>
  <c r="I215" i="22" s="1"/>
  <c r="I216" i="22" s="1"/>
  <c r="I217" i="22" s="1"/>
  <c r="I218" i="22" s="1"/>
  <c r="I219" i="22" s="1"/>
  <c r="I220" i="22" s="1"/>
  <c r="I221" i="22" s="1"/>
  <c r="I222" i="22" s="1"/>
  <c r="I223" i="22" s="1"/>
  <c r="I224" i="22" s="1"/>
  <c r="I225" i="22" s="1"/>
  <c r="I226" i="22" s="1"/>
  <c r="I227" i="22" s="1"/>
  <c r="I228" i="22" s="1"/>
  <c r="I229" i="22" s="1"/>
  <c r="I230" i="22" s="1"/>
  <c r="I231" i="22" s="1"/>
  <c r="I232" i="22" s="1"/>
  <c r="I233" i="22" s="1"/>
  <c r="I234" i="22" s="1"/>
  <c r="I235" i="22" s="1"/>
  <c r="I236" i="22" s="1"/>
  <c r="I237" i="22" s="1"/>
  <c r="I238" i="22" s="1"/>
  <c r="I239" i="22" s="1"/>
  <c r="I240" i="22" s="1"/>
  <c r="I241" i="22" s="1"/>
  <c r="I242" i="22" s="1"/>
  <c r="I243" i="22" s="1"/>
  <c r="I244" i="22" s="1"/>
  <c r="I245" i="22" s="1"/>
  <c r="I246" i="22" s="1"/>
  <c r="I247" i="22" s="1"/>
  <c r="I248" i="22" s="1"/>
  <c r="I249" i="22" s="1"/>
  <c r="I250" i="22" s="1"/>
  <c r="I251" i="22" s="1"/>
  <c r="I252" i="22" s="1"/>
  <c r="I253" i="22" s="1"/>
  <c r="I254" i="22" s="1"/>
  <c r="I255" i="22" s="1"/>
  <c r="I256" i="22" s="1"/>
  <c r="I257" i="22" s="1"/>
  <c r="I258" i="22" s="1"/>
  <c r="I259" i="22" s="1"/>
  <c r="I260" i="22" s="1"/>
  <c r="I261" i="22" s="1"/>
  <c r="I262" i="22" s="1"/>
  <c r="I263" i="22" s="1"/>
  <c r="I264" i="22" s="1"/>
  <c r="I265" i="22" s="1"/>
  <c r="I266" i="22" s="1"/>
  <c r="I267" i="22" s="1"/>
  <c r="I268" i="22" s="1"/>
  <c r="I269" i="22" s="1"/>
  <c r="I270" i="22" s="1"/>
  <c r="I271" i="22" s="1"/>
  <c r="I272" i="22" s="1"/>
  <c r="I273" i="22" s="1"/>
  <c r="I274" i="22" s="1"/>
  <c r="I275" i="22" s="1"/>
  <c r="I276" i="22" s="1"/>
  <c r="I277" i="22" s="1"/>
  <c r="I278" i="22" s="1"/>
  <c r="I279" i="22" s="1"/>
  <c r="I280" i="22" s="1"/>
  <c r="I281" i="22" s="1"/>
  <c r="I282" i="22" s="1"/>
  <c r="I283" i="22" s="1"/>
  <c r="I284" i="22" s="1"/>
  <c r="I285" i="22" s="1"/>
  <c r="I286" i="22" s="1"/>
  <c r="I287" i="22" s="1"/>
  <c r="I288" i="22" s="1"/>
  <c r="I289" i="22" s="1"/>
  <c r="I290" i="22" s="1"/>
  <c r="I291" i="22" s="1"/>
  <c r="I292" i="22" s="1"/>
  <c r="I293" i="22" s="1"/>
  <c r="I294" i="22" s="1"/>
  <c r="I295" i="22" s="1"/>
  <c r="I296" i="22" s="1"/>
  <c r="I297" i="22" s="1"/>
  <c r="I298" i="22" s="1"/>
  <c r="I299" i="22" s="1"/>
  <c r="I300" i="22" s="1"/>
  <c r="I301" i="22" s="1"/>
  <c r="I119" i="22" s="1"/>
  <c r="H211" i="22"/>
  <c r="H212" i="22" s="1"/>
  <c r="H213" i="22" s="1"/>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119" i="22" s="1"/>
  <c r="G211" i="22"/>
  <c r="G212" i="22" s="1"/>
  <c r="G213" i="22" s="1"/>
  <c r="G214" i="22" s="1"/>
  <c r="G215" i="22" s="1"/>
  <c r="G216" i="22" s="1"/>
  <c r="G217" i="22" s="1"/>
  <c r="G218" i="22" s="1"/>
  <c r="G219" i="22" s="1"/>
  <c r="G220" i="22" s="1"/>
  <c r="G221" i="22" s="1"/>
  <c r="G222" i="22" s="1"/>
  <c r="G223" i="22" s="1"/>
  <c r="G224" i="22" s="1"/>
  <c r="G225" i="22" s="1"/>
  <c r="G226" i="22" s="1"/>
  <c r="G227" i="22" s="1"/>
  <c r="G228" i="22" s="1"/>
  <c r="G229" i="22" s="1"/>
  <c r="G230" i="22" s="1"/>
  <c r="G231" i="22" s="1"/>
  <c r="G232" i="22" s="1"/>
  <c r="G233" i="22" s="1"/>
  <c r="G234" i="22" s="1"/>
  <c r="G235" i="22" s="1"/>
  <c r="G236" i="22" s="1"/>
  <c r="G237" i="22" s="1"/>
  <c r="G238" i="22" s="1"/>
  <c r="G239" i="22" s="1"/>
  <c r="G240" i="22" s="1"/>
  <c r="G241" i="22" s="1"/>
  <c r="G242" i="22" s="1"/>
  <c r="G243" i="22" s="1"/>
  <c r="G244" i="22" s="1"/>
  <c r="G245" i="22" s="1"/>
  <c r="G246" i="22" s="1"/>
  <c r="G247" i="22" s="1"/>
  <c r="G248" i="22" s="1"/>
  <c r="G249" i="22" s="1"/>
  <c r="G250" i="22" s="1"/>
  <c r="G251" i="22" s="1"/>
  <c r="G252" i="22" s="1"/>
  <c r="G253" i="22" s="1"/>
  <c r="G254" i="22" s="1"/>
  <c r="G255" i="22" s="1"/>
  <c r="G256" i="22" s="1"/>
  <c r="G257" i="22" s="1"/>
  <c r="G258" i="22" s="1"/>
  <c r="G259" i="22" s="1"/>
  <c r="G260" i="22" s="1"/>
  <c r="G261" i="22" s="1"/>
  <c r="G262" i="22" s="1"/>
  <c r="G263" i="22" s="1"/>
  <c r="G264" i="22" s="1"/>
  <c r="G265" i="22" s="1"/>
  <c r="G266" i="22" s="1"/>
  <c r="G267" i="22" s="1"/>
  <c r="G268" i="22" s="1"/>
  <c r="G269" i="22" s="1"/>
  <c r="G270" i="22" s="1"/>
  <c r="G271" i="22" s="1"/>
  <c r="G272" i="22" s="1"/>
  <c r="G273" i="22" s="1"/>
  <c r="G274" i="22" s="1"/>
  <c r="G275" i="22" s="1"/>
  <c r="G276" i="22" s="1"/>
  <c r="G277" i="22" s="1"/>
  <c r="G278" i="22" s="1"/>
  <c r="G279" i="22" s="1"/>
  <c r="G280" i="22" s="1"/>
  <c r="G281" i="22" s="1"/>
  <c r="G282" i="22" s="1"/>
  <c r="G283" i="22" s="1"/>
  <c r="G284" i="22" s="1"/>
  <c r="G285" i="22" s="1"/>
  <c r="G286" i="22" s="1"/>
  <c r="G287" i="22" s="1"/>
  <c r="G288" i="22" s="1"/>
  <c r="G289" i="22" s="1"/>
  <c r="G290" i="22" s="1"/>
  <c r="G291" i="22" s="1"/>
  <c r="G292" i="22" s="1"/>
  <c r="G293" i="22" s="1"/>
  <c r="G294" i="22" s="1"/>
  <c r="G295" i="22" s="1"/>
  <c r="G296" i="22" s="1"/>
  <c r="G297" i="22" s="1"/>
  <c r="G298" i="22" s="1"/>
  <c r="G299" i="22" s="1"/>
  <c r="G300" i="22" s="1"/>
  <c r="G301" i="22" s="1"/>
  <c r="G119" i="22" s="1"/>
  <c r="F211" i="22"/>
  <c r="F212" i="22" s="1"/>
  <c r="F213" i="22" s="1"/>
  <c r="F214" i="22" s="1"/>
  <c r="F215" i="22" s="1"/>
  <c r="F216" i="22" s="1"/>
  <c r="F217" i="22" s="1"/>
  <c r="F218" i="22" s="1"/>
  <c r="F219" i="22" s="1"/>
  <c r="F220" i="22" s="1"/>
  <c r="F221" i="22" s="1"/>
  <c r="F222" i="22" s="1"/>
  <c r="F223" i="22" s="1"/>
  <c r="F224" i="22" s="1"/>
  <c r="F225" i="22" s="1"/>
  <c r="F226" i="22" s="1"/>
  <c r="F227" i="22" s="1"/>
  <c r="F228" i="22" s="1"/>
  <c r="F229" i="22" s="1"/>
  <c r="F230" i="22" s="1"/>
  <c r="F231" i="22" s="1"/>
  <c r="F232" i="22" s="1"/>
  <c r="F233" i="22" s="1"/>
  <c r="F234" i="22" s="1"/>
  <c r="F235" i="22" s="1"/>
  <c r="F236" i="22" s="1"/>
  <c r="F237" i="22" s="1"/>
  <c r="F238" i="22" s="1"/>
  <c r="F239" i="22" s="1"/>
  <c r="F240" i="22" s="1"/>
  <c r="F241" i="22" s="1"/>
  <c r="F242" i="22" s="1"/>
  <c r="F243" i="22" s="1"/>
  <c r="F244" i="22" s="1"/>
  <c r="F245" i="22" s="1"/>
  <c r="F246" i="22" s="1"/>
  <c r="F247" i="22" s="1"/>
  <c r="F248" i="22" s="1"/>
  <c r="F249" i="22" s="1"/>
  <c r="F250" i="22" s="1"/>
  <c r="F251" i="22" s="1"/>
  <c r="F252" i="22" s="1"/>
  <c r="F253" i="22" s="1"/>
  <c r="F254" i="22" s="1"/>
  <c r="F255" i="22" s="1"/>
  <c r="F256" i="22" s="1"/>
  <c r="F257" i="22" s="1"/>
  <c r="F258" i="22" s="1"/>
  <c r="F259" i="22" s="1"/>
  <c r="F260" i="22" s="1"/>
  <c r="F261" i="22" s="1"/>
  <c r="F262" i="22" s="1"/>
  <c r="F263" i="22" s="1"/>
  <c r="F264" i="22" s="1"/>
  <c r="F265" i="22" s="1"/>
  <c r="F266" i="22" s="1"/>
  <c r="F267" i="22" s="1"/>
  <c r="F268" i="22" s="1"/>
  <c r="F269" i="22" s="1"/>
  <c r="F270" i="22" s="1"/>
  <c r="F271" i="22" s="1"/>
  <c r="F272" i="22" s="1"/>
  <c r="F273" i="22" s="1"/>
  <c r="F274" i="22" s="1"/>
  <c r="F275" i="22" s="1"/>
  <c r="F276" i="22" s="1"/>
  <c r="F277" i="22" s="1"/>
  <c r="F278" i="22" s="1"/>
  <c r="F279" i="22" s="1"/>
  <c r="F280" i="22" s="1"/>
  <c r="F281" i="22" s="1"/>
  <c r="F282" i="22" s="1"/>
  <c r="F283" i="22" s="1"/>
  <c r="F284" i="22" s="1"/>
  <c r="F285" i="22" s="1"/>
  <c r="F286" i="22" s="1"/>
  <c r="F287" i="22" s="1"/>
  <c r="F288" i="22" s="1"/>
  <c r="F289" i="22" s="1"/>
  <c r="F290" i="22" s="1"/>
  <c r="F291" i="22" s="1"/>
  <c r="F292" i="22" s="1"/>
  <c r="F293" i="22" s="1"/>
  <c r="F294" i="22" s="1"/>
  <c r="F295" i="22" s="1"/>
  <c r="F296" i="22" s="1"/>
  <c r="F297" i="22" s="1"/>
  <c r="F298" i="22" s="1"/>
  <c r="F299" i="22" s="1"/>
  <c r="F300" i="22" s="1"/>
  <c r="F301" i="22" s="1"/>
  <c r="F119" i="22" s="1"/>
  <c r="E211" i="22"/>
  <c r="E212" i="22" s="1"/>
  <c r="E213" i="22" s="1"/>
  <c r="E214" i="22" s="1"/>
  <c r="E215" i="22" s="1"/>
  <c r="E216" i="22" s="1"/>
  <c r="E217" i="22" s="1"/>
  <c r="E218" i="22" s="1"/>
  <c r="E219" i="22" s="1"/>
  <c r="E220" i="22" s="1"/>
  <c r="E221" i="22" s="1"/>
  <c r="E222" i="22" s="1"/>
  <c r="E223" i="22" s="1"/>
  <c r="E224" i="22" s="1"/>
  <c r="E225" i="22" s="1"/>
  <c r="E226" i="22" s="1"/>
  <c r="E227" i="22" s="1"/>
  <c r="E228" i="22" s="1"/>
  <c r="E229" i="22" s="1"/>
  <c r="E230" i="22" s="1"/>
  <c r="E231" i="22" s="1"/>
  <c r="E232" i="22" s="1"/>
  <c r="E233" i="22" s="1"/>
  <c r="E234" i="22" s="1"/>
  <c r="E235" i="22" s="1"/>
  <c r="E236" i="22" s="1"/>
  <c r="E237" i="22" s="1"/>
  <c r="E238" i="22" s="1"/>
  <c r="E239" i="22" s="1"/>
  <c r="E240" i="22" s="1"/>
  <c r="E241" i="22" s="1"/>
  <c r="E242" i="22" s="1"/>
  <c r="E243" i="22" s="1"/>
  <c r="E244" i="22" s="1"/>
  <c r="E245" i="22" s="1"/>
  <c r="E246" i="22" s="1"/>
  <c r="E247" i="22" s="1"/>
  <c r="E248" i="22" s="1"/>
  <c r="E249" i="22" s="1"/>
  <c r="E250" i="22" s="1"/>
  <c r="E251" i="22" s="1"/>
  <c r="E252" i="22" s="1"/>
  <c r="E253" i="22" s="1"/>
  <c r="E254" i="22" s="1"/>
  <c r="E255" i="22" s="1"/>
  <c r="E256" i="22" s="1"/>
  <c r="E257" i="22" s="1"/>
  <c r="E258" i="22" s="1"/>
  <c r="E259" i="22" s="1"/>
  <c r="E260" i="22" s="1"/>
  <c r="E261" i="22" s="1"/>
  <c r="E262" i="22" s="1"/>
  <c r="E263" i="22" s="1"/>
  <c r="E264" i="22" s="1"/>
  <c r="E265" i="22" s="1"/>
  <c r="E266" i="22" s="1"/>
  <c r="E267" i="22" s="1"/>
  <c r="E268" i="22" s="1"/>
  <c r="E269" i="22" s="1"/>
  <c r="E270" i="22" s="1"/>
  <c r="E271" i="22" s="1"/>
  <c r="E272" i="22" s="1"/>
  <c r="E273" i="22" s="1"/>
  <c r="E274" i="22" s="1"/>
  <c r="E275" i="22" s="1"/>
  <c r="E276" i="22" s="1"/>
  <c r="E277" i="22" s="1"/>
  <c r="E278" i="22" s="1"/>
  <c r="E279" i="22" s="1"/>
  <c r="E280" i="22" s="1"/>
  <c r="E281" i="22" s="1"/>
  <c r="E282" i="22" s="1"/>
  <c r="E283" i="22" s="1"/>
  <c r="E284" i="22" s="1"/>
  <c r="E285" i="22" s="1"/>
  <c r="E286" i="22" s="1"/>
  <c r="E287" i="22" s="1"/>
  <c r="E288" i="22" s="1"/>
  <c r="E289" i="22" s="1"/>
  <c r="E290" i="22" s="1"/>
  <c r="E291" i="22" s="1"/>
  <c r="E292" i="22" s="1"/>
  <c r="E293" i="22" s="1"/>
  <c r="E294" i="22" s="1"/>
  <c r="E295" i="22" s="1"/>
  <c r="E296" i="22" s="1"/>
  <c r="E297" i="22" s="1"/>
  <c r="E298" i="22" s="1"/>
  <c r="E299" i="22" s="1"/>
  <c r="E300" i="22" s="1"/>
  <c r="E301" i="22" s="1"/>
  <c r="E119" i="22" s="1"/>
  <c r="D211" i="22"/>
  <c r="D212" i="22" s="1"/>
  <c r="D213" i="22" s="1"/>
  <c r="D214" i="22" s="1"/>
  <c r="D215" i="22" s="1"/>
  <c r="D216" i="22" s="1"/>
  <c r="D217" i="22" s="1"/>
  <c r="D218" i="22" s="1"/>
  <c r="D219" i="22" s="1"/>
  <c r="D220" i="22" s="1"/>
  <c r="D221" i="22" s="1"/>
  <c r="D222" i="22" s="1"/>
  <c r="D223" i="22" s="1"/>
  <c r="D224" i="22" s="1"/>
  <c r="D225" i="22" s="1"/>
  <c r="D226" i="22" s="1"/>
  <c r="D227" i="22" s="1"/>
  <c r="D228" i="22" s="1"/>
  <c r="D229" i="22" s="1"/>
  <c r="D230" i="22" s="1"/>
  <c r="D231" i="22" s="1"/>
  <c r="D232" i="22" s="1"/>
  <c r="D233" i="22" s="1"/>
  <c r="D234" i="22" s="1"/>
  <c r="D235" i="22" s="1"/>
  <c r="D236" i="22" s="1"/>
  <c r="D237" i="22" s="1"/>
  <c r="D238" i="22" s="1"/>
  <c r="D239" i="22" s="1"/>
  <c r="D240" i="22" s="1"/>
  <c r="D241" i="22" s="1"/>
  <c r="D242" i="22" s="1"/>
  <c r="D243" i="22" s="1"/>
  <c r="D244" i="22" s="1"/>
  <c r="D245" i="22" s="1"/>
  <c r="D246" i="22" s="1"/>
  <c r="D247" i="22" s="1"/>
  <c r="D248" i="22" s="1"/>
  <c r="D249" i="22" s="1"/>
  <c r="D250" i="22" s="1"/>
  <c r="D251" i="22" s="1"/>
  <c r="D252" i="22" s="1"/>
  <c r="D253" i="22" s="1"/>
  <c r="D254" i="22" s="1"/>
  <c r="D255" i="22" s="1"/>
  <c r="D256" i="22" s="1"/>
  <c r="D257" i="22" s="1"/>
  <c r="D258" i="22" s="1"/>
  <c r="D259" i="22" s="1"/>
  <c r="D260" i="22" s="1"/>
  <c r="D261" i="22" s="1"/>
  <c r="D262" i="22" s="1"/>
  <c r="D263" i="22" s="1"/>
  <c r="D264" i="22" s="1"/>
  <c r="D265" i="22" s="1"/>
  <c r="D266" i="22" s="1"/>
  <c r="D267" i="22" s="1"/>
  <c r="D268" i="22" s="1"/>
  <c r="D269" i="22" s="1"/>
  <c r="D270" i="22" s="1"/>
  <c r="D271" i="22" s="1"/>
  <c r="D272" i="22" s="1"/>
  <c r="D273" i="22" s="1"/>
  <c r="D274" i="22" s="1"/>
  <c r="D275" i="22" s="1"/>
  <c r="D276" i="22" s="1"/>
  <c r="D277" i="22" s="1"/>
  <c r="D278" i="22" s="1"/>
  <c r="D279" i="22" s="1"/>
  <c r="D280" i="22" s="1"/>
  <c r="D281" i="22" s="1"/>
  <c r="D282" i="22" s="1"/>
  <c r="D283" i="22" s="1"/>
  <c r="D284" i="22" s="1"/>
  <c r="D285" i="22" s="1"/>
  <c r="D286" i="22" s="1"/>
  <c r="D287" i="22" s="1"/>
  <c r="D288" i="22" s="1"/>
  <c r="D289" i="22" s="1"/>
  <c r="D290" i="22" s="1"/>
  <c r="D291" i="22" s="1"/>
  <c r="D292" i="22" s="1"/>
  <c r="D293" i="22" s="1"/>
  <c r="D294" i="22" s="1"/>
  <c r="D295" i="22" s="1"/>
  <c r="D296" i="22" s="1"/>
  <c r="D297" i="22" s="1"/>
  <c r="D298" i="22" s="1"/>
  <c r="D299" i="22" s="1"/>
  <c r="D300" i="22" s="1"/>
  <c r="D301" i="22" s="1"/>
  <c r="D119" i="22" s="1"/>
  <c r="C211" i="22"/>
  <c r="C212" i="22" s="1"/>
  <c r="C213" i="22" s="1"/>
  <c r="C214" i="22" s="1"/>
  <c r="C215" i="22" s="1"/>
  <c r="C216" i="22" s="1"/>
  <c r="C217" i="22" s="1"/>
  <c r="C218" i="22" s="1"/>
  <c r="C219" i="22" s="1"/>
  <c r="C220" i="22" s="1"/>
  <c r="C221" i="22" s="1"/>
  <c r="C222" i="22" s="1"/>
  <c r="C223" i="22" s="1"/>
  <c r="C224" i="22" s="1"/>
  <c r="C225" i="22" s="1"/>
  <c r="C226" i="22" s="1"/>
  <c r="C227" i="22" s="1"/>
  <c r="C228" i="22" s="1"/>
  <c r="C229" i="22" s="1"/>
  <c r="C230" i="22" s="1"/>
  <c r="C231" i="22" s="1"/>
  <c r="C232" i="22" s="1"/>
  <c r="C233" i="22" s="1"/>
  <c r="C234" i="22" s="1"/>
  <c r="C235" i="22" s="1"/>
  <c r="C236" i="22" s="1"/>
  <c r="C237" i="22" s="1"/>
  <c r="C238" i="22" s="1"/>
  <c r="C239" i="22" s="1"/>
  <c r="C240" i="22" s="1"/>
  <c r="C241" i="22" s="1"/>
  <c r="C242" i="22" s="1"/>
  <c r="C243" i="22" s="1"/>
  <c r="C244" i="22" s="1"/>
  <c r="C245" i="22" s="1"/>
  <c r="C246" i="22" s="1"/>
  <c r="C247" i="22" s="1"/>
  <c r="C248" i="22" s="1"/>
  <c r="C249" i="22" s="1"/>
  <c r="C250" i="22" s="1"/>
  <c r="C251" i="22" s="1"/>
  <c r="C252" i="22" s="1"/>
  <c r="C253" i="22" s="1"/>
  <c r="C254" i="22" s="1"/>
  <c r="C255" i="22" s="1"/>
  <c r="C256" i="22" s="1"/>
  <c r="C257" i="22" s="1"/>
  <c r="C258" i="22" s="1"/>
  <c r="C259" i="22" s="1"/>
  <c r="C260" i="22" s="1"/>
  <c r="C261" i="22" s="1"/>
  <c r="C262" i="22" s="1"/>
  <c r="C263" i="22" s="1"/>
  <c r="C264" i="22" s="1"/>
  <c r="C265" i="22" s="1"/>
  <c r="C266" i="22" s="1"/>
  <c r="C267" i="22" s="1"/>
  <c r="C268" i="22" s="1"/>
  <c r="C269" i="22" s="1"/>
  <c r="C270" i="22" s="1"/>
  <c r="C271" i="22" s="1"/>
  <c r="C272" i="22" s="1"/>
  <c r="C273" i="22" s="1"/>
  <c r="C274" i="22" s="1"/>
  <c r="C275" i="22" s="1"/>
  <c r="C276" i="22" s="1"/>
  <c r="C277" i="22" s="1"/>
  <c r="C278" i="22" s="1"/>
  <c r="C279" i="22" s="1"/>
  <c r="C280" i="22" s="1"/>
  <c r="C281" i="22" s="1"/>
  <c r="C282" i="22" s="1"/>
  <c r="C283" i="22" s="1"/>
  <c r="C284" i="22" s="1"/>
  <c r="C285" i="22" s="1"/>
  <c r="C286" i="22" s="1"/>
  <c r="C287" i="22" s="1"/>
  <c r="C288" i="22" s="1"/>
  <c r="C289" i="22" s="1"/>
  <c r="C290" i="22" s="1"/>
  <c r="C291" i="22" s="1"/>
  <c r="C292" i="22" s="1"/>
  <c r="C293" i="22" s="1"/>
  <c r="C294" i="22" s="1"/>
  <c r="C295" i="22" s="1"/>
  <c r="C296" i="22" s="1"/>
  <c r="C297" i="22" s="1"/>
  <c r="C298" i="22" s="1"/>
  <c r="C299" i="22" s="1"/>
  <c r="C300" i="22" s="1"/>
  <c r="C301" i="22" s="1"/>
  <c r="C119" i="22" s="1"/>
  <c r="B211" i="22"/>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119" i="22" s="1"/>
  <c r="X122" i="22"/>
  <c r="W122" i="22"/>
  <c r="V122" i="22"/>
  <c r="U122" i="22"/>
  <c r="T122" i="22"/>
  <c r="S122" i="22"/>
  <c r="R122" i="22"/>
  <c r="Q122" i="22"/>
  <c r="P122" i="22"/>
  <c r="O122" i="22"/>
  <c r="N122" i="22"/>
  <c r="M122" i="22"/>
  <c r="L122" i="22"/>
  <c r="K122" i="22"/>
  <c r="J122" i="22"/>
  <c r="I122" i="22"/>
  <c r="H122" i="22"/>
  <c r="G122" i="22"/>
  <c r="F122" i="22"/>
  <c r="E122" i="22"/>
  <c r="D122" i="22"/>
  <c r="C122" i="22"/>
  <c r="B122" i="22"/>
  <c r="X121" i="22"/>
  <c r="W121" i="22"/>
  <c r="V121" i="22"/>
  <c r="U121" i="22"/>
  <c r="T121" i="22"/>
  <c r="S121" i="22"/>
  <c r="R121" i="22"/>
  <c r="Q121" i="22"/>
  <c r="P121" i="22"/>
  <c r="O121" i="22"/>
  <c r="N121" i="22"/>
  <c r="M121" i="22"/>
  <c r="L121" i="22"/>
  <c r="K121" i="22"/>
  <c r="J121" i="22"/>
  <c r="I121" i="22"/>
  <c r="H121" i="22"/>
  <c r="G121" i="22"/>
  <c r="F121" i="22"/>
  <c r="E121" i="22"/>
  <c r="D121" i="22"/>
  <c r="C121" i="22"/>
  <c r="B121" i="22"/>
  <c r="X120" i="22"/>
  <c r="W120" i="22"/>
  <c r="V120" i="22"/>
  <c r="U120" i="22"/>
  <c r="T120" i="22"/>
  <c r="S120" i="22"/>
  <c r="R120" i="22"/>
  <c r="Q120" i="22"/>
  <c r="P120" i="22"/>
  <c r="O120" i="22"/>
  <c r="N120" i="22"/>
  <c r="M120" i="22"/>
  <c r="L120" i="22"/>
  <c r="K120" i="22"/>
  <c r="J120" i="22"/>
  <c r="I120" i="22"/>
  <c r="H120" i="22"/>
  <c r="G120" i="22"/>
  <c r="F120" i="22"/>
  <c r="E120" i="22"/>
  <c r="D120" i="22"/>
  <c r="C120" i="22"/>
  <c r="B120" i="22"/>
  <c r="X118" i="22"/>
  <c r="W118" i="22"/>
  <c r="V118" i="22"/>
  <c r="U118" i="22"/>
  <c r="T118" i="22"/>
  <c r="S118" i="22"/>
  <c r="R118" i="22"/>
  <c r="Q118" i="22"/>
  <c r="P118" i="22"/>
  <c r="O118" i="22"/>
  <c r="N118" i="22"/>
  <c r="M118" i="22"/>
  <c r="L118" i="22"/>
  <c r="K118" i="22"/>
  <c r="J118" i="22"/>
  <c r="I118" i="22"/>
  <c r="H118" i="22"/>
  <c r="G118" i="22"/>
  <c r="F118" i="22"/>
  <c r="E118" i="22"/>
  <c r="D118" i="22"/>
  <c r="C118" i="22"/>
  <c r="B118" i="22"/>
  <c r="X117" i="22"/>
  <c r="W117" i="22"/>
  <c r="V117" i="22"/>
  <c r="U117" i="22"/>
  <c r="T117" i="22"/>
  <c r="S117" i="22"/>
  <c r="R117" i="22"/>
  <c r="Q117" i="22"/>
  <c r="P117" i="22"/>
  <c r="O117" i="22"/>
  <c r="N117" i="22"/>
  <c r="M117" i="22"/>
  <c r="L117" i="22"/>
  <c r="K117" i="22"/>
  <c r="J117" i="22"/>
  <c r="I117" i="22"/>
  <c r="H117" i="22"/>
  <c r="G117" i="22"/>
  <c r="F117" i="22"/>
  <c r="E117" i="22"/>
  <c r="D117" i="22"/>
  <c r="C117" i="22"/>
  <c r="B117" i="22"/>
  <c r="X116" i="22"/>
  <c r="W116" i="22"/>
  <c r="V116" i="22"/>
  <c r="U116" i="22"/>
  <c r="T116" i="22"/>
  <c r="S116" i="22"/>
  <c r="R116" i="22"/>
  <c r="Q116" i="22"/>
  <c r="P116" i="22"/>
  <c r="O116" i="22"/>
  <c r="N116" i="22"/>
  <c r="M116" i="22"/>
  <c r="L116" i="22"/>
  <c r="K116" i="22"/>
  <c r="J116" i="22"/>
  <c r="I116" i="22"/>
  <c r="H116" i="22"/>
  <c r="G116" i="22"/>
  <c r="F116" i="22"/>
  <c r="E116" i="22"/>
  <c r="D116" i="22"/>
  <c r="C116" i="22"/>
  <c r="B116" i="22"/>
  <c r="AA114" i="22"/>
  <c r="Z114" i="22"/>
  <c r="AA113" i="22"/>
  <c r="Z113" i="22"/>
  <c r="AA112" i="22"/>
  <c r="Z112" i="22"/>
  <c r="AA111" i="22"/>
  <c r="Z111" i="22"/>
  <c r="AA110" i="22"/>
  <c r="Z110" i="22"/>
  <c r="AA109" i="22"/>
  <c r="Z109" i="22"/>
  <c r="AA108" i="22"/>
  <c r="Z108" i="22"/>
  <c r="AA107" i="22"/>
  <c r="Z107" i="22"/>
  <c r="AA106" i="22"/>
  <c r="Z106" i="22"/>
  <c r="AA105" i="22"/>
  <c r="Z105" i="22"/>
  <c r="AA104" i="22"/>
  <c r="Z104" i="22"/>
  <c r="AA103" i="22"/>
  <c r="Z103" i="22"/>
  <c r="AA102" i="22"/>
  <c r="Z102" i="22"/>
  <c r="AA101" i="22"/>
  <c r="Z101" i="22"/>
  <c r="AA100" i="22"/>
  <c r="Z100" i="22"/>
  <c r="AA99" i="22"/>
  <c r="Z99" i="22"/>
  <c r="AA98" i="22"/>
  <c r="Z98" i="22"/>
  <c r="AA97" i="22"/>
  <c r="Z97" i="22"/>
  <c r="AA96" i="22"/>
  <c r="Z96" i="22"/>
  <c r="AA95" i="22"/>
  <c r="Z95" i="22"/>
  <c r="AA94" i="22"/>
  <c r="Z94" i="22"/>
  <c r="AA93" i="22"/>
  <c r="Z93" i="22"/>
  <c r="AA92" i="22"/>
  <c r="Z92" i="22"/>
  <c r="AA91" i="22"/>
  <c r="Z91" i="22"/>
  <c r="AA90" i="22"/>
  <c r="Z90" i="22"/>
  <c r="AA89" i="22"/>
  <c r="Z89" i="22"/>
  <c r="AA88" i="22"/>
  <c r="Z88" i="22"/>
  <c r="AA87" i="22"/>
  <c r="Z87" i="22"/>
  <c r="AA86" i="22"/>
  <c r="Z86" i="22"/>
  <c r="AA85" i="22"/>
  <c r="Z85" i="22"/>
  <c r="AA84" i="22"/>
  <c r="Z84" i="22"/>
  <c r="AA83" i="22"/>
  <c r="Z83" i="22"/>
  <c r="AA82" i="22"/>
  <c r="Z82" i="22"/>
  <c r="AA81" i="22"/>
  <c r="Z81" i="22"/>
  <c r="AA80" i="22"/>
  <c r="Z80" i="22"/>
  <c r="AA79" i="22"/>
  <c r="Z79" i="22"/>
  <c r="AA78" i="22"/>
  <c r="Z78" i="22"/>
  <c r="AA77" i="22"/>
  <c r="Z77" i="22"/>
  <c r="AA76" i="22"/>
  <c r="Z76" i="22"/>
  <c r="AA75" i="22"/>
  <c r="Z75" i="22"/>
  <c r="AA74" i="22"/>
  <c r="Z74" i="22"/>
  <c r="AA73" i="22"/>
  <c r="Z73" i="22"/>
  <c r="AA72" i="22"/>
  <c r="Z72" i="22"/>
  <c r="AA71" i="22"/>
  <c r="Z71" i="22"/>
  <c r="AA70" i="22"/>
  <c r="Z70" i="22"/>
  <c r="AA69" i="22"/>
  <c r="Z69" i="22"/>
  <c r="AA68" i="22"/>
  <c r="Z68" i="22"/>
  <c r="AA67" i="22"/>
  <c r="Z67" i="22"/>
  <c r="AA66" i="22"/>
  <c r="Z66" i="22"/>
  <c r="AA65" i="22"/>
  <c r="Z65" i="22"/>
  <c r="AA64" i="22"/>
  <c r="Z64" i="22"/>
  <c r="AA63" i="22"/>
  <c r="Z63" i="22"/>
  <c r="AA62" i="22"/>
  <c r="Z62" i="22"/>
  <c r="AA61" i="22"/>
  <c r="Z61" i="22"/>
  <c r="AA60" i="22"/>
  <c r="Z60" i="22"/>
  <c r="AA59" i="22"/>
  <c r="Z59" i="22"/>
  <c r="AA58" i="22"/>
  <c r="Z58" i="22"/>
  <c r="AA57" i="22"/>
  <c r="Z57" i="22"/>
  <c r="AA56" i="22"/>
  <c r="Z56" i="22"/>
  <c r="AA55" i="22"/>
  <c r="Z55" i="22"/>
  <c r="AA54" i="22"/>
  <c r="Z54" i="22"/>
  <c r="AA53" i="22"/>
  <c r="Z53" i="22"/>
  <c r="AA52" i="22"/>
  <c r="Z52" i="22"/>
  <c r="AA51" i="22"/>
  <c r="Z51" i="22"/>
  <c r="AA50" i="22"/>
  <c r="Z50" i="22"/>
  <c r="AA49" i="22"/>
  <c r="Z49" i="22"/>
  <c r="AA48" i="22"/>
  <c r="Z48" i="22"/>
  <c r="AA47" i="22"/>
  <c r="Z47" i="22"/>
  <c r="AA46" i="22"/>
  <c r="Z46" i="22"/>
  <c r="AA45" i="22"/>
  <c r="Z45" i="22"/>
  <c r="AA44" i="22"/>
  <c r="Z44" i="22"/>
  <c r="AA43" i="22"/>
  <c r="Z43" i="22"/>
  <c r="AA42" i="22"/>
  <c r="Z42" i="22"/>
  <c r="AA41" i="22"/>
  <c r="Z41" i="22"/>
  <c r="AA40" i="22"/>
  <c r="Z40" i="22"/>
  <c r="AA39" i="22"/>
  <c r="Z39" i="22"/>
  <c r="AA38" i="22"/>
  <c r="Z38" i="22"/>
  <c r="AA37" i="22"/>
  <c r="Z37" i="22"/>
  <c r="AA36" i="22"/>
  <c r="Z36" i="22"/>
  <c r="AA35" i="22"/>
  <c r="Z35" i="22"/>
  <c r="AA34" i="22"/>
  <c r="Z34" i="22"/>
  <c r="AA33" i="22"/>
  <c r="Z33" i="22"/>
  <c r="AA32" i="22"/>
  <c r="Z32" i="22"/>
  <c r="AA31" i="22"/>
  <c r="Z31" i="22"/>
  <c r="AA30" i="22"/>
  <c r="Z30" i="22"/>
  <c r="AA29" i="22"/>
  <c r="Z29" i="22"/>
  <c r="AA28" i="22"/>
  <c r="Z28" i="22"/>
  <c r="AA27" i="22"/>
  <c r="Z27" i="22"/>
  <c r="AA26" i="22"/>
  <c r="Z26" i="22"/>
  <c r="AA25" i="22"/>
  <c r="Z25" i="22"/>
  <c r="AB24" i="22"/>
  <c r="Z24" i="22"/>
  <c r="Z18" i="22"/>
  <c r="AB64" i="27" l="1"/>
  <c r="AC63" i="27"/>
  <c r="AA118" i="22"/>
  <c r="AB25" i="22"/>
  <c r="AB26" i="22" s="1"/>
  <c r="AB27" i="22" s="1"/>
  <c r="AB28" i="22" s="1"/>
  <c r="AB29" i="22" s="1"/>
  <c r="AB30" i="22" s="1"/>
  <c r="AB31" i="22" s="1"/>
  <c r="AB32" i="22" s="1"/>
  <c r="AB33" i="22" s="1"/>
  <c r="AB34" i="22" s="1"/>
  <c r="AB35" i="22" s="1"/>
  <c r="AB36" i="22" s="1"/>
  <c r="AB37" i="22" s="1"/>
  <c r="AB38" i="22" s="1"/>
  <c r="AB39" i="22" s="1"/>
  <c r="AB40" i="22" s="1"/>
  <c r="AB41" i="22" s="1"/>
  <c r="AB42" i="22" s="1"/>
  <c r="AB43" i="22" s="1"/>
  <c r="AB44" i="22" s="1"/>
  <c r="AB45" i="22" s="1"/>
  <c r="AB46" i="22" s="1"/>
  <c r="AB47" i="22" s="1"/>
  <c r="AB48" i="22" s="1"/>
  <c r="AB49" i="22" s="1"/>
  <c r="AB50" i="22" s="1"/>
  <c r="AB51" i="22" s="1"/>
  <c r="AB52" i="22" s="1"/>
  <c r="AB53" i="22" s="1"/>
  <c r="AB54" i="22" s="1"/>
  <c r="AB55" i="22" s="1"/>
  <c r="AB56" i="22" s="1"/>
  <c r="AB57" i="22" s="1"/>
  <c r="AB58" i="22" s="1"/>
  <c r="AB59" i="22" s="1"/>
  <c r="AB60" i="22" s="1"/>
  <c r="AB61" i="22" s="1"/>
  <c r="AB62" i="22" s="1"/>
  <c r="AB63" i="22" s="1"/>
  <c r="AB64" i="22" s="1"/>
  <c r="AB65" i="22" s="1"/>
  <c r="AB66" i="22" s="1"/>
  <c r="AB67" i="22" s="1"/>
  <c r="AB68" i="22" s="1"/>
  <c r="AB69" i="22" s="1"/>
  <c r="AB70" i="22" s="1"/>
  <c r="AB71" i="22" s="1"/>
  <c r="AB72" i="22" s="1"/>
  <c r="AB73" i="22" s="1"/>
  <c r="AB74" i="22" s="1"/>
  <c r="AB75" i="22" s="1"/>
  <c r="AB76" i="22" s="1"/>
  <c r="AB77" i="22" s="1"/>
  <c r="AB78" i="22" s="1"/>
  <c r="AB79" i="22" s="1"/>
  <c r="AB80" i="22" s="1"/>
  <c r="AB81" i="22" s="1"/>
  <c r="AB82" i="22" s="1"/>
  <c r="AB83" i="22" s="1"/>
  <c r="AB84" i="22" s="1"/>
  <c r="AB85" i="22" s="1"/>
  <c r="AB86" i="22" s="1"/>
  <c r="AB87" i="22" s="1"/>
  <c r="AB88" i="22" s="1"/>
  <c r="AB89" i="22" s="1"/>
  <c r="AB90" i="22" s="1"/>
  <c r="AB91" i="22" s="1"/>
  <c r="AB92" i="22" s="1"/>
  <c r="AB93" i="22" s="1"/>
  <c r="AB94" i="22" s="1"/>
  <c r="AB95" i="22" s="1"/>
  <c r="AB96" i="22" s="1"/>
  <c r="AB97" i="22" s="1"/>
  <c r="AB98" i="22" s="1"/>
  <c r="AB99" i="22" s="1"/>
  <c r="AB100" i="22" s="1"/>
  <c r="AB101" i="22" s="1"/>
  <c r="AB102" i="22" s="1"/>
  <c r="AB103" i="22" s="1"/>
  <c r="AB104" i="22" s="1"/>
  <c r="AB105" i="22" s="1"/>
  <c r="AB106" i="22" s="1"/>
  <c r="AB107" i="22" s="1"/>
  <c r="AB108" i="22" s="1"/>
  <c r="AB109" i="22" s="1"/>
  <c r="AB110" i="22" s="1"/>
  <c r="AB111" i="22" s="1"/>
  <c r="AB112" i="22" s="1"/>
  <c r="AB113" i="22" s="1"/>
  <c r="AB114" i="22" s="1"/>
  <c r="AA119" i="22" s="1"/>
  <c r="AA120" i="22"/>
  <c r="AA121" i="22"/>
  <c r="AA122" i="22"/>
  <c r="AA116" i="22"/>
  <c r="AA117" i="22"/>
  <c r="AB65" i="27" l="1"/>
  <c r="AC64" i="27"/>
  <c r="E3" i="5"/>
  <c r="K18" i="7"/>
  <c r="K19" i="7" s="1"/>
  <c r="AB66" i="27" l="1"/>
  <c r="AC65" i="27"/>
  <c r="AB67" i="27" l="1"/>
  <c r="AC66" i="27"/>
  <c r="AB68" i="27" l="1"/>
  <c r="AC67" i="27"/>
  <c r="AB69" i="27" l="1"/>
  <c r="AC68" i="27"/>
  <c r="AB70" i="27" l="1"/>
  <c r="AC69" i="27"/>
  <c r="AB71" i="27" l="1"/>
  <c r="AC70" i="27"/>
  <c r="AB72" i="27" l="1"/>
  <c r="AC71" i="27"/>
  <c r="AB73" i="27" l="1"/>
  <c r="AC72" i="27"/>
  <c r="AB74" i="27" l="1"/>
  <c r="AC73" i="27"/>
  <c r="AB75" i="27" l="1"/>
  <c r="AC74" i="27"/>
  <c r="AB76" i="27" l="1"/>
  <c r="AC75" i="27"/>
  <c r="AB77" i="27" l="1"/>
  <c r="AC76" i="27"/>
  <c r="AB78" i="27" l="1"/>
  <c r="AC77" i="27"/>
  <c r="AB79" i="27" l="1"/>
  <c r="AC78" i="27"/>
  <c r="AB80" i="27" l="1"/>
  <c r="AC79" i="27"/>
  <c r="AB81" i="27" l="1"/>
  <c r="AC80" i="27"/>
  <c r="AB82" i="27" l="1"/>
  <c r="AC81" i="27"/>
  <c r="AB83" i="27" l="1"/>
  <c r="AC82" i="27"/>
  <c r="AB84" i="27" l="1"/>
  <c r="AC83" i="27"/>
  <c r="AB85" i="27" l="1"/>
  <c r="AC84" i="27"/>
  <c r="AB86" i="27" l="1"/>
  <c r="AC85" i="27"/>
  <c r="AB87" i="27" l="1"/>
  <c r="AC86" i="27"/>
  <c r="AB88" i="27" l="1"/>
  <c r="AC87" i="27"/>
  <c r="AB89" i="27" l="1"/>
  <c r="AC88" i="27"/>
  <c r="AB90" i="27" l="1"/>
  <c r="AC89" i="27"/>
  <c r="AB91" i="27" l="1"/>
  <c r="AC90" i="27"/>
  <c r="AB92" i="27" l="1"/>
  <c r="AC91" i="27"/>
  <c r="AB93" i="27" l="1"/>
  <c r="AC92" i="27"/>
  <c r="AB94" i="27" l="1"/>
  <c r="AC93" i="27"/>
  <c r="AB95" i="27" l="1"/>
  <c r="AC94" i="27"/>
  <c r="AB96" i="27" l="1"/>
  <c r="AC95" i="27"/>
  <c r="AB97" i="27" l="1"/>
  <c r="AC96" i="27"/>
  <c r="AB98" i="27" l="1"/>
  <c r="AC97" i="27"/>
  <c r="AB99" i="27" l="1"/>
  <c r="AC98" i="27"/>
  <c r="AB100" i="27" l="1"/>
  <c r="AC99" i="27"/>
  <c r="AB101" i="27" l="1"/>
  <c r="AC100" i="27"/>
  <c r="AB102" i="27" l="1"/>
  <c r="AC101" i="27"/>
  <c r="AB103" i="27" l="1"/>
  <c r="AC102" i="27"/>
  <c r="AB104" i="27" l="1"/>
  <c r="AC103" i="27"/>
  <c r="AB105" i="27" l="1"/>
  <c r="AC104" i="27"/>
  <c r="AB106" i="27" l="1"/>
  <c r="AC105" i="27"/>
  <c r="AB107" i="27" l="1"/>
  <c r="AC106" i="27"/>
  <c r="AB108" i="27" l="1"/>
  <c r="AC107" i="27"/>
  <c r="AB109" i="27" l="1"/>
  <c r="AC108" i="27"/>
  <c r="AB110" i="27" l="1"/>
  <c r="AC109" i="27"/>
  <c r="AB111" i="27" l="1"/>
  <c r="AC110" i="27"/>
  <c r="AB112" i="27" l="1"/>
  <c r="AC111" i="27"/>
  <c r="AB113" i="27" l="1"/>
  <c r="AC112" i="27"/>
  <c r="AB114" i="27" l="1"/>
  <c r="AC113" i="27"/>
  <c r="AD119" i="27" l="1"/>
  <c r="AC114" i="27"/>
  <c r="AC118" i="27" s="1"/>
</calcChain>
</file>

<file path=xl/sharedStrings.xml><?xml version="1.0" encoding="utf-8"?>
<sst xmlns="http://schemas.openxmlformats.org/spreadsheetml/2006/main" count="516" uniqueCount="207">
  <si>
    <t>Filename:</t>
  </si>
  <si>
    <t>Student ID Number:</t>
  </si>
  <si>
    <t>USF Email address:</t>
  </si>
  <si>
    <t>BUS 204 Quantitative Business Analysis</t>
  </si>
  <si>
    <t>huxleyqbata@gmail.com</t>
  </si>
  <si>
    <t xml:space="preserve">Review the Instructions tab.  You must put your identification as indicated there.  You must show your work and all formulas must be present in cells where needed.  You should answer all questions on the attached tabs.  Make a copy of the Question tab, rename it to answers (e.g. Q1 tab copied becomes Q1 Answers tab), fill in your answers on the copied tab, then position it after the original question tab.   If you choose not to answer a question, rename the tab "Q_ Skipped."  Exceptionally neat and stylistic clarity will make your homework eligible for up to 20% extra credit.  No credit for late work. (Note:  Some students from other countries sometimes submit their home work in their home language, e.g. Chinese characters).  All homework must be submitted in English.  </t>
  </si>
  <si>
    <t>Note:  Justin Adachi, TA, is available MWF 10:30-11:30AM, Malloy Hall Room 310, TR 11:15AM-1:15PM, Malloy Room 124, to provide assistance.  He can give hints and answer specific questions regarding the homework but will not do it for you.  He is not the grader nor will he pre-grade your homework.</t>
  </si>
  <si>
    <r>
      <t xml:space="preserve">Instructions for Emailing Homework </t>
    </r>
    <r>
      <rPr>
        <sz val="24"/>
        <color theme="1"/>
        <rFont val="Times New Roman"/>
        <family val="1"/>
      </rPr>
      <t xml:space="preserve">– </t>
    </r>
    <r>
      <rPr>
        <sz val="24"/>
        <color rgb="FFFF0000"/>
        <rFont val="Times New Roman"/>
        <family val="1"/>
      </rPr>
      <t>Please follow closely</t>
    </r>
    <r>
      <rPr>
        <sz val="24"/>
        <color theme="1"/>
        <rFont val="Times New Roman"/>
        <family val="1"/>
      </rPr>
      <t xml:space="preserve">.  </t>
    </r>
    <r>
      <rPr>
        <sz val="24"/>
        <color rgb="FFFF0000"/>
        <rFont val="Times New Roman"/>
        <family val="1"/>
      </rPr>
      <t>If you have any questions, please ask me</t>
    </r>
    <r>
      <rPr>
        <sz val="24"/>
        <color theme="1"/>
        <rFont val="Times New Roman"/>
        <family val="1"/>
      </rPr>
      <t>.</t>
    </r>
  </si>
  <si>
    <r>
      <t xml:space="preserve">1. Do NOT send your homework to my email address.  Excel homework must be emailed to </t>
    </r>
    <r>
      <rPr>
        <b/>
        <sz val="16"/>
        <color rgb="FFFF0000"/>
        <rFont val="Times New Roman"/>
        <family val="1"/>
      </rPr>
      <t>huxleyqbata@gmail</t>
    </r>
    <r>
      <rPr>
        <b/>
        <sz val="12"/>
        <color rgb="FFFF0000"/>
        <rFont val="Times New Roman"/>
        <family val="1"/>
      </rPr>
      <t>.</t>
    </r>
    <r>
      <rPr>
        <b/>
        <sz val="16"/>
        <color rgb="FFFF0000"/>
        <rFont val="Times New Roman"/>
        <family val="1"/>
      </rPr>
      <t>com</t>
    </r>
    <r>
      <rPr>
        <sz val="16"/>
        <color theme="1"/>
        <rFont val="Times New Roman"/>
        <family val="1"/>
      </rPr>
      <t xml:space="preserve"> </t>
    </r>
    <r>
      <rPr>
        <sz val="12"/>
        <color theme="1"/>
        <rFont val="Times New Roman"/>
        <family val="1"/>
      </rPr>
      <t xml:space="preserve">by the time and due date shown on the homework.  Because computers and email traffic is sensitive to small errors, you </t>
    </r>
    <r>
      <rPr>
        <b/>
        <sz val="12"/>
        <color theme="1"/>
        <rFont val="Times New Roman"/>
        <family val="1"/>
      </rPr>
      <t>must</t>
    </r>
    <r>
      <rPr>
        <sz val="12"/>
        <color theme="1"/>
        <rFont val="Times New Roman"/>
        <family val="1"/>
      </rPr>
      <t xml:space="preserve"> follow the rest of these instructions precisely to be eligible for credit. Remember:  send it to </t>
    </r>
    <r>
      <rPr>
        <b/>
        <u/>
        <sz val="12"/>
        <color theme="1"/>
        <rFont val="Times New Roman"/>
        <family val="1"/>
      </rPr>
      <t>huxleyqbata@gmail.com</t>
    </r>
    <r>
      <rPr>
        <sz val="12"/>
        <color theme="1"/>
        <rFont val="Times New Roman"/>
        <family val="1"/>
      </rPr>
      <t xml:space="preserve"> and also send a copy to yourself to prove you sent it on time in case there is a problem.</t>
    </r>
  </si>
  <si>
    <r>
      <t xml:space="preserve">2. In the email </t>
    </r>
    <r>
      <rPr>
        <b/>
        <sz val="12"/>
        <color theme="1"/>
        <rFont val="Times New Roman"/>
        <family val="1"/>
      </rPr>
      <t>Subject</t>
    </r>
    <r>
      <rPr>
        <sz val="12"/>
        <color theme="1"/>
        <rFont val="Times New Roman"/>
        <family val="1"/>
      </rPr>
      <t xml:space="preserve"> line, indicate the course, section homework number, and name, last name first. For example, John Smith, Student Identification (SID) number 123-45-6789, is enrolled in BA 204 Quantitative Business Analysis, </t>
    </r>
    <r>
      <rPr>
        <i/>
        <sz val="12"/>
        <color theme="1"/>
        <rFont val="Times New Roman"/>
        <family val="1"/>
      </rPr>
      <t xml:space="preserve">Section 7 </t>
    </r>
    <r>
      <rPr>
        <sz val="12"/>
        <color theme="1"/>
        <rFont val="Times New Roman"/>
        <family val="1"/>
      </rPr>
      <t xml:space="preserve">and is emailing his </t>
    </r>
    <r>
      <rPr>
        <b/>
        <sz val="12"/>
        <color theme="1"/>
        <rFont val="Times New Roman"/>
        <family val="1"/>
      </rPr>
      <t xml:space="preserve">first </t>
    </r>
    <r>
      <rPr>
        <sz val="12"/>
        <color theme="1"/>
        <rFont val="Times New Roman"/>
        <family val="1"/>
      </rPr>
      <t>Excel homework. In his email, he would put</t>
    </r>
  </si>
  <si>
    <t>Subject:</t>
  </si>
  <si>
    <t>20407HW1smithjohn</t>
  </si>
  <si>
    <t>3. Attach the file using the same name as the subject line (the ".xlsx" will automatically be added to the name of the file).  For John Smith, this would be</t>
  </si>
  <si>
    <t>Attachment file name: 20407HW1smithjohn.xlsx</t>
  </si>
  <si>
    <t>4. Be sure to put your ID on the "HW Questions" tab.  For instance, John Smith in Section 07 would type</t>
  </si>
  <si>
    <t>20407HW1smithjohn.xlsx</t>
  </si>
  <si>
    <t>smithj@usfca.edu</t>
  </si>
  <si>
    <t>NOTE:  You are responsible for learning your own 8-digit USF ID.  If you do not know it, go to Look-up username or USF ID, then follow instructions.</t>
  </si>
  <si>
    <r>
      <t xml:space="preserve">5. When doing your homework, put each figure or problem on a </t>
    </r>
    <r>
      <rPr>
        <b/>
        <sz val="12"/>
        <color theme="1"/>
        <rFont val="Times New Roman"/>
        <family val="1"/>
      </rPr>
      <t>separate</t>
    </r>
    <r>
      <rPr>
        <sz val="12"/>
        <color theme="1"/>
        <rFont val="Times New Roman"/>
        <family val="1"/>
      </rPr>
      <t xml:space="preserve"> sheet (or ‘tab’ or ‘ply’) within the same workbook. For example, if Homework 2 has four questions, then the first question would be on the tab labeled Q1.  You should make a copy of this tab and rename it Q1 Answers (double click on the tab itself for the ‘Rename’ command; you can also insert new sheets with the right click as needed).  Repeat for all other questions. Put all parts of each question on the same Answer tab.  When you save the file, “Save as” and save it with Cell A1 visible in every tab (to go the Cell A1 quickly, use Control-Home on your PC keyboard).  If you do not complete a question, you should still rename the tab as above but add ‘Not Done” after the new name.  For example, if you do not do Q3, then you should still add a blank tab that says Q3 - Not Done.</t>
    </r>
  </si>
  <si>
    <t>6. Save all the work assigned for the homework in a single Excel file that opens on the HW Question  tab (with your USF ID) and send it only once. Homework sent in bits and pieces cannot be given any credit.  Your submission will be opened only once, and only the first one received will count, so do not send it until it is completely ready and all parts are finished.  (Put yourself in the place of the grader – opening many files and searching for randomly placed material is unprofessional, a nuisance, and a waste of time.)</t>
  </si>
  <si>
    <t>Again, if you follow these instructions faithfully, you should end up with a high score on all homework assignments in the course!</t>
  </si>
  <si>
    <t>Doc's Dog Kennels, Inc., provides overnight lodging for a variety of pets.  A particular</t>
  </si>
  <si>
    <t>feature at Doc's is the quality of care the pets receive, including excellent food.  The</t>
  </si>
  <si>
    <t>kennel's dog food is made by mixing two brand-name dog food products to obtain what</t>
  </si>
  <si>
    <t>Doc's calls the "well balanced dog diet"  The data for the two dog foods are below:</t>
  </si>
  <si>
    <t>Dog Food</t>
  </si>
  <si>
    <t>Cost per Ounce</t>
  </si>
  <si>
    <t>Protein (percent)</t>
  </si>
  <si>
    <t>Fat (Percent)</t>
  </si>
  <si>
    <t>Bark Bits</t>
  </si>
  <si>
    <t>Canine Chow</t>
  </si>
  <si>
    <t>If Doc wants to  be sure that his dogs receive at least 6 ounces of protein and 2 ounces</t>
  </si>
  <si>
    <t>of fat per day, what is the minimum cost mix of the two dog food products?</t>
  </si>
  <si>
    <t xml:space="preserve">Hint:  Beginning on page 275 in your Lecture Notes, there are some small linear programming problems with the solutions shown in subsequent pages.  </t>
  </si>
  <si>
    <t>INPUTS:</t>
  </si>
  <si>
    <t>DEMAND MATRIX A:  Enter the number of workers needed each 2 hour span.</t>
  </si>
  <si>
    <t>Shift</t>
  </si>
  <si>
    <t>Sun</t>
  </si>
  <si>
    <t>Mon</t>
  </si>
  <si>
    <t>Tue</t>
  </si>
  <si>
    <t>Wed</t>
  </si>
  <si>
    <t>Thu</t>
  </si>
  <si>
    <t>Fri</t>
  </si>
  <si>
    <t>Sat</t>
  </si>
  <si>
    <t>12AM-2AM</t>
  </si>
  <si>
    <t>2AM-4AM</t>
  </si>
  <si>
    <t>4AM-6AM</t>
  </si>
  <si>
    <t>6AM-8AM</t>
  </si>
  <si>
    <t>8AM-10AM</t>
  </si>
  <si>
    <t>10AM-12PM</t>
  </si>
  <si>
    <t>12PM-2PM</t>
  </si>
  <si>
    <t>2PM-4PM</t>
  </si>
  <si>
    <t>4PM-6PM</t>
  </si>
  <si>
    <t>6PM-8PM</t>
  </si>
  <si>
    <t>8PM-10PM</t>
  </si>
  <si>
    <t>10PM-12AM</t>
  </si>
  <si>
    <t>Total Workerhours:</t>
  </si>
  <si>
    <t>Unadjusted Workers Required:</t>
  </si>
  <si>
    <t xml:space="preserve">The manager of a "6/10 Market" opens his store at 6AM, closes at 10PM.  He wants the number of workers on duty each two hour slot as shown in the demand matrix below.  Each worker works the standard 5-8 plan.  Use Solver to solve this staff scheduling problem (see "Demand Matrix ") using the integer constraint.  How many workers will be needed? </t>
  </si>
  <si>
    <t>X1</t>
  </si>
  <si>
    <t>X2</t>
  </si>
  <si>
    <t>X3</t>
  </si>
  <si>
    <t>&gt;=</t>
  </si>
  <si>
    <t>Transportation Cost Matrix:  Cost per Unit Shipped From Each Plant to Each Region</t>
  </si>
  <si>
    <t>Supply</t>
  </si>
  <si>
    <t>Demand</t>
  </si>
  <si>
    <t>Plant A</t>
  </si>
  <si>
    <t>Plant B</t>
  </si>
  <si>
    <t>Plant C</t>
  </si>
  <si>
    <t>New York</t>
  </si>
  <si>
    <t>Chicago</t>
  </si>
  <si>
    <t>New Orleans</t>
  </si>
  <si>
    <t>Los Angeles</t>
  </si>
  <si>
    <t xml:space="preserve">The Blisters Saddle Company manufactures its saddles in three plants and sells them in four markets.  The cost to transport a unit from each plant to each destination is shown.  Also shown is the anticipated demand this quarter from each market (e.g. New York demand will be 210 units), and the capacity that each plant will have in terms of how many units it can supply this quarter.  Determine the optimal shipping plan to minimize shipping costs. </t>
  </si>
  <si>
    <t>Mary Annette's Puppet Shop spends $10,000 per month on internet advertising to sell its toys.  Google costs $.50 per click, Yahoo, $.30 per click, and Facebook, $.40 per click.  The CEO wants to make sure the company spends at least 25% of its budget on each vendor.  Each click on Google yields $3 in profit, Yahoo, $2, Facebook, $1.  The Shop must sign a contract specifying the maximum number of clicks it will buy per month.  What is the maximum number of clicks it should buy from each vendor to maximize its profits?  (Hint:  If X1 = dollars spent on Google, X2 = dollars spent on Yahoo, X3 = dollars spent on Facebook, then the constraint for Google is shown below.  You can see a similar sort of constraint in the KT Media Mix problem #8 in the Lecture Notes.)</t>
  </si>
  <si>
    <t>Answer:</t>
  </si>
  <si>
    <t>Below are the closing values for the Dow Jones Industrial Average for a recent 1,000 trading days.</t>
  </si>
  <si>
    <t>Insert blank rows between each of these rows.</t>
  </si>
  <si>
    <t xml:space="preserve">https://www.youtube.com/watch?v=5RooGzWC6-Q </t>
  </si>
  <si>
    <t xml:space="preserve">https://www.youtube.com/watch?v=uo7FysBV9rM </t>
  </si>
  <si>
    <t>The cells below have a unequal numbers of rows between them.  Remove all the blank rows.</t>
  </si>
  <si>
    <t xml:space="preserve">https://www.laptopmag.com/articles/delete-blank-cells-excel </t>
  </si>
  <si>
    <t xml:space="preserve">https://www.youtube.com/watch?v=n_VoUD47gDs </t>
  </si>
  <si>
    <t>Hint:  Do an online search for something like "inserting alternate rows in excel" or "inserting alternate rows in excel on YouTube" and you should bring up sites such as these you can watch.  (We cannot cover all the tricks and moves in Excel in this class but anytime you get stumped on how to do something, it is usually the case that someone, somewhere has had a similar problem and posted a solution.)</t>
  </si>
  <si>
    <t>Hint:  As before, online search for something like "deleting blank rows in excel"  and you should bring up sites such as these you can watch.  (You can also delete individual blank cells on Excel but must be careful not to cause data to shift out of place if the data points are all alligned in rows.)</t>
  </si>
  <si>
    <t>Read the article "Would You Rather Have $1 Million or $5,000 Monthly in Retirement?" posted on Canvas.</t>
  </si>
  <si>
    <t>Read the article "50% Off: Why That Deal Isn’t as Good as You Think" posted on Canvas.</t>
  </si>
  <si>
    <t>This line was in the article:  "In one example, Dr. Rao described how standardized test scores in California fell by 60% then improved by an encouraging 70%.  What some failed to realize was that the result was still a net decrease of 32%."</t>
  </si>
  <si>
    <t>Explain why the net loss was 32%.  (Hint:  Assume the starting score was 100.)</t>
  </si>
  <si>
    <t xml:space="preserve">A. What is the illusion of wealth? </t>
  </si>
  <si>
    <t>B. What is the illusion of poverty?</t>
  </si>
  <si>
    <t>Watch this video on Solver.</t>
  </si>
  <si>
    <t>What was the maximum profit?</t>
  </si>
  <si>
    <t>Which resources were binding (i.e. fully consumed in the optimal solution)?</t>
  </si>
  <si>
    <t xml:space="preserve">https://www.youtube.com/watch?v=mRR-_7ABytw&amp;feature=related </t>
  </si>
  <si>
    <t xml:space="preserve">Go to www.solver.com and click to watch the video. </t>
  </si>
  <si>
    <t>How many companies does Solver claim have used its services?</t>
  </si>
  <si>
    <t>Homework 9:  Optimization</t>
  </si>
  <si>
    <t>OPTIONAL:</t>
  </si>
  <si>
    <t xml:space="preserve">Watch Leila Gahrani on Solver:  </t>
  </si>
  <si>
    <t xml:space="preserve"> </t>
  </si>
  <si>
    <t>We are all tasked to balance and optimize ourselves.  -Mae Jemison</t>
  </si>
  <si>
    <t>In addition, James Rodenbush is available at the Learning and Writing Center in the Library.</t>
  </si>
  <si>
    <t>You will need to make an appointment.</t>
  </si>
  <si>
    <t>Due by 10PM Sunday, Nov. 18, 2018 . Email to:</t>
  </si>
  <si>
    <t>Maria is planning to save into a retirement account to build a nest egg for 40 years.</t>
  </si>
  <si>
    <t>Returns</t>
  </si>
  <si>
    <t>Ending Values after 40 years</t>
  </si>
  <si>
    <t xml:space="preserve">Minimum </t>
  </si>
  <si>
    <t>Maximum</t>
  </si>
  <si>
    <t>Average</t>
  </si>
  <si>
    <t>A</t>
  </si>
  <si>
    <t>For each $1 invested in an S&amp;P 500 mutual fund, what would have been the minimum, maximum, and arithmetic average returns, and how much would be in the account at the end of 40 years?</t>
  </si>
  <si>
    <t>B</t>
  </si>
  <si>
    <r>
      <t xml:space="preserve">How should she split that $1 among the asset classes if she wishes to maximize that </t>
    </r>
    <r>
      <rPr>
        <sz val="11"/>
        <color rgb="FFFF0000"/>
        <rFont val="Calibri"/>
        <family val="2"/>
        <scheme val="minor"/>
      </rPr>
      <t>average</t>
    </r>
    <r>
      <rPr>
        <sz val="11"/>
        <color theme="1"/>
        <rFont val="Calibri"/>
        <family val="2"/>
        <scheme val="minor"/>
      </rPr>
      <t xml:space="preserve"> return over all 40-year holding periods?  </t>
    </r>
    <r>
      <rPr>
        <b/>
        <sz val="11"/>
        <color theme="1"/>
        <rFont val="Calibri"/>
        <family val="2"/>
        <scheme val="minor"/>
      </rPr>
      <t>Note: Reset all allocations to zero before using Solver for these questions.</t>
    </r>
  </si>
  <si>
    <t>C</t>
  </si>
  <si>
    <t>For each $1 invested in as indicated in the prior question, what would have been the minimum, maximum, and arithmetic average returns, and how much would be in the account at the end of 40 years?</t>
  </si>
  <si>
    <t>D</t>
  </si>
  <si>
    <t>If she added a constraint that the maximum loss she would be willing to accept in any single year, how should that $1 be invested?</t>
  </si>
  <si>
    <t>E</t>
  </si>
  <si>
    <t>F</t>
  </si>
  <si>
    <r>
      <t xml:space="preserve">How should she split that $1 among the asset classes if she wishes to maximize that </t>
    </r>
    <r>
      <rPr>
        <sz val="11"/>
        <color rgb="FFFF0000"/>
        <rFont val="Calibri"/>
        <family val="2"/>
        <scheme val="minor"/>
      </rPr>
      <t>minimum</t>
    </r>
    <r>
      <rPr>
        <sz val="11"/>
        <color theme="1"/>
        <rFont val="Calibri"/>
        <family val="2"/>
        <scheme val="minor"/>
      </rPr>
      <t xml:space="preserve"> return over all 40-year holding periods?</t>
    </r>
  </si>
  <si>
    <t>G</t>
  </si>
  <si>
    <t>Allocation</t>
  </si>
  <si>
    <t>Asset Class Returns, 1927-2017</t>
  </si>
  <si>
    <t>Based on dimensions of Size (Size = Market Capitalization = price per share X number of shares outstanding) by decile and Style (Value, Growth, or Neutral)</t>
  </si>
  <si>
    <r>
      <t xml:space="preserve">(US Stocks Size Deciles:  Large Cap = </t>
    </r>
    <r>
      <rPr>
        <sz val="11"/>
        <rFont val="Calibri"/>
        <family val="2"/>
        <scheme val="minor"/>
      </rPr>
      <t>1-2 (top 20%)</t>
    </r>
    <r>
      <rPr>
        <b/>
        <sz val="11"/>
        <rFont val="Calibri"/>
        <family val="2"/>
        <scheme val="minor"/>
      </rPr>
      <t>,  Midcap =</t>
    </r>
    <r>
      <rPr>
        <sz val="11"/>
        <rFont val="Calibri"/>
        <family val="2"/>
        <scheme val="minor"/>
      </rPr>
      <t xml:space="preserve"> 3-5 (next 30%)</t>
    </r>
    <r>
      <rPr>
        <b/>
        <sz val="11"/>
        <rFont val="Calibri"/>
        <family val="2"/>
        <scheme val="minor"/>
      </rPr>
      <t xml:space="preserve">,  Small Cap = </t>
    </r>
    <r>
      <rPr>
        <sz val="11"/>
        <rFont val="Calibri"/>
        <family val="2"/>
        <scheme val="minor"/>
      </rPr>
      <t>6-8 (next 30%)</t>
    </r>
    <r>
      <rPr>
        <b/>
        <sz val="11"/>
        <rFont val="Calibri"/>
        <family val="2"/>
        <scheme val="minor"/>
      </rPr>
      <t xml:space="preserve">,  Microcap = </t>
    </r>
    <r>
      <rPr>
        <sz val="11"/>
        <rFont val="Calibri"/>
        <family val="2"/>
        <scheme val="minor"/>
      </rPr>
      <t>8-10 (smallest 20%)</t>
    </r>
    <r>
      <rPr>
        <b/>
        <sz val="11"/>
        <rFont val="Calibri"/>
        <family val="2"/>
        <scheme val="minor"/>
      </rPr>
      <t xml:space="preserve">; Value = </t>
    </r>
    <r>
      <rPr>
        <sz val="11"/>
        <rFont val="Calibri"/>
        <family val="2"/>
        <scheme val="minor"/>
      </rPr>
      <t>Highest 30% ratio of share price to book value per share</t>
    </r>
    <r>
      <rPr>
        <b/>
        <sz val="11"/>
        <rFont val="Calibri"/>
        <family val="2"/>
        <scheme val="minor"/>
      </rPr>
      <t xml:space="preserve">, Neutral = </t>
    </r>
    <r>
      <rPr>
        <sz val="11"/>
        <rFont val="Calibri"/>
        <family val="2"/>
        <scheme val="minor"/>
      </rPr>
      <t>Middle 40%</t>
    </r>
    <r>
      <rPr>
        <b/>
        <sz val="11"/>
        <rFont val="Calibri"/>
        <family val="2"/>
        <scheme val="minor"/>
      </rPr>
      <t xml:space="preserve"> , Growth = </t>
    </r>
    <r>
      <rPr>
        <sz val="11"/>
        <rFont val="Calibri"/>
        <family val="2"/>
        <scheme val="minor"/>
      </rPr>
      <t>Lowest 30%)</t>
    </r>
  </si>
  <si>
    <t>Date</t>
  </si>
  <si>
    <t>1-10 Total Market US</t>
  </si>
  <si>
    <t>1-2 All Large Cap (S&amp;P 500)</t>
  </si>
  <si>
    <t>1-2 Large Cap Growth</t>
  </si>
  <si>
    <t>1-2 Large Cap Neutral</t>
  </si>
  <si>
    <t>1-2 Large Cap Value</t>
  </si>
  <si>
    <t>3-5 All Midcap</t>
  </si>
  <si>
    <t>3-5 Midcap Growth</t>
  </si>
  <si>
    <t>3-5 Midcap Neutral</t>
  </si>
  <si>
    <t>3-5 Midcap Value</t>
  </si>
  <si>
    <t>6-8 All Small Cap</t>
  </si>
  <si>
    <t>6-8 Small Growth</t>
  </si>
  <si>
    <t>6-8 Small Neutral</t>
  </si>
  <si>
    <t>6-8 Small Value</t>
  </si>
  <si>
    <t>9-10 All Microcap</t>
  </si>
  <si>
    <t>Developed International</t>
  </si>
  <si>
    <t>Emerging Markets</t>
  </si>
  <si>
    <t>T-Bills</t>
  </si>
  <si>
    <t>5-Year Gov Bonds</t>
  </si>
  <si>
    <t>Long-term Gov Bonds</t>
  </si>
  <si>
    <t>Corporate Bonds</t>
  </si>
  <si>
    <t>Muni Bonds</t>
  </si>
  <si>
    <t>Commodities</t>
  </si>
  <si>
    <t>Real Estate</t>
  </si>
  <si>
    <t>Year</t>
  </si>
  <si>
    <t>Single Year Return</t>
  </si>
  <si>
    <t>40 Year Holding Period</t>
  </si>
  <si>
    <t>Min</t>
  </si>
  <si>
    <t>Max</t>
  </si>
  <si>
    <t>Annualized</t>
  </si>
  <si>
    <t>St Dev</t>
  </si>
  <si>
    <t>5th Percentile</t>
  </si>
  <si>
    <t>10th Percentile</t>
  </si>
  <si>
    <t>Problem Set-up</t>
  </si>
  <si>
    <t>Food</t>
  </si>
  <si>
    <t>Cost</t>
  </si>
  <si>
    <t>Ounces Served</t>
  </si>
  <si>
    <t>Resources</t>
  </si>
  <si>
    <t>Protein</t>
  </si>
  <si>
    <t>Fat</t>
  </si>
  <si>
    <t>Barks Bits</t>
  </si>
  <si>
    <t xml:space="preserve">Canine </t>
  </si>
  <si>
    <t>Formula</t>
  </si>
  <si>
    <t>Contraint</t>
  </si>
  <si>
    <t>The minimum cost is $0.450</t>
  </si>
  <si>
    <t>ANSWER:</t>
  </si>
  <si>
    <t>Budget</t>
  </si>
  <si>
    <t>Cost per click</t>
  </si>
  <si>
    <t>Google</t>
  </si>
  <si>
    <t>Yahoo</t>
  </si>
  <si>
    <t>Facebook</t>
  </si>
  <si>
    <t>Allocation:</t>
  </si>
  <si>
    <t>Cost per Click</t>
  </si>
  <si>
    <t>Revenue per Click</t>
  </si>
  <si>
    <t>Constraints</t>
  </si>
  <si>
    <t>Maximum Number of Clicks</t>
  </si>
  <si>
    <t>NUMBER STARTING MATRIX B:  Enter the number of full time workers scheduled to start at each time point.</t>
  </si>
  <si>
    <t>Total Workers:</t>
  </si>
  <si>
    <t>Multiplier:</t>
  </si>
  <si>
    <t>Adjusted Workers Required:</t>
  </si>
  <si>
    <t>OUTPUTS:</t>
  </si>
  <si>
    <t>Total Staff:</t>
  </si>
  <si>
    <t>Workers On Duty at:</t>
  </si>
  <si>
    <t>On Duty</t>
  </si>
  <si>
    <t>Matrix C:</t>
  </si>
  <si>
    <r>
      <t>Shortage</t>
    </r>
    <r>
      <rPr>
        <b/>
        <sz val="10"/>
        <rFont val="Arial"/>
        <family val="2"/>
      </rPr>
      <t>/</t>
    </r>
    <r>
      <rPr>
        <b/>
        <sz val="10"/>
        <color indexed="12"/>
        <rFont val="Arial"/>
        <family val="2"/>
      </rPr>
      <t>Surplus</t>
    </r>
  </si>
  <si>
    <t>Shortage/</t>
  </si>
  <si>
    <t>Surplus</t>
  </si>
  <si>
    <t>Matrix D:</t>
  </si>
  <si>
    <t>Surpluses</t>
  </si>
  <si>
    <t>Shortages</t>
  </si>
  <si>
    <t>Time</t>
  </si>
  <si>
    <t>Period</t>
  </si>
  <si>
    <t>Number to ship from plant x to market y (at intersection):</t>
  </si>
  <si>
    <t>Plants</t>
  </si>
  <si>
    <t>Total</t>
  </si>
  <si>
    <t>Changing cels</t>
  </si>
  <si>
    <t>---</t>
  </si>
  <si>
    <t>Totals:</t>
  </si>
  <si>
    <t>EOY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</si>
</sst>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8" formatCode="&quot;$&quot;#,##0.00_);[Red]\(&quot;$&quot;#,##0.00\)"/>
    <numFmt numFmtId="43" formatCode="_(* #,##0.00_);_(* \(#,##0.00\);_(* &quot;-&quot;??_);_(@_)"/>
    <numFmt numFmtId="164" formatCode="&quot;$&quot;#,##0.000_);[Red]\(&quot;$&quot;#,##0.000\)"/>
    <numFmt numFmtId="165" formatCode="_(* #,##0_);_(* \(#,##0\);_(* &quot;-&quot;??_);_(@_)"/>
    <numFmt numFmtId="166" formatCode="&quot;$&quot;#,##0.0000_);[Red]\(&quot;$&quot;#,##0.0000\)"/>
    <numFmt numFmtId="167" formatCode="&quot;$&quot;#,##0.00"/>
    <numFmt numFmtId="168" formatCode="&quot;$&quot;#,##0"/>
    <numFmt numFmtId="169" formatCode="0.0%"/>
    <numFmt numFmtId="170" formatCode="0.000%"/>
    <numFmt numFmtId="171" formatCode="0.0"/>
    <numFmt numFmtId="172" formatCode="0.000"/>
    <numFmt numFmtId="173" formatCode="&quot;$&quot;#,##0.000"/>
  </numFmts>
  <fonts count="39">
    <font>
      <sz val="12"/>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1"/>
      <color rgb="FFFF0000"/>
      <name val="Calibri"/>
      <family val="2"/>
      <scheme val="minor"/>
    </font>
    <font>
      <b/>
      <sz val="16"/>
      <color theme="1"/>
      <name val="Calibri"/>
      <family val="2"/>
      <scheme val="minor"/>
    </font>
    <font>
      <i/>
      <sz val="18"/>
      <color rgb="FF000000"/>
      <name val="Blackadder ITC"/>
      <family val="5"/>
    </font>
    <font>
      <b/>
      <sz val="11"/>
      <color theme="1"/>
      <name val="Calibri"/>
      <family val="2"/>
      <scheme val="minor"/>
    </font>
    <font>
      <b/>
      <sz val="18"/>
      <color theme="1"/>
      <name val="Calibri"/>
      <family val="2"/>
      <scheme val="minor"/>
    </font>
    <font>
      <u/>
      <sz val="11"/>
      <color theme="10"/>
      <name val="Calibri"/>
      <family val="2"/>
      <scheme val="minor"/>
    </font>
    <font>
      <sz val="11"/>
      <name val="Calibri"/>
      <family val="2"/>
      <scheme val="minor"/>
    </font>
    <font>
      <sz val="12"/>
      <color theme="1"/>
      <name val="Times New Roman"/>
      <family val="1"/>
    </font>
    <font>
      <sz val="12"/>
      <color rgb="FF000000"/>
      <name val="Times New Roman"/>
      <family val="1"/>
    </font>
    <font>
      <u/>
      <sz val="12"/>
      <color theme="10"/>
      <name val="Calibri"/>
      <family val="2"/>
      <scheme val="minor"/>
    </font>
    <font>
      <b/>
      <sz val="24"/>
      <color theme="1"/>
      <name val="Times New Roman"/>
      <family val="1"/>
    </font>
    <font>
      <sz val="24"/>
      <color theme="1"/>
      <name val="Times New Roman"/>
      <family val="1"/>
    </font>
    <font>
      <sz val="24"/>
      <color rgb="FFFF0000"/>
      <name val="Times New Roman"/>
      <family val="1"/>
    </font>
    <font>
      <b/>
      <sz val="16"/>
      <color rgb="FFFF0000"/>
      <name val="Times New Roman"/>
      <family val="1"/>
    </font>
    <font>
      <b/>
      <sz val="12"/>
      <color rgb="FFFF0000"/>
      <name val="Times New Roman"/>
      <family val="1"/>
    </font>
    <font>
      <sz val="16"/>
      <color theme="1"/>
      <name val="Times New Roman"/>
      <family val="1"/>
    </font>
    <font>
      <b/>
      <sz val="12"/>
      <color theme="1"/>
      <name val="Times New Roman"/>
      <family val="1"/>
    </font>
    <font>
      <b/>
      <u/>
      <sz val="12"/>
      <color theme="1"/>
      <name val="Times New Roman"/>
      <family val="1"/>
    </font>
    <font>
      <i/>
      <sz val="12"/>
      <color theme="1"/>
      <name val="Times New Roman"/>
      <family val="1"/>
    </font>
    <font>
      <sz val="10"/>
      <name val="Arial"/>
      <family val="2"/>
    </font>
    <font>
      <b/>
      <sz val="8"/>
      <name val="Arial"/>
      <family val="2"/>
    </font>
    <font>
      <b/>
      <sz val="10"/>
      <name val="Arial"/>
      <family val="2"/>
    </font>
    <font>
      <b/>
      <sz val="12"/>
      <color indexed="10"/>
      <name val="Arial"/>
      <family val="2"/>
    </font>
    <font>
      <b/>
      <sz val="12"/>
      <name val="Arial"/>
      <family val="2"/>
    </font>
    <font>
      <b/>
      <sz val="10"/>
      <color indexed="60"/>
      <name val="Arial"/>
      <family val="2"/>
    </font>
    <font>
      <b/>
      <sz val="10"/>
      <color indexed="12"/>
      <name val="Arial"/>
      <family val="2"/>
    </font>
    <font>
      <u/>
      <sz val="10"/>
      <color indexed="12"/>
      <name val="Arial"/>
      <family val="2"/>
    </font>
    <font>
      <b/>
      <sz val="11"/>
      <color rgb="FF0070C0"/>
      <name val="Calibri"/>
      <family val="2"/>
      <scheme val="minor"/>
    </font>
    <font>
      <sz val="11"/>
      <color rgb="FFFF0000"/>
      <name val="Calibri"/>
      <family val="2"/>
      <scheme val="minor"/>
    </font>
    <font>
      <b/>
      <sz val="18"/>
      <name val="Calibri"/>
      <family val="2"/>
      <scheme val="minor"/>
    </font>
    <font>
      <b/>
      <sz val="14"/>
      <name val="Calibri"/>
      <family val="2"/>
      <scheme val="minor"/>
    </font>
    <font>
      <b/>
      <sz val="11"/>
      <name val="Calibri"/>
      <family val="2"/>
      <scheme val="minor"/>
    </font>
    <font>
      <b/>
      <sz val="9"/>
      <name val="Arial"/>
      <family val="2"/>
    </font>
    <font>
      <b/>
      <sz val="9"/>
      <color theme="0"/>
      <name val="Arial"/>
      <family val="2"/>
    </font>
    <font>
      <b/>
      <sz val="10"/>
      <color indexed="10"/>
      <name val="Arial"/>
      <family val="2"/>
    </font>
  </fonts>
  <fills count="26">
    <fill>
      <patternFill patternType="none"/>
    </fill>
    <fill>
      <patternFill patternType="gray125"/>
    </fill>
    <fill>
      <patternFill patternType="solid">
        <fgColor rgb="FFFF000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0070C0"/>
        <bgColor indexed="64"/>
      </patternFill>
    </fill>
    <fill>
      <patternFill patternType="solid">
        <fgColor theme="2" tint="-9.9978637043366805E-2"/>
        <bgColor indexed="64"/>
      </patternFill>
    </fill>
    <fill>
      <patternFill patternType="solid">
        <fgColor theme="2"/>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FF01"/>
        <bgColor indexed="64"/>
      </patternFill>
    </fill>
    <fill>
      <patternFill patternType="solid">
        <fgColor indexed="43"/>
        <bgColor indexed="64"/>
      </patternFill>
    </fill>
    <fill>
      <patternFill patternType="solid">
        <fgColor indexed="11"/>
        <bgColor indexed="64"/>
      </patternFill>
    </fill>
    <fill>
      <patternFill patternType="solid">
        <fgColor indexed="40"/>
        <bgColor indexed="64"/>
      </patternFill>
    </fill>
    <fill>
      <patternFill patternType="solid">
        <fgColor indexed="41"/>
        <bgColor indexed="64"/>
      </patternFill>
    </fill>
    <fill>
      <patternFill patternType="solid">
        <fgColor indexed="15"/>
        <bgColor indexed="64"/>
      </patternFill>
    </fill>
    <fill>
      <patternFill patternType="solid">
        <fgColor indexed="22"/>
        <bgColor indexed="64"/>
      </patternFill>
    </fill>
    <fill>
      <patternFill patternType="solid">
        <fgColor indexed="5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10"/>
      </left>
      <right style="medium">
        <color indexed="10"/>
      </right>
      <top style="medium">
        <color indexed="10"/>
      </top>
      <bottom style="medium">
        <color indexed="10"/>
      </bottom>
      <diagonal/>
    </border>
    <border>
      <left/>
      <right/>
      <top style="medium">
        <color theme="9" tint="-0.249977111117893"/>
      </top>
      <bottom/>
      <diagonal/>
    </border>
    <border>
      <left/>
      <right style="medium">
        <color theme="9" tint="-0.249977111117893"/>
      </right>
      <top style="medium">
        <color theme="9" tint="-0.249977111117893"/>
      </top>
      <bottom/>
      <diagonal/>
    </border>
    <border>
      <left/>
      <right style="medium">
        <color theme="9" tint="-0.249977111117893"/>
      </right>
      <top/>
      <bottom/>
      <diagonal/>
    </border>
    <border>
      <left/>
      <right/>
      <top/>
      <bottom style="medium">
        <color theme="9" tint="-0.249977111117893"/>
      </bottom>
      <diagonal/>
    </border>
    <border>
      <left/>
      <right style="medium">
        <color theme="9" tint="-0.249977111117893"/>
      </right>
      <top/>
      <bottom style="medium">
        <color theme="9" tint="-0.249977111117893"/>
      </bottom>
      <diagonal/>
    </border>
    <border>
      <left style="medium">
        <color rgb="FFFF0000"/>
      </left>
      <right style="medium">
        <color rgb="FFFF0000"/>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rgb="FFFF0000"/>
      </left>
      <right style="medium">
        <color rgb="FFFF0000"/>
      </right>
      <top/>
      <bottom style="medium">
        <color rgb="FFFF0000"/>
      </bottom>
      <diagonal/>
    </border>
    <border>
      <left style="medium">
        <color theme="9" tint="-0.249977111117893"/>
      </left>
      <right style="medium">
        <color theme="9" tint="-0.249977111117893"/>
      </right>
      <top style="medium">
        <color theme="9" tint="-0.249977111117893"/>
      </top>
      <bottom/>
      <diagonal/>
    </border>
  </borders>
  <cellStyleXfs count="14">
    <xf numFmtId="0" fontId="0" fillId="0" borderId="0"/>
    <xf numFmtId="0" fontId="3" fillId="0" borderId="0"/>
    <xf numFmtId="0" fontId="2" fillId="0" borderId="0"/>
    <xf numFmtId="0" fontId="9" fillId="0" borderId="0" applyNumberFormat="0" applyFill="0" applyBorder="0" applyAlignment="0" applyProtection="0"/>
    <xf numFmtId="0" fontId="13" fillId="0" borderId="0" applyNumberFormat="0" applyFill="0" applyBorder="0" applyAlignment="0" applyProtection="0"/>
    <xf numFmtId="0" fontId="23" fillId="0" borderId="0"/>
    <xf numFmtId="43" fontId="23" fillId="0" borderId="0" applyFont="0" applyFill="0" applyBorder="0" applyAlignment="0" applyProtection="0"/>
    <xf numFmtId="0" fontId="30" fillId="0" borderId="0" applyNumberFormat="0" applyFill="0" applyBorder="0" applyAlignment="0" applyProtection="0">
      <alignment vertical="top"/>
      <protection locked="0"/>
    </xf>
    <xf numFmtId="0" fontId="23" fillId="0" borderId="0"/>
    <xf numFmtId="9" fontId="3" fillId="0" borderId="0" applyFont="0" applyFill="0" applyBorder="0" applyAlignment="0" applyProtection="0"/>
    <xf numFmtId="9" fontId="2" fillId="0" borderId="0" applyFont="0" applyFill="0" applyBorder="0" applyAlignment="0" applyProtection="0"/>
    <xf numFmtId="0" fontId="1" fillId="0" borderId="0"/>
    <xf numFmtId="9" fontId="1" fillId="0" borderId="0" applyFont="0" applyFill="0" applyBorder="0" applyAlignment="0" applyProtection="0"/>
    <xf numFmtId="0" fontId="23" fillId="0" borderId="0"/>
  </cellStyleXfs>
  <cellXfs count="300">
    <xf numFmtId="0" fontId="0" fillId="0" borderId="0" xfId="0"/>
    <xf numFmtId="0" fontId="4" fillId="0" borderId="1" xfId="1" applyFont="1" applyBorder="1" applyAlignment="1">
      <alignment wrapText="1"/>
    </xf>
    <xf numFmtId="0" fontId="3" fillId="0" borderId="1" xfId="1" applyBorder="1" applyAlignment="1">
      <alignment horizontal="center" wrapText="1"/>
    </xf>
    <xf numFmtId="0" fontId="3" fillId="0" borderId="0" xfId="1" applyAlignment="1">
      <alignment horizontal="center"/>
    </xf>
    <xf numFmtId="0" fontId="3" fillId="0" borderId="0" xfId="1"/>
    <xf numFmtId="0" fontId="4" fillId="0" borderId="1" xfId="1" applyFont="1" applyBorder="1"/>
    <xf numFmtId="0" fontId="3" fillId="0" borderId="1" xfId="1" applyBorder="1" applyAlignment="1">
      <alignment horizontal="center"/>
    </xf>
    <xf numFmtId="0" fontId="5" fillId="0" borderId="0" xfId="1" applyFont="1" applyAlignment="1">
      <alignment horizontal="center" wrapText="1"/>
    </xf>
    <xf numFmtId="0" fontId="3" fillId="0" borderId="0" xfId="1" applyAlignment="1">
      <alignment wrapText="1"/>
    </xf>
    <xf numFmtId="0" fontId="6" fillId="0" borderId="0" xfId="2" applyFont="1" applyAlignment="1">
      <alignment horizontal="center" wrapText="1"/>
    </xf>
    <xf numFmtId="0" fontId="3" fillId="0" borderId="0" xfId="1" applyAlignment="1"/>
    <xf numFmtId="0" fontId="7" fillId="0" borderId="0" xfId="1" applyFont="1" applyAlignment="1">
      <alignment horizontal="center" wrapText="1"/>
    </xf>
    <xf numFmtId="0" fontId="8" fillId="0" borderId="0" xfId="2" applyFont="1" applyFill="1" applyAlignment="1">
      <alignment horizontal="center"/>
    </xf>
    <xf numFmtId="0" fontId="10" fillId="0" borderId="0" xfId="3" applyFont="1" applyAlignment="1">
      <alignment horizontal="left" vertical="top" wrapText="1"/>
    </xf>
    <xf numFmtId="0" fontId="4" fillId="0" borderId="0" xfId="1" applyFont="1" applyAlignment="1">
      <alignment horizontal="left" wrapText="1"/>
    </xf>
    <xf numFmtId="0" fontId="11" fillId="0" borderId="0" xfId="1" applyFont="1"/>
    <xf numFmtId="0" fontId="12" fillId="0" borderId="0" xfId="1" applyFont="1"/>
    <xf numFmtId="0" fontId="3" fillId="0" borderId="0" xfId="1" applyFont="1" applyAlignment="1">
      <alignment horizontal="left" wrapText="1"/>
    </xf>
    <xf numFmtId="0" fontId="3" fillId="0" borderId="0" xfId="1" applyAlignment="1">
      <alignment horizontal="left"/>
    </xf>
    <xf numFmtId="0" fontId="9" fillId="0" borderId="0" xfId="3"/>
    <xf numFmtId="0" fontId="14" fillId="0" borderId="0" xfId="1" applyFont="1" applyAlignment="1">
      <alignment vertical="center"/>
    </xf>
    <xf numFmtId="0" fontId="20" fillId="0" borderId="0" xfId="1" applyFont="1" applyAlignment="1">
      <alignment vertical="center"/>
    </xf>
    <xf numFmtId="0" fontId="11" fillId="0" borderId="0" xfId="1" applyFont="1" applyAlignment="1">
      <alignment vertical="center"/>
    </xf>
    <xf numFmtId="0" fontId="20" fillId="0" borderId="0" xfId="1" applyFont="1" applyAlignment="1">
      <alignment horizontal="left" vertical="center" indent="4"/>
    </xf>
    <xf numFmtId="0" fontId="9" fillId="0" borderId="1" xfId="3" applyBorder="1" applyAlignment="1">
      <alignment horizontal="center" wrapText="1"/>
    </xf>
    <xf numFmtId="0" fontId="23" fillId="0" borderId="0" xfId="5"/>
    <xf numFmtId="0" fontId="23" fillId="0" borderId="0" xfId="5" applyFont="1"/>
    <xf numFmtId="0" fontId="24" fillId="0" borderId="2" xfId="5" applyFont="1" applyBorder="1" applyAlignment="1">
      <alignment horizontal="center" wrapText="1" shrinkToFit="1"/>
    </xf>
    <xf numFmtId="164" fontId="23" fillId="0" borderId="3" xfId="5" applyNumberFormat="1" applyBorder="1" applyAlignment="1">
      <alignment horizontal="center"/>
    </xf>
    <xf numFmtId="0" fontId="23" fillId="0" borderId="3" xfId="5" applyBorder="1" applyAlignment="1">
      <alignment horizontal="center"/>
    </xf>
    <xf numFmtId="164" fontId="23" fillId="0" borderId="2" xfId="5" applyNumberFormat="1" applyBorder="1" applyAlignment="1">
      <alignment horizontal="center"/>
    </xf>
    <xf numFmtId="0" fontId="23" fillId="0" borderId="2" xfId="5" applyBorder="1" applyAlignment="1">
      <alignment horizontal="center"/>
    </xf>
    <xf numFmtId="0" fontId="23" fillId="0" borderId="0" xfId="5" applyFill="1" applyBorder="1"/>
    <xf numFmtId="0" fontId="25" fillId="0" borderId="0" xfId="5" applyFont="1" applyFill="1" applyBorder="1"/>
    <xf numFmtId="0" fontId="25" fillId="0" borderId="0" xfId="5" quotePrefix="1" applyFont="1" applyFill="1" applyBorder="1" applyAlignment="1">
      <alignment horizontal="left"/>
    </xf>
    <xf numFmtId="0" fontId="23" fillId="0" borderId="0" xfId="5" quotePrefix="1" applyFill="1" applyBorder="1"/>
    <xf numFmtId="8" fontId="23" fillId="0" borderId="0" xfId="5" applyNumberFormat="1" applyFill="1" applyBorder="1"/>
    <xf numFmtId="164" fontId="23" fillId="0" borderId="0" xfId="5" applyNumberFormat="1" applyFill="1" applyBorder="1"/>
    <xf numFmtId="3" fontId="25" fillId="0" borderId="0" xfId="5" quotePrefix="1" applyNumberFormat="1" applyFont="1" applyFill="1" applyBorder="1" applyAlignment="1">
      <alignment horizontal="left"/>
    </xf>
    <xf numFmtId="165" fontId="23" fillId="0" borderId="0" xfId="6" applyNumberFormat="1" applyFill="1" applyBorder="1"/>
    <xf numFmtId="166" fontId="23" fillId="0" borderId="0" xfId="5" applyNumberFormat="1" applyFill="1" applyBorder="1"/>
    <xf numFmtId="0" fontId="24" fillId="0" borderId="0" xfId="5" quotePrefix="1" applyFont="1" applyFill="1" applyBorder="1"/>
    <xf numFmtId="0" fontId="23" fillId="0" borderId="0" xfId="5" applyFill="1" applyBorder="1" applyAlignment="1">
      <alignment horizontal="center"/>
    </xf>
    <xf numFmtId="165" fontId="23" fillId="0" borderId="0" xfId="5" applyNumberFormat="1" applyFill="1" applyBorder="1"/>
    <xf numFmtId="0" fontId="23" fillId="0" borderId="0" xfId="5" applyAlignment="1">
      <alignment horizontal="center"/>
    </xf>
    <xf numFmtId="0" fontId="23" fillId="0" borderId="2" xfId="5" applyBorder="1"/>
    <xf numFmtId="6" fontId="23" fillId="0" borderId="0" xfId="5" applyNumberFormat="1"/>
    <xf numFmtId="1" fontId="23" fillId="0" borderId="0" xfId="5" applyNumberFormat="1"/>
    <xf numFmtId="167" fontId="23" fillId="0" borderId="0" xfId="5" applyNumberFormat="1"/>
    <xf numFmtId="0" fontId="23" fillId="0" borderId="0" xfId="5" applyAlignment="1">
      <alignment vertical="top"/>
    </xf>
    <xf numFmtId="0" fontId="26" fillId="0" borderId="17" xfId="5" applyFont="1" applyFill="1" applyBorder="1" applyAlignment="1">
      <alignment horizontal="left"/>
    </xf>
    <xf numFmtId="0" fontId="23" fillId="0" borderId="0" xfId="5" applyFill="1" applyAlignment="1">
      <alignment horizontal="center"/>
    </xf>
    <xf numFmtId="0" fontId="27" fillId="0" borderId="0" xfId="5" applyFont="1" applyAlignment="1">
      <alignment horizontal="left"/>
    </xf>
    <xf numFmtId="0" fontId="25" fillId="0" borderId="5" xfId="5" applyFont="1" applyFill="1" applyBorder="1" applyAlignment="1">
      <alignment horizontal="left"/>
    </xf>
    <xf numFmtId="0" fontId="23" fillId="0" borderId="18" xfId="5" applyFill="1" applyBorder="1" applyAlignment="1">
      <alignment horizontal="center"/>
    </xf>
    <xf numFmtId="0" fontId="23" fillId="0" borderId="6" xfId="5" applyFill="1" applyBorder="1" applyAlignment="1">
      <alignment horizontal="center"/>
    </xf>
    <xf numFmtId="0" fontId="23" fillId="0" borderId="7" xfId="5" applyFill="1" applyBorder="1" applyAlignment="1">
      <alignment horizontal="center"/>
    </xf>
    <xf numFmtId="0" fontId="23" fillId="0" borderId="2" xfId="5" applyFill="1" applyBorder="1" applyAlignment="1">
      <alignment horizontal="center"/>
    </xf>
    <xf numFmtId="0" fontId="23" fillId="0" borderId="8" xfId="5" applyFill="1" applyBorder="1" applyAlignment="1">
      <alignment horizontal="center"/>
    </xf>
    <xf numFmtId="0" fontId="25" fillId="0" borderId="7" xfId="5" applyFont="1" applyFill="1" applyBorder="1" applyAlignment="1">
      <alignment horizontal="center"/>
    </xf>
    <xf numFmtId="0" fontId="28" fillId="0" borderId="11" xfId="5" applyFont="1" applyFill="1" applyBorder="1" applyAlignment="1" applyProtection="1">
      <alignment horizontal="center"/>
      <protection locked="0"/>
    </xf>
    <xf numFmtId="0" fontId="28" fillId="0" borderId="3" xfId="5" applyFont="1" applyFill="1" applyBorder="1" applyAlignment="1" applyProtection="1">
      <alignment horizontal="center"/>
      <protection locked="0"/>
    </xf>
    <xf numFmtId="0" fontId="28" fillId="0" borderId="12" xfId="5" applyFont="1" applyFill="1" applyBorder="1" applyAlignment="1" applyProtection="1">
      <alignment horizontal="center"/>
      <protection locked="0"/>
    </xf>
    <xf numFmtId="0" fontId="25" fillId="0" borderId="0" xfId="5" applyFont="1" applyFill="1" applyBorder="1" applyAlignment="1">
      <alignment horizontal="left"/>
    </xf>
    <xf numFmtId="0" fontId="23" fillId="0" borderId="0" xfId="5" applyFont="1" applyFill="1" applyBorder="1" applyAlignment="1">
      <alignment horizontal="center"/>
    </xf>
    <xf numFmtId="0" fontId="28" fillId="0" borderId="13" xfId="5" applyFont="1" applyFill="1" applyBorder="1" applyAlignment="1" applyProtection="1">
      <alignment horizontal="center"/>
      <protection locked="0"/>
    </xf>
    <xf numFmtId="0" fontId="28" fillId="0" borderId="0" xfId="5" applyFont="1" applyFill="1" applyBorder="1" applyAlignment="1" applyProtection="1">
      <alignment horizontal="center"/>
      <protection locked="0"/>
    </xf>
    <xf numFmtId="0" fontId="28" fillId="0" borderId="14" xfId="5" applyFont="1" applyFill="1" applyBorder="1" applyAlignment="1" applyProtection="1">
      <alignment horizontal="center"/>
      <protection locked="0"/>
    </xf>
    <xf numFmtId="0" fontId="23" fillId="0" borderId="0" xfId="5" applyFont="1" applyFill="1" applyBorder="1" applyAlignment="1">
      <alignment wrapText="1"/>
    </xf>
    <xf numFmtId="0" fontId="23" fillId="0" borderId="0" xfId="5" applyFill="1" applyBorder="1" applyAlignment="1">
      <alignment wrapText="1"/>
    </xf>
    <xf numFmtId="0" fontId="23" fillId="0" borderId="0" xfId="5" applyAlignment="1">
      <alignment horizontal="left"/>
    </xf>
    <xf numFmtId="0" fontId="28" fillId="0" borderId="15" xfId="5" applyFont="1" applyFill="1" applyBorder="1" applyAlignment="1" applyProtection="1">
      <alignment horizontal="center"/>
      <protection locked="0"/>
    </xf>
    <xf numFmtId="0" fontId="28" fillId="0" borderId="2" xfId="5" applyFont="1" applyFill="1" applyBorder="1" applyAlignment="1" applyProtection="1">
      <alignment horizontal="center"/>
      <protection locked="0"/>
    </xf>
    <xf numFmtId="0" fontId="28" fillId="0" borderId="16" xfId="5" applyFont="1" applyFill="1" applyBorder="1" applyAlignment="1" applyProtection="1">
      <alignment horizontal="center"/>
      <protection locked="0"/>
    </xf>
    <xf numFmtId="0" fontId="29" fillId="0" borderId="0" xfId="5" applyFont="1" applyFill="1" applyBorder="1" applyAlignment="1">
      <alignment horizontal="center"/>
    </xf>
    <xf numFmtId="0" fontId="25" fillId="0" borderId="0" xfId="5" applyFont="1" applyFill="1" applyBorder="1" applyAlignment="1">
      <alignment horizontal="center"/>
    </xf>
    <xf numFmtId="0" fontId="25" fillId="0" borderId="0" xfId="5" applyFont="1" applyFill="1" applyBorder="1" applyAlignment="1">
      <alignment horizontal="right"/>
    </xf>
    <xf numFmtId="0" fontId="28" fillId="0" borderId="0" xfId="5" applyFont="1" applyFill="1" applyBorder="1" applyAlignment="1">
      <alignment horizontal="center"/>
    </xf>
    <xf numFmtId="0" fontId="23" fillId="0" borderId="9" xfId="5" applyFill="1" applyBorder="1" applyAlignment="1">
      <alignment horizontal="center"/>
    </xf>
    <xf numFmtId="0" fontId="23" fillId="0" borderId="4" xfId="5" applyFill="1" applyBorder="1" applyAlignment="1">
      <alignment horizontal="center"/>
    </xf>
    <xf numFmtId="0" fontId="29" fillId="0" borderId="4" xfId="5" applyFont="1" applyFill="1" applyBorder="1" applyAlignment="1">
      <alignment horizontal="center"/>
    </xf>
    <xf numFmtId="0" fontId="25" fillId="0" borderId="4" xfId="5" applyFont="1" applyFill="1" applyBorder="1" applyAlignment="1">
      <alignment horizontal="center"/>
    </xf>
    <xf numFmtId="0" fontId="25" fillId="0" borderId="4" xfId="5" applyFont="1" applyFill="1" applyBorder="1" applyAlignment="1">
      <alignment horizontal="right"/>
    </xf>
    <xf numFmtId="0" fontId="28" fillId="0" borderId="4" xfId="5" applyFont="1" applyFill="1" applyBorder="1" applyAlignment="1">
      <alignment horizontal="center"/>
    </xf>
    <xf numFmtId="0" fontId="23" fillId="0" borderId="10" xfId="5" applyFill="1" applyBorder="1" applyAlignment="1">
      <alignment horizontal="center"/>
    </xf>
    <xf numFmtId="167" fontId="3" fillId="0" borderId="0" xfId="1" applyNumberFormat="1" applyAlignment="1">
      <alignment horizontal="center"/>
    </xf>
    <xf numFmtId="168" fontId="3" fillId="0" borderId="0" xfId="1" applyNumberFormat="1"/>
    <xf numFmtId="167" fontId="3" fillId="0" borderId="0" xfId="1" applyNumberFormat="1"/>
    <xf numFmtId="168" fontId="3" fillId="0" borderId="11" xfId="1" applyNumberFormat="1" applyBorder="1" applyAlignment="1">
      <alignment horizontal="center"/>
    </xf>
    <xf numFmtId="168" fontId="3" fillId="0" borderId="3" xfId="1" applyNumberFormat="1" applyBorder="1" applyAlignment="1">
      <alignment horizontal="center"/>
    </xf>
    <xf numFmtId="168" fontId="3" fillId="0" borderId="12" xfId="1" applyNumberFormat="1" applyBorder="1" applyAlignment="1">
      <alignment horizontal="center"/>
    </xf>
    <xf numFmtId="168" fontId="3" fillId="0" borderId="13" xfId="1" applyNumberFormat="1" applyBorder="1" applyAlignment="1">
      <alignment horizontal="center"/>
    </xf>
    <xf numFmtId="168" fontId="3" fillId="0" borderId="0" xfId="1" applyNumberFormat="1" applyBorder="1" applyAlignment="1">
      <alignment horizontal="center"/>
    </xf>
    <xf numFmtId="168" fontId="3" fillId="0" borderId="14" xfId="1" applyNumberFormat="1" applyBorder="1" applyAlignment="1">
      <alignment horizontal="center"/>
    </xf>
    <xf numFmtId="168" fontId="3" fillId="0" borderId="15" xfId="1" applyNumberFormat="1" applyBorder="1" applyAlignment="1">
      <alignment horizontal="center"/>
    </xf>
    <xf numFmtId="168" fontId="3" fillId="0" borderId="2" xfId="1" applyNumberFormat="1" applyBorder="1" applyAlignment="1">
      <alignment horizontal="center"/>
    </xf>
    <xf numFmtId="168" fontId="3" fillId="0" borderId="16" xfId="1" applyNumberFormat="1" applyBorder="1" applyAlignment="1">
      <alignment horizontal="center"/>
    </xf>
    <xf numFmtId="14" fontId="0" fillId="0" borderId="0" xfId="0" applyNumberFormat="1"/>
    <xf numFmtId="0" fontId="13" fillId="0" borderId="0" xfId="4"/>
    <xf numFmtId="0" fontId="3" fillId="0" borderId="0" xfId="0" applyFont="1"/>
    <xf numFmtId="0" fontId="3" fillId="0" borderId="0" xfId="0" applyFont="1" applyAlignment="1">
      <alignment horizontal="left" vertical="center" indent="1"/>
    </xf>
    <xf numFmtId="0" fontId="3" fillId="0" borderId="0" xfId="0" applyFont="1" applyAlignment="1">
      <alignment horizontal="left" vertical="center" indent="2"/>
    </xf>
    <xf numFmtId="0" fontId="3" fillId="0" borderId="0" xfId="0" applyFont="1" applyAlignment="1">
      <alignment horizontal="left" vertical="center" indent="8"/>
    </xf>
    <xf numFmtId="0" fontId="3" fillId="0" borderId="0" xfId="0" applyFont="1" applyAlignment="1">
      <alignment vertical="center"/>
    </xf>
    <xf numFmtId="0" fontId="31" fillId="0" borderId="0" xfId="1" applyFont="1" applyAlignment="1">
      <alignment horizontal="left"/>
    </xf>
    <xf numFmtId="0" fontId="1" fillId="0" borderId="0" xfId="11"/>
    <xf numFmtId="0" fontId="1" fillId="0" borderId="0" xfId="11" applyAlignment="1">
      <alignment horizontal="center" wrapText="1"/>
    </xf>
    <xf numFmtId="0" fontId="1" fillId="0" borderId="0" xfId="11" applyAlignment="1">
      <alignment horizontal="left" wrapText="1"/>
    </xf>
    <xf numFmtId="0" fontId="1" fillId="0" borderId="0" xfId="11" applyAlignment="1">
      <alignment horizontal="center"/>
    </xf>
    <xf numFmtId="0" fontId="1" fillId="0" borderId="0" xfId="11" applyAlignment="1">
      <alignment horizontal="right" vertical="top"/>
    </xf>
    <xf numFmtId="169" fontId="1" fillId="0" borderId="0" xfId="10" applyNumberFormat="1" applyFont="1" applyAlignment="1">
      <alignment horizontal="center"/>
    </xf>
    <xf numFmtId="167" fontId="1" fillId="0" borderId="0" xfId="11" applyNumberFormat="1" applyAlignment="1">
      <alignment horizontal="center"/>
    </xf>
    <xf numFmtId="170" fontId="1" fillId="0" borderId="0" xfId="11" applyNumberFormat="1" applyAlignment="1">
      <alignment horizontal="center"/>
    </xf>
    <xf numFmtId="10" fontId="1" fillId="0" borderId="0" xfId="11" applyNumberFormat="1" applyAlignment="1">
      <alignment horizontal="center"/>
    </xf>
    <xf numFmtId="0" fontId="1" fillId="0" borderId="0" xfId="11" applyAlignment="1">
      <alignment horizontal="left"/>
    </xf>
    <xf numFmtId="9" fontId="1" fillId="0" borderId="1" xfId="10" applyFont="1" applyBorder="1" applyAlignment="1">
      <alignment horizontal="center"/>
    </xf>
    <xf numFmtId="9" fontId="1" fillId="0" borderId="1" xfId="10" applyFont="1" applyBorder="1" applyAlignment="1">
      <alignment horizontal="center" wrapText="1"/>
    </xf>
    <xf numFmtId="170" fontId="1" fillId="0" borderId="0" xfId="10" applyNumberFormat="1" applyFont="1" applyBorder="1" applyAlignment="1">
      <alignment horizontal="center"/>
    </xf>
    <xf numFmtId="10" fontId="1" fillId="0" borderId="0" xfId="10" applyNumberFormat="1" applyFont="1" applyBorder="1" applyAlignment="1">
      <alignment horizontal="center"/>
    </xf>
    <xf numFmtId="9" fontId="1" fillId="0" borderId="0" xfId="10" applyFont="1" applyBorder="1" applyAlignment="1">
      <alignment horizontal="center"/>
    </xf>
    <xf numFmtId="9" fontId="1" fillId="0" borderId="0" xfId="10" applyFont="1" applyBorder="1" applyAlignment="1">
      <alignment horizontal="center" wrapText="1"/>
    </xf>
    <xf numFmtId="9" fontId="1" fillId="0" borderId="0" xfId="10" applyFont="1" applyAlignment="1">
      <alignment horizontal="center"/>
    </xf>
    <xf numFmtId="168" fontId="1" fillId="0" borderId="0" xfId="10" applyNumberFormat="1" applyFont="1" applyAlignment="1">
      <alignment horizontal="center"/>
    </xf>
    <xf numFmtId="10" fontId="1" fillId="0" borderId="17" xfId="11" applyNumberFormat="1" applyBorder="1" applyAlignment="1">
      <alignment horizontal="center"/>
    </xf>
    <xf numFmtId="0" fontId="7" fillId="0" borderId="0" xfId="11" applyFont="1"/>
    <xf numFmtId="0" fontId="4" fillId="0" borderId="0" xfId="11" applyFont="1"/>
    <xf numFmtId="0" fontId="34" fillId="0" borderId="0" xfId="11" applyFont="1"/>
    <xf numFmtId="0" fontId="7" fillId="0" borderId="0" xfId="11" applyFont="1" applyAlignment="1"/>
    <xf numFmtId="0" fontId="35" fillId="0" borderId="0" xfId="11" applyFont="1"/>
    <xf numFmtId="0" fontId="7" fillId="0" borderId="0" xfId="11" applyFont="1" applyAlignment="1">
      <alignment horizontal="left"/>
    </xf>
    <xf numFmtId="0" fontId="1" fillId="0" borderId="0" xfId="11" applyNumberFormat="1" applyAlignment="1">
      <alignment horizontal="center"/>
    </xf>
    <xf numFmtId="0" fontId="36" fillId="2" borderId="1" xfId="8" applyFont="1" applyFill="1" applyBorder="1" applyAlignment="1">
      <alignment horizontal="center" wrapText="1"/>
    </xf>
    <xf numFmtId="0" fontId="36" fillId="3" borderId="1" xfId="8" applyFont="1" applyFill="1" applyBorder="1" applyAlignment="1">
      <alignment horizontal="center" wrapText="1"/>
    </xf>
    <xf numFmtId="0" fontId="36" fillId="4" borderId="1" xfId="8" applyFont="1" applyFill="1" applyBorder="1" applyAlignment="1">
      <alignment horizontal="center" wrapText="1"/>
    </xf>
    <xf numFmtId="0" fontId="36" fillId="5" borderId="1" xfId="8" applyFont="1" applyFill="1" applyBorder="1" applyAlignment="1">
      <alignment horizontal="center" wrapText="1"/>
    </xf>
    <xf numFmtId="0" fontId="36" fillId="6" borderId="1" xfId="8" applyFont="1" applyFill="1" applyBorder="1" applyAlignment="1">
      <alignment horizontal="center" wrapText="1"/>
    </xf>
    <xf numFmtId="0" fontId="36" fillId="7" borderId="1" xfId="8" applyFont="1" applyFill="1" applyBorder="1" applyAlignment="1">
      <alignment horizontal="center" wrapText="1"/>
    </xf>
    <xf numFmtId="0" fontId="37" fillId="8" borderId="1" xfId="8" applyFont="1" applyFill="1" applyBorder="1" applyAlignment="1">
      <alignment horizontal="center" wrapText="1"/>
    </xf>
    <xf numFmtId="0" fontId="36" fillId="9" borderId="1" xfId="11" applyFont="1" applyFill="1" applyBorder="1" applyAlignment="1">
      <alignment horizontal="center" wrapText="1"/>
    </xf>
    <xf numFmtId="0" fontId="36" fillId="10" borderId="1" xfId="8" applyFont="1" applyFill="1" applyBorder="1" applyAlignment="1">
      <alignment horizontal="center" wrapText="1"/>
    </xf>
    <xf numFmtId="0" fontId="37" fillId="11" borderId="1" xfId="8" applyFont="1" applyFill="1" applyBorder="1" applyAlignment="1">
      <alignment horizontal="center" wrapText="1"/>
    </xf>
    <xf numFmtId="0" fontId="36" fillId="12" borderId="1" xfId="8" applyFont="1" applyFill="1" applyBorder="1" applyAlignment="1">
      <alignment horizontal="center" wrapText="1"/>
    </xf>
    <xf numFmtId="0" fontId="36" fillId="13" borderId="1" xfId="8" applyFont="1" applyFill="1" applyBorder="1" applyAlignment="1">
      <alignment horizontal="center" wrapText="1"/>
    </xf>
    <xf numFmtId="0" fontId="36" fillId="14" borderId="1" xfId="8" applyFont="1" applyFill="1" applyBorder="1" applyAlignment="1">
      <alignment horizontal="center" wrapText="1"/>
    </xf>
    <xf numFmtId="0" fontId="36" fillId="15" borderId="1" xfId="8" applyFont="1" applyFill="1" applyBorder="1" applyAlignment="1">
      <alignment horizontal="center" wrapText="1"/>
    </xf>
    <xf numFmtId="9" fontId="1" fillId="0" borderId="2" xfId="10" applyFont="1" applyBorder="1" applyAlignment="1">
      <alignment horizontal="center"/>
    </xf>
    <xf numFmtId="6" fontId="1" fillId="0" borderId="2" xfId="10" applyNumberFormat="1" applyFont="1" applyBorder="1" applyAlignment="1">
      <alignment horizontal="center" wrapText="1"/>
    </xf>
    <xf numFmtId="168" fontId="1" fillId="0" borderId="2" xfId="10" applyNumberFormat="1" applyFont="1" applyBorder="1" applyAlignment="1">
      <alignment horizontal="center"/>
    </xf>
    <xf numFmtId="9" fontId="1" fillId="0" borderId="2" xfId="10" applyFont="1" applyBorder="1" applyAlignment="1">
      <alignment horizontal="center" wrapText="1"/>
    </xf>
    <xf numFmtId="169" fontId="7" fillId="0" borderId="0" xfId="12" applyNumberFormat="1" applyFont="1" applyAlignment="1">
      <alignment horizontal="center"/>
    </xf>
    <xf numFmtId="10" fontId="7" fillId="0" borderId="0" xfId="12" applyNumberFormat="1" applyFont="1" applyAlignment="1">
      <alignment horizontal="center"/>
    </xf>
    <xf numFmtId="1" fontId="1" fillId="0" borderId="0" xfId="10" applyNumberFormat="1" applyFont="1" applyAlignment="1">
      <alignment horizontal="center"/>
    </xf>
    <xf numFmtId="167" fontId="1" fillId="0" borderId="0" xfId="10" applyNumberFormat="1" applyFont="1" applyAlignment="1">
      <alignment horizontal="center"/>
    </xf>
    <xf numFmtId="169" fontId="0" fillId="0" borderId="0" xfId="12" applyNumberFormat="1" applyFont="1" applyAlignment="1">
      <alignment horizontal="center"/>
    </xf>
    <xf numFmtId="9" fontId="0" fillId="0" borderId="0" xfId="10" applyFont="1" applyAlignment="1">
      <alignment horizontal="center"/>
    </xf>
    <xf numFmtId="169" fontId="7" fillId="0" borderId="0" xfId="10" applyNumberFormat="1" applyFont="1" applyAlignment="1">
      <alignment horizontal="center"/>
    </xf>
    <xf numFmtId="168" fontId="0" fillId="0" borderId="0" xfId="12" applyNumberFormat="1" applyFont="1" applyAlignment="1">
      <alignment horizontal="center"/>
    </xf>
    <xf numFmtId="0" fontId="1" fillId="0" borderId="0" xfId="11" applyAlignment="1">
      <alignment horizontal="left" wrapText="1"/>
    </xf>
    <xf numFmtId="0" fontId="1" fillId="0" borderId="0" xfId="11" applyAlignment="1">
      <alignment horizontal="center"/>
    </xf>
    <xf numFmtId="9" fontId="23" fillId="0" borderId="0" xfId="5" applyNumberFormat="1"/>
    <xf numFmtId="0" fontId="25" fillId="0" borderId="0" xfId="5" applyFont="1" applyFill="1" applyBorder="1" applyAlignment="1"/>
    <xf numFmtId="0" fontId="24" fillId="0" borderId="0" xfId="5" applyFont="1" applyBorder="1" applyAlignment="1">
      <alignment horizontal="center" wrapText="1" shrinkToFit="1"/>
    </xf>
    <xf numFmtId="0" fontId="23" fillId="0" borderId="1" xfId="5" applyFill="1" applyBorder="1"/>
    <xf numFmtId="0" fontId="23" fillId="0" borderId="1" xfId="5" quotePrefix="1" applyFill="1" applyBorder="1"/>
    <xf numFmtId="173" fontId="23" fillId="0" borderId="1" xfId="5" applyNumberFormat="1" applyFill="1" applyBorder="1" applyAlignment="1">
      <alignment horizontal="center"/>
    </xf>
    <xf numFmtId="172" fontId="23" fillId="16" borderId="1" xfId="5" applyNumberFormat="1" applyFill="1" applyBorder="1" applyAlignment="1">
      <alignment horizontal="center"/>
    </xf>
    <xf numFmtId="172" fontId="23" fillId="0" borderId="1" xfId="5" applyNumberFormat="1" applyFill="1" applyBorder="1" applyAlignment="1">
      <alignment horizontal="center"/>
    </xf>
    <xf numFmtId="0" fontId="23" fillId="0" borderId="1" xfId="5" applyFill="1" applyBorder="1" applyAlignment="1">
      <alignment horizontal="center"/>
    </xf>
    <xf numFmtId="9" fontId="23" fillId="0" borderId="1" xfId="5" applyNumberFormat="1" applyFill="1" applyBorder="1" applyAlignment="1">
      <alignment horizontal="center"/>
    </xf>
    <xf numFmtId="1" fontId="23" fillId="0" borderId="1" xfId="5" applyNumberFormat="1" applyFill="1" applyBorder="1" applyAlignment="1">
      <alignment horizontal="center"/>
    </xf>
    <xf numFmtId="167" fontId="23" fillId="0" borderId="0" xfId="5" applyNumberFormat="1" applyAlignment="1">
      <alignment horizontal="center"/>
    </xf>
    <xf numFmtId="9" fontId="23" fillId="0" borderId="0" xfId="10" applyFont="1" applyAlignment="1">
      <alignment horizontal="center"/>
    </xf>
    <xf numFmtId="168" fontId="23" fillId="0" borderId="0" xfId="5" applyNumberFormat="1" applyAlignment="1">
      <alignment horizontal="center"/>
    </xf>
    <xf numFmtId="0" fontId="23" fillId="16" borderId="0" xfId="5" applyFill="1" applyAlignment="1">
      <alignment horizontal="center"/>
    </xf>
    <xf numFmtId="0" fontId="28" fillId="17" borderId="11" xfId="5" applyFont="1" applyFill="1" applyBorder="1" applyAlignment="1" applyProtection="1">
      <alignment horizontal="center"/>
      <protection locked="0"/>
    </xf>
    <xf numFmtId="0" fontId="28" fillId="17" borderId="3" xfId="5" applyFont="1" applyFill="1" applyBorder="1" applyAlignment="1" applyProtection="1">
      <alignment horizontal="center"/>
      <protection locked="0"/>
    </xf>
    <xf numFmtId="0" fontId="28" fillId="17" borderId="12" xfId="5" applyFont="1" applyFill="1" applyBorder="1" applyAlignment="1" applyProtection="1">
      <alignment horizontal="center"/>
      <protection locked="0"/>
    </xf>
    <xf numFmtId="0" fontId="28" fillId="17" borderId="13" xfId="5" applyFont="1" applyFill="1" applyBorder="1" applyAlignment="1" applyProtection="1">
      <alignment horizontal="center"/>
      <protection locked="0"/>
    </xf>
    <xf numFmtId="0" fontId="28" fillId="17" borderId="0" xfId="5" applyFont="1" applyFill="1" applyBorder="1" applyAlignment="1" applyProtection="1">
      <alignment horizontal="center"/>
      <protection locked="0"/>
    </xf>
    <xf numFmtId="0" fontId="28" fillId="17" borderId="14" xfId="5" applyFont="1" applyFill="1" applyBorder="1" applyAlignment="1" applyProtection="1">
      <alignment horizontal="center"/>
      <protection locked="0"/>
    </xf>
    <xf numFmtId="0" fontId="28" fillId="17" borderId="15" xfId="5" applyFont="1" applyFill="1" applyBorder="1" applyAlignment="1" applyProtection="1">
      <alignment horizontal="center"/>
      <protection locked="0"/>
    </xf>
    <xf numFmtId="0" fontId="28" fillId="17" borderId="2" xfId="5" applyFont="1" applyFill="1" applyBorder="1" applyAlignment="1" applyProtection="1">
      <alignment horizontal="center"/>
      <protection locked="0"/>
    </xf>
    <xf numFmtId="0" fontId="28" fillId="17" borderId="16" xfId="5" applyFont="1" applyFill="1" applyBorder="1" applyAlignment="1" applyProtection="1">
      <alignment horizontal="center"/>
      <protection locked="0"/>
    </xf>
    <xf numFmtId="0" fontId="25" fillId="18" borderId="7" xfId="13" applyFont="1" applyFill="1" applyBorder="1" applyAlignment="1">
      <alignment horizontal="left"/>
    </xf>
    <xf numFmtId="0" fontId="23" fillId="18" borderId="0" xfId="13" applyFill="1" applyBorder="1" applyAlignment="1">
      <alignment horizontal="center"/>
    </xf>
    <xf numFmtId="0" fontId="23" fillId="18" borderId="8" xfId="13" applyFill="1" applyBorder="1" applyAlignment="1">
      <alignment horizontal="center"/>
    </xf>
    <xf numFmtId="0" fontId="23" fillId="18" borderId="7" xfId="13" applyFill="1" applyBorder="1" applyAlignment="1">
      <alignment horizontal="center"/>
    </xf>
    <xf numFmtId="0" fontId="25" fillId="18" borderId="7" xfId="13" applyFont="1" applyFill="1" applyBorder="1" applyAlignment="1">
      <alignment horizontal="center"/>
    </xf>
    <xf numFmtId="1" fontId="25" fillId="19" borderId="0" xfId="13" applyNumberFormat="1" applyFont="1" applyFill="1" applyBorder="1" applyAlignment="1" applyProtection="1">
      <alignment horizontal="center"/>
      <protection locked="0" hidden="1"/>
    </xf>
    <xf numFmtId="171" fontId="25" fillId="18" borderId="0" xfId="13" applyNumberFormat="1" applyFont="1" applyFill="1" applyBorder="1" applyAlignment="1" applyProtection="1">
      <alignment horizontal="center"/>
      <protection locked="0"/>
    </xf>
    <xf numFmtId="171" fontId="25" fillId="18" borderId="0" xfId="13" applyNumberFormat="1" applyFont="1" applyFill="1" applyBorder="1" applyAlignment="1" applyProtection="1">
      <alignment horizontal="right"/>
      <protection locked="0"/>
    </xf>
    <xf numFmtId="1" fontId="25" fillId="18" borderId="0" xfId="13" applyNumberFormat="1" applyFont="1" applyFill="1" applyBorder="1" applyAlignment="1">
      <alignment horizontal="center"/>
    </xf>
    <xf numFmtId="0" fontId="23" fillId="18" borderId="9" xfId="13" applyFill="1" applyBorder="1" applyAlignment="1">
      <alignment horizontal="center"/>
    </xf>
    <xf numFmtId="0" fontId="23" fillId="18" borderId="4" xfId="13" applyFill="1" applyBorder="1" applyAlignment="1">
      <alignment horizontal="center"/>
    </xf>
    <xf numFmtId="1" fontId="23" fillId="18" borderId="4" xfId="13" applyNumberFormat="1" applyFill="1" applyBorder="1" applyAlignment="1">
      <alignment horizontal="center"/>
    </xf>
    <xf numFmtId="0" fontId="25" fillId="18" borderId="4" xfId="13" applyFont="1" applyFill="1" applyBorder="1" applyAlignment="1">
      <alignment horizontal="right"/>
    </xf>
    <xf numFmtId="0" fontId="23" fillId="18" borderId="10" xfId="13" applyFill="1" applyBorder="1" applyAlignment="1">
      <alignment horizontal="center"/>
    </xf>
    <xf numFmtId="171" fontId="25" fillId="15" borderId="0" xfId="13" applyNumberFormat="1" applyFont="1" applyFill="1" applyBorder="1" applyAlignment="1" applyProtection="1">
      <alignment horizontal="center"/>
      <protection locked="0"/>
    </xf>
    <xf numFmtId="2" fontId="23" fillId="15" borderId="0" xfId="13" applyNumberFormat="1" applyFill="1" applyBorder="1" applyAlignment="1">
      <alignment horizontal="center"/>
    </xf>
    <xf numFmtId="0" fontId="23" fillId="15" borderId="4" xfId="13" applyFill="1" applyBorder="1" applyAlignment="1">
      <alignment horizontal="center"/>
    </xf>
    <xf numFmtId="0" fontId="27" fillId="20" borderId="19" xfId="13" applyFont="1" applyFill="1" applyBorder="1" applyAlignment="1">
      <alignment horizontal="left"/>
    </xf>
    <xf numFmtId="0" fontId="23" fillId="20" borderId="20" xfId="13" applyFill="1" applyBorder="1" applyAlignment="1">
      <alignment horizontal="center"/>
    </xf>
    <xf numFmtId="0" fontId="23" fillId="0" borderId="0" xfId="13" applyAlignment="1">
      <alignment horizontal="center"/>
    </xf>
    <xf numFmtId="0" fontId="23" fillId="0" borderId="0" xfId="13" applyBorder="1" applyAlignment="1">
      <alignment horizontal="center"/>
    </xf>
    <xf numFmtId="0" fontId="23" fillId="21" borderId="5" xfId="13" applyFill="1" applyBorder="1" applyAlignment="1">
      <alignment horizontal="center"/>
    </xf>
    <xf numFmtId="0" fontId="23" fillId="21" borderId="18" xfId="13" applyFill="1" applyBorder="1" applyAlignment="1">
      <alignment horizontal="center"/>
    </xf>
    <xf numFmtId="0" fontId="23" fillId="21" borderId="6" xfId="13" applyFill="1" applyBorder="1" applyAlignment="1">
      <alignment horizontal="center"/>
    </xf>
    <xf numFmtId="0" fontId="23" fillId="21" borderId="7" xfId="13" applyFill="1" applyBorder="1" applyAlignment="1">
      <alignment horizontal="center"/>
    </xf>
    <xf numFmtId="0" fontId="29" fillId="21" borderId="0" xfId="13" applyFont="1" applyFill="1" applyBorder="1" applyAlignment="1">
      <alignment horizontal="center"/>
    </xf>
    <xf numFmtId="0" fontId="23" fillId="21" borderId="0" xfId="13" applyFill="1" applyBorder="1" applyAlignment="1">
      <alignment horizontal="center"/>
    </xf>
    <xf numFmtId="171" fontId="27" fillId="0" borderId="21" xfId="13" applyNumberFormat="1" applyFont="1" applyFill="1" applyBorder="1" applyAlignment="1">
      <alignment horizontal="center" vertical="center"/>
    </xf>
    <xf numFmtId="0" fontId="23" fillId="21" borderId="8" xfId="13" applyFill="1" applyBorder="1" applyAlignment="1">
      <alignment horizontal="center"/>
    </xf>
    <xf numFmtId="0" fontId="25" fillId="21" borderId="7" xfId="13" applyFont="1" applyFill="1" applyBorder="1" applyAlignment="1">
      <alignment horizontal="left"/>
    </xf>
    <xf numFmtId="0" fontId="25" fillId="21" borderId="7" xfId="13" applyFont="1" applyFill="1" applyBorder="1" applyAlignment="1">
      <alignment horizontal="center"/>
    </xf>
    <xf numFmtId="171" fontId="25" fillId="22" borderId="11" xfId="13" applyNumberFormat="1" applyFont="1" applyFill="1" applyBorder="1" applyAlignment="1" applyProtection="1">
      <alignment horizontal="center"/>
      <protection hidden="1"/>
    </xf>
    <xf numFmtId="171" fontId="25" fillId="22" borderId="3" xfId="13" applyNumberFormat="1" applyFont="1" applyFill="1" applyBorder="1" applyAlignment="1" applyProtection="1">
      <alignment horizontal="center"/>
      <protection hidden="1"/>
    </xf>
    <xf numFmtId="171" fontId="25" fillId="22" borderId="12" xfId="13" applyNumberFormat="1" applyFont="1" applyFill="1" applyBorder="1" applyAlignment="1" applyProtection="1">
      <alignment horizontal="center"/>
      <protection hidden="1"/>
    </xf>
    <xf numFmtId="0" fontId="23" fillId="21" borderId="8" xfId="13" applyFill="1" applyBorder="1" applyAlignment="1" applyProtection="1">
      <alignment horizontal="center"/>
      <protection hidden="1"/>
    </xf>
    <xf numFmtId="171" fontId="25" fillId="22" borderId="13" xfId="13" applyNumberFormat="1" applyFont="1" applyFill="1" applyBorder="1" applyAlignment="1" applyProtection="1">
      <alignment horizontal="center"/>
      <protection hidden="1"/>
    </xf>
    <xf numFmtId="171" fontId="25" fillId="22" borderId="0" xfId="13" applyNumberFormat="1" applyFont="1" applyFill="1" applyBorder="1" applyAlignment="1" applyProtection="1">
      <alignment horizontal="center"/>
      <protection hidden="1"/>
    </xf>
    <xf numFmtId="171" fontId="25" fillId="22" borderId="14" xfId="13" applyNumberFormat="1" applyFont="1" applyFill="1" applyBorder="1" applyAlignment="1" applyProtection="1">
      <alignment horizontal="center"/>
      <protection hidden="1"/>
    </xf>
    <xf numFmtId="171" fontId="25" fillId="22" borderId="15" xfId="13" applyNumberFormat="1" applyFont="1" applyFill="1" applyBorder="1" applyAlignment="1" applyProtection="1">
      <alignment horizontal="center"/>
      <protection hidden="1"/>
    </xf>
    <xf numFmtId="171" fontId="25" fillId="22" borderId="2" xfId="13" applyNumberFormat="1" applyFont="1" applyFill="1" applyBorder="1" applyAlignment="1" applyProtection="1">
      <alignment horizontal="center"/>
      <protection hidden="1"/>
    </xf>
    <xf numFmtId="171" fontId="25" fillId="22" borderId="16" xfId="13" applyNumberFormat="1" applyFont="1" applyFill="1" applyBorder="1" applyAlignment="1" applyProtection="1">
      <alignment horizontal="center"/>
      <protection hidden="1"/>
    </xf>
    <xf numFmtId="0" fontId="23" fillId="21" borderId="0" xfId="13" applyFill="1" applyBorder="1" applyAlignment="1" applyProtection="1">
      <alignment horizontal="center"/>
      <protection hidden="1"/>
    </xf>
    <xf numFmtId="0" fontId="25" fillId="21" borderId="0" xfId="13" applyFont="1" applyFill="1" applyBorder="1" applyAlignment="1" applyProtection="1">
      <alignment horizontal="right"/>
      <protection hidden="1"/>
    </xf>
    <xf numFmtId="171" fontId="25" fillId="21" borderId="0" xfId="13" applyNumberFormat="1" applyFont="1" applyFill="1" applyBorder="1" applyAlignment="1" applyProtection="1">
      <alignment horizontal="center"/>
      <protection hidden="1"/>
    </xf>
    <xf numFmtId="0" fontId="23" fillId="21" borderId="7" xfId="13" applyFill="1" applyBorder="1" applyAlignment="1"/>
    <xf numFmtId="0" fontId="38" fillId="21" borderId="0" xfId="13" applyFont="1" applyFill="1" applyBorder="1" applyAlignment="1">
      <alignment horizontal="right"/>
    </xf>
    <xf numFmtId="171" fontId="25" fillId="23" borderId="11" xfId="13" applyNumberFormat="1" applyFont="1" applyFill="1" applyBorder="1" applyAlignment="1" applyProtection="1">
      <alignment horizontal="center"/>
      <protection hidden="1"/>
    </xf>
    <xf numFmtId="171" fontId="25" fillId="23" borderId="3" xfId="13" applyNumberFormat="1" applyFont="1" applyFill="1" applyBorder="1" applyAlignment="1" applyProtection="1">
      <alignment horizontal="center"/>
      <protection hidden="1"/>
    </xf>
    <xf numFmtId="171" fontId="25" fillId="23" borderId="12" xfId="13" applyNumberFormat="1" applyFont="1" applyFill="1" applyBorder="1" applyAlignment="1" applyProtection="1">
      <alignment horizontal="center"/>
      <protection hidden="1"/>
    </xf>
    <xf numFmtId="171" fontId="25" fillId="23" borderId="13" xfId="13" applyNumberFormat="1" applyFont="1" applyFill="1" applyBorder="1" applyAlignment="1" applyProtection="1">
      <alignment horizontal="center"/>
      <protection hidden="1"/>
    </xf>
    <xf numFmtId="171" fontId="25" fillId="23" borderId="0" xfId="13" applyNumberFormat="1" applyFont="1" applyFill="1" applyBorder="1" applyAlignment="1" applyProtection="1">
      <alignment horizontal="center"/>
      <protection hidden="1"/>
    </xf>
    <xf numFmtId="171" fontId="25" fillId="23" borderId="14" xfId="13" applyNumberFormat="1" applyFont="1" applyFill="1" applyBorder="1" applyAlignment="1" applyProtection="1">
      <alignment horizontal="center"/>
      <protection hidden="1"/>
    </xf>
    <xf numFmtId="171" fontId="25" fillId="23" borderId="15" xfId="13" applyNumberFormat="1" applyFont="1" applyFill="1" applyBorder="1" applyAlignment="1" applyProtection="1">
      <alignment horizontal="center"/>
      <protection hidden="1"/>
    </xf>
    <xf numFmtId="171" fontId="25" fillId="23" borderId="2" xfId="13" applyNumberFormat="1" applyFont="1" applyFill="1" applyBorder="1" applyAlignment="1" applyProtection="1">
      <alignment horizontal="center"/>
      <protection hidden="1"/>
    </xf>
    <xf numFmtId="171" fontId="25" fillId="23" borderId="16" xfId="13" applyNumberFormat="1" applyFont="1" applyFill="1" applyBorder="1" applyAlignment="1" applyProtection="1">
      <alignment horizontal="center"/>
      <protection hidden="1"/>
    </xf>
    <xf numFmtId="0" fontId="23" fillId="21" borderId="0" xfId="13" applyFill="1"/>
    <xf numFmtId="0" fontId="23" fillId="21" borderId="9" xfId="13" applyFill="1" applyBorder="1" applyAlignment="1">
      <alignment horizontal="center"/>
    </xf>
    <xf numFmtId="0" fontId="23" fillId="21" borderId="4" xfId="13" applyFill="1" applyBorder="1" applyAlignment="1">
      <alignment horizontal="center"/>
    </xf>
    <xf numFmtId="0" fontId="23" fillId="21" borderId="4" xfId="13" applyFill="1" applyBorder="1" applyAlignment="1" applyProtection="1">
      <alignment horizontal="center"/>
      <protection hidden="1"/>
    </xf>
    <xf numFmtId="0" fontId="23" fillId="21" borderId="10" xfId="13" applyFill="1" applyBorder="1" applyAlignment="1" applyProtection="1">
      <alignment horizontal="center"/>
      <protection hidden="1"/>
    </xf>
    <xf numFmtId="0" fontId="26" fillId="18" borderId="17" xfId="13" applyFont="1" applyFill="1" applyBorder="1" applyAlignment="1">
      <alignment horizontal="left"/>
    </xf>
    <xf numFmtId="0" fontId="23" fillId="0" borderId="0" xfId="13" applyFill="1" applyAlignment="1">
      <alignment horizontal="center"/>
    </xf>
    <xf numFmtId="0" fontId="25" fillId="18" borderId="5" xfId="13" applyFont="1" applyFill="1" applyBorder="1" applyAlignment="1">
      <alignment horizontal="left"/>
    </xf>
    <xf numFmtId="0" fontId="23" fillId="18" borderId="18" xfId="13" applyFill="1" applyBorder="1" applyAlignment="1">
      <alignment horizontal="center"/>
    </xf>
    <xf numFmtId="0" fontId="23" fillId="18" borderId="6" xfId="13" applyFill="1" applyBorder="1" applyAlignment="1">
      <alignment horizontal="center"/>
    </xf>
    <xf numFmtId="0" fontId="23" fillId="18" borderId="0" xfId="13" applyFont="1" applyFill="1" applyBorder="1" applyAlignment="1">
      <alignment horizontal="center"/>
    </xf>
    <xf numFmtId="0" fontId="29" fillId="18" borderId="0" xfId="13" applyFont="1" applyFill="1" applyBorder="1" applyAlignment="1">
      <alignment horizontal="center"/>
    </xf>
    <xf numFmtId="0" fontId="25" fillId="18" borderId="0" xfId="13" applyFont="1" applyFill="1" applyBorder="1" applyAlignment="1">
      <alignment horizontal="center"/>
    </xf>
    <xf numFmtId="0" fontId="25" fillId="18" borderId="0" xfId="13" applyFont="1" applyFill="1" applyBorder="1" applyAlignment="1">
      <alignment horizontal="right"/>
    </xf>
    <xf numFmtId="0" fontId="28" fillId="18" borderId="0" xfId="13" applyFont="1" applyFill="1" applyBorder="1" applyAlignment="1">
      <alignment horizontal="center"/>
    </xf>
    <xf numFmtId="0" fontId="23" fillId="24" borderId="0" xfId="13" applyFill="1" applyAlignment="1">
      <alignment horizontal="center"/>
    </xf>
    <xf numFmtId="171" fontId="23" fillId="24" borderId="0" xfId="13" applyNumberFormat="1" applyFill="1" applyBorder="1" applyAlignment="1">
      <alignment horizontal="center"/>
    </xf>
    <xf numFmtId="1" fontId="23" fillId="24" borderId="0" xfId="13" applyNumberFormat="1" applyFill="1" applyBorder="1" applyAlignment="1">
      <alignment horizontal="center"/>
    </xf>
    <xf numFmtId="0" fontId="25" fillId="0" borderId="0" xfId="13" applyFont="1" applyAlignment="1">
      <alignment horizontal="left"/>
    </xf>
    <xf numFmtId="171" fontId="23" fillId="0" borderId="0" xfId="13" applyNumberFormat="1" applyBorder="1" applyAlignment="1">
      <alignment horizontal="center"/>
    </xf>
    <xf numFmtId="1" fontId="23" fillId="0" borderId="0" xfId="13" applyNumberFormat="1" applyBorder="1" applyAlignment="1">
      <alignment horizontal="center"/>
    </xf>
    <xf numFmtId="0" fontId="1" fillId="0" borderId="0" xfId="11" applyAlignment="1">
      <alignment horizontal="center" vertical="top"/>
    </xf>
    <xf numFmtId="0" fontId="7" fillId="0" borderId="0" xfId="11" applyFont="1" applyAlignment="1">
      <alignment horizontal="center"/>
    </xf>
    <xf numFmtId="0" fontId="4" fillId="0" borderId="0" xfId="11" applyFont="1" applyAlignment="1">
      <alignment horizontal="center"/>
    </xf>
    <xf numFmtId="0" fontId="34" fillId="0" borderId="0" xfId="11" applyFont="1" applyAlignment="1">
      <alignment horizontal="center"/>
    </xf>
    <xf numFmtId="0" fontId="35" fillId="0" borderId="0" xfId="11" applyFont="1" applyAlignment="1">
      <alignment horizontal="center"/>
    </xf>
    <xf numFmtId="0" fontId="1" fillId="0" borderId="0" xfId="1" applyFont="1"/>
    <xf numFmtId="167" fontId="3" fillId="0" borderId="0" xfId="1" applyNumberFormat="1" applyBorder="1" applyAlignment="1">
      <alignment horizontal="center"/>
    </xf>
    <xf numFmtId="167" fontId="3" fillId="0" borderId="22" xfId="1" applyNumberFormat="1" applyBorder="1" applyAlignment="1">
      <alignment horizontal="center"/>
    </xf>
    <xf numFmtId="167" fontId="3" fillId="0" borderId="23" xfId="1" applyNumberFormat="1" applyBorder="1" applyAlignment="1">
      <alignment horizontal="center"/>
    </xf>
    <xf numFmtId="167" fontId="3" fillId="0" borderId="24" xfId="1" applyNumberFormat="1" applyBorder="1" applyAlignment="1">
      <alignment horizontal="center"/>
    </xf>
    <xf numFmtId="168" fontId="3" fillId="0" borderId="25" xfId="1" applyNumberFormat="1" applyBorder="1"/>
    <xf numFmtId="168" fontId="3" fillId="0" borderId="26" xfId="1" applyNumberFormat="1" applyBorder="1"/>
    <xf numFmtId="167" fontId="3" fillId="0" borderId="28" xfId="1" applyNumberFormat="1" applyBorder="1"/>
    <xf numFmtId="167" fontId="3" fillId="0" borderId="29" xfId="1" applyNumberFormat="1" applyBorder="1"/>
    <xf numFmtId="167" fontId="3" fillId="0" borderId="30" xfId="1" applyNumberFormat="1" applyBorder="1"/>
    <xf numFmtId="0" fontId="1" fillId="0" borderId="31" xfId="1" applyFont="1" applyBorder="1"/>
    <xf numFmtId="0" fontId="1" fillId="0" borderId="27" xfId="1" applyFont="1" applyBorder="1"/>
    <xf numFmtId="167" fontId="1" fillId="0" borderId="0" xfId="1" quotePrefix="1" applyNumberFormat="1" applyFont="1" applyAlignment="1">
      <alignment horizontal="center"/>
    </xf>
    <xf numFmtId="0" fontId="11" fillId="0" borderId="0" xfId="1" applyFont="1" applyAlignment="1">
      <alignment horizontal="left" vertical="center" wrapText="1"/>
    </xf>
    <xf numFmtId="0" fontId="25" fillId="0" borderId="0" xfId="5" applyFont="1" applyFill="1" applyBorder="1" applyAlignment="1">
      <alignment horizontal="left"/>
    </xf>
    <xf numFmtId="0" fontId="23" fillId="0" borderId="0" xfId="5" applyAlignment="1">
      <alignment horizontal="left" wrapText="1"/>
    </xf>
    <xf numFmtId="0" fontId="3" fillId="0" borderId="0" xfId="1" applyFont="1" applyAlignment="1">
      <alignment horizontal="left" wrapText="1"/>
    </xf>
    <xf numFmtId="0" fontId="3" fillId="0" borderId="0" xfId="1" applyAlignment="1">
      <alignment horizontal="left" wrapText="1"/>
    </xf>
    <xf numFmtId="0" fontId="7" fillId="0" borderId="2" xfId="1" applyFont="1" applyBorder="1" applyAlignment="1">
      <alignment horizontal="center" wrapText="1"/>
    </xf>
    <xf numFmtId="0" fontId="1" fillId="0" borderId="0" xfId="11" applyAlignment="1">
      <alignment horizontal="center" wrapText="1"/>
    </xf>
    <xf numFmtId="0" fontId="1" fillId="0" borderId="0" xfId="11" applyAlignment="1">
      <alignment horizontal="left" wrapText="1"/>
    </xf>
    <xf numFmtId="0" fontId="33" fillId="0" borderId="0" xfId="11" applyFont="1" applyAlignment="1">
      <alignment horizontal="center" wrapText="1"/>
    </xf>
    <xf numFmtId="0" fontId="1" fillId="0" borderId="0" xfId="11" applyAlignment="1">
      <alignment horizontal="center"/>
    </xf>
    <xf numFmtId="0" fontId="0" fillId="0" borderId="0" xfId="0" applyAlignment="1">
      <alignment horizontal="left" wrapText="1"/>
    </xf>
    <xf numFmtId="0" fontId="23" fillId="0" borderId="1" xfId="5" applyFill="1" applyBorder="1" applyAlignment="1">
      <alignment horizontal="center"/>
    </xf>
    <xf numFmtId="0" fontId="23" fillId="0" borderId="0" xfId="5" applyFill="1" applyBorder="1" applyAlignment="1">
      <alignment horizontal="center"/>
    </xf>
    <xf numFmtId="0" fontId="23" fillId="0" borderId="0" xfId="5" applyAlignment="1">
      <alignment horizontal="center"/>
    </xf>
    <xf numFmtId="0" fontId="3" fillId="0" borderId="0" xfId="1" applyAlignment="1">
      <alignment horizontal="left" vertical="top" wrapText="1"/>
    </xf>
    <xf numFmtId="9" fontId="1" fillId="25" borderId="0" xfId="10" applyFont="1" applyFill="1" applyAlignment="1">
      <alignment horizontal="center"/>
    </xf>
    <xf numFmtId="169" fontId="1" fillId="25" borderId="0" xfId="10" applyNumberFormat="1" applyFont="1" applyFill="1" applyAlignment="1">
      <alignment horizontal="center"/>
    </xf>
    <xf numFmtId="10" fontId="1" fillId="16" borderId="17" xfId="11" applyNumberFormat="1" applyFill="1" applyBorder="1" applyAlignment="1">
      <alignment horizontal="center"/>
    </xf>
    <xf numFmtId="10" fontId="1" fillId="0" borderId="0" xfId="10" applyNumberFormat="1" applyFont="1" applyAlignment="1">
      <alignment horizontal="center"/>
    </xf>
    <xf numFmtId="169" fontId="1" fillId="0" borderId="0" xfId="11" applyNumberFormat="1"/>
    <xf numFmtId="168" fontId="1" fillId="0" borderId="0" xfId="11" applyNumberFormat="1"/>
    <xf numFmtId="168" fontId="1" fillId="0" borderId="0" xfId="11" applyNumberFormat="1" applyAlignment="1">
      <alignment horizontal="center"/>
    </xf>
    <xf numFmtId="0" fontId="1" fillId="17" borderId="0" xfId="11" applyFill="1" applyAlignment="1">
      <alignment horizontal="right" vertical="top"/>
    </xf>
  </cellXfs>
  <cellStyles count="14">
    <cellStyle name="Comma 2" xfId="6" xr:uid="{8E92FB9F-8908-48AA-9079-D69528C29738}"/>
    <cellStyle name="Hyperlink" xfId="4" builtinId="8"/>
    <cellStyle name="Hyperlink 2" xfId="3" xr:uid="{9F79E33F-7C58-4A9B-B1D1-C9263A73D422}"/>
    <cellStyle name="Hyperlink 2 2" xfId="7" xr:uid="{9CE867B3-C80B-42B3-BECF-EAF37F18B592}"/>
    <cellStyle name="Normal" xfId="0" builtinId="0"/>
    <cellStyle name="Normal 2" xfId="5" xr:uid="{4E06F10F-0BA3-406A-8BAA-A644E33183B6}"/>
    <cellStyle name="Normal 2 2" xfId="13" xr:uid="{3233E04C-B364-354C-957A-EFC6A7EE9AB4}"/>
    <cellStyle name="Normal 2 3" xfId="8" xr:uid="{4C453437-F61F-4F01-958A-7B2E1A0CD33A}"/>
    <cellStyle name="Normal 2 4" xfId="1" xr:uid="{8A298D5A-35C0-4638-BBD8-73D777F1322C}"/>
    <cellStyle name="Normal 2 4 2" xfId="11" xr:uid="{C5844CD6-78FC-4658-875F-9CA711FFCE95}"/>
    <cellStyle name="Normal 5" xfId="2" xr:uid="{F9819387-9CA4-407F-89A4-1B66FF22A90F}"/>
    <cellStyle name="Percent" xfId="10" builtinId="5"/>
    <cellStyle name="Percent 2" xfId="9" xr:uid="{8F152FF6-552A-4608-9BD8-606CCAEF921C}"/>
    <cellStyle name="Percent 2 2" xfId="12" xr:uid="{A63DA50A-862B-441B-99BD-9AEC616239EC}"/>
  </cellStyles>
  <dxfs count="2">
    <dxf>
      <font>
        <condense val="0"/>
        <extend val="0"/>
        <color indexed="12"/>
      </font>
    </dxf>
    <dxf>
      <font>
        <condense val="0"/>
        <extend val="0"/>
        <color indexed="10"/>
      </font>
    </dxf>
  </dxfs>
  <tableStyles count="0" defaultTableStyle="TableStyleMedium2" defaultPivotStyle="PivotStyleLight16"/>
  <colors>
    <mruColors>
      <color rgb="FFFFFF01"/>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externalLink" Target="externalLinks/externalLink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externalLink" Target="externalLinks/externalLink7.xml"/><Relationship Id="rId30" Type="http://schemas.openxmlformats.org/officeDocument/2006/relationships/theme" Target="theme/theme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9525</xdr:colOff>
      <xdr:row>12</xdr:row>
      <xdr:rowOff>28576</xdr:rowOff>
    </xdr:from>
    <xdr:to>
      <xdr:col>20</xdr:col>
      <xdr:colOff>577366</xdr:colOff>
      <xdr:row>28</xdr:row>
      <xdr:rowOff>57150</xdr:rowOff>
    </xdr:to>
    <xdr:pic>
      <xdr:nvPicPr>
        <xdr:cNvPr id="3" name="Picture 2">
          <a:extLst>
            <a:ext uri="{FF2B5EF4-FFF2-40B4-BE49-F238E27FC236}">
              <a16:creationId xmlns:a16="http://schemas.microsoft.com/office/drawing/2014/main" id="{FDC51A7E-1C8E-4B13-A75D-0A0EAA22F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53325" y="2428876"/>
          <a:ext cx="6740041" cy="32289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523875</xdr:colOff>
      <xdr:row>19</xdr:row>
      <xdr:rowOff>142875</xdr:rowOff>
    </xdr:from>
    <xdr:to>
      <xdr:col>10</xdr:col>
      <xdr:colOff>666750</xdr:colOff>
      <xdr:row>27</xdr:row>
      <xdr:rowOff>76200</xdr:rowOff>
    </xdr:to>
    <xdr:cxnSp macro="">
      <xdr:nvCxnSpPr>
        <xdr:cNvPr id="5" name="Straight Arrow Connector 4">
          <a:extLst>
            <a:ext uri="{FF2B5EF4-FFF2-40B4-BE49-F238E27FC236}">
              <a16:creationId xmlns:a16="http://schemas.microsoft.com/office/drawing/2014/main" id="{3B35F6EC-2777-48C6-B8DD-4C23748D537B}"/>
            </a:ext>
          </a:extLst>
        </xdr:cNvPr>
        <xdr:cNvCxnSpPr/>
      </xdr:nvCxnSpPr>
      <xdr:spPr>
        <a:xfrm>
          <a:off x="3952875" y="3943350"/>
          <a:ext cx="3571875" cy="1533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241300</xdr:colOff>
      <xdr:row>1</xdr:row>
      <xdr:rowOff>152400</xdr:rowOff>
    </xdr:from>
    <xdr:to>
      <xdr:col>9</xdr:col>
      <xdr:colOff>599867</xdr:colOff>
      <xdr:row>28</xdr:row>
      <xdr:rowOff>76200</xdr:rowOff>
    </xdr:to>
    <xdr:pic>
      <xdr:nvPicPr>
        <xdr:cNvPr id="5" name="Picture 4">
          <a:extLst>
            <a:ext uri="{FF2B5EF4-FFF2-40B4-BE49-F238E27FC236}">
              <a16:creationId xmlns:a16="http://schemas.microsoft.com/office/drawing/2014/main" id="{45CE0A1A-F2CA-1745-A19E-99D43EB2B7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73700" y="317500"/>
          <a:ext cx="3292267" cy="4381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228600</xdr:colOff>
      <xdr:row>41</xdr:row>
      <xdr:rowOff>180975</xdr:rowOff>
    </xdr:from>
    <xdr:to>
      <xdr:col>12</xdr:col>
      <xdr:colOff>428625</xdr:colOff>
      <xdr:row>41</xdr:row>
      <xdr:rowOff>180975</xdr:rowOff>
    </xdr:to>
    <xdr:sp macro="" textlink="">
      <xdr:nvSpPr>
        <xdr:cNvPr id="4" name="Line 4">
          <a:extLst>
            <a:ext uri="{FF2B5EF4-FFF2-40B4-BE49-F238E27FC236}">
              <a16:creationId xmlns:a16="http://schemas.microsoft.com/office/drawing/2014/main" id="{4FD3AE59-FF82-4E47-ACEE-31C68F1D3C24}"/>
            </a:ext>
          </a:extLst>
        </xdr:cNvPr>
        <xdr:cNvSpPr>
          <a:spLocks noChangeShapeType="1"/>
        </xdr:cNvSpPr>
      </xdr:nvSpPr>
      <xdr:spPr bwMode="auto">
        <a:xfrm flipH="1">
          <a:off x="3403600" y="7915275"/>
          <a:ext cx="4467225" cy="0"/>
        </a:xfrm>
        <a:prstGeom prst="line">
          <a:avLst/>
        </a:prstGeom>
        <a:noFill/>
        <a:ln w="9525">
          <a:solidFill>
            <a:srgbClr val="000000"/>
          </a:solidFill>
          <a:round/>
          <a:headEnd/>
          <a:tailEnd type="triangle" w="med" len="med"/>
        </a:ln>
      </xdr:spPr>
    </xdr:sp>
    <xdr:clientData/>
  </xdr:twoCellAnchor>
  <xdr:twoCellAnchor editAs="oneCell">
    <xdr:from>
      <xdr:col>12</xdr:col>
      <xdr:colOff>127000</xdr:colOff>
      <xdr:row>3</xdr:row>
      <xdr:rowOff>190500</xdr:rowOff>
    </xdr:from>
    <xdr:to>
      <xdr:col>18</xdr:col>
      <xdr:colOff>116687</xdr:colOff>
      <xdr:row>32</xdr:row>
      <xdr:rowOff>0</xdr:rowOff>
    </xdr:to>
    <xdr:pic>
      <xdr:nvPicPr>
        <xdr:cNvPr id="6" name="Picture 5">
          <a:extLst>
            <a:ext uri="{FF2B5EF4-FFF2-40B4-BE49-F238E27FC236}">
              <a16:creationId xmlns:a16="http://schemas.microsoft.com/office/drawing/2014/main" id="{8704296A-66C5-2340-8A8B-FF327E6788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69200" y="1066800"/>
          <a:ext cx="3494887" cy="46482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9525</xdr:colOff>
      <xdr:row>12</xdr:row>
      <xdr:rowOff>28576</xdr:rowOff>
    </xdr:from>
    <xdr:to>
      <xdr:col>20</xdr:col>
      <xdr:colOff>577366</xdr:colOff>
      <xdr:row>28</xdr:row>
      <xdr:rowOff>57150</xdr:rowOff>
    </xdr:to>
    <xdr:pic>
      <xdr:nvPicPr>
        <xdr:cNvPr id="2" name="Picture 1">
          <a:extLst>
            <a:ext uri="{FF2B5EF4-FFF2-40B4-BE49-F238E27FC236}">
              <a16:creationId xmlns:a16="http://schemas.microsoft.com/office/drawing/2014/main" id="{0A610098-487A-144C-B742-FC29BE89D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15225" y="2466976"/>
          <a:ext cx="6625741" cy="32797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523875</xdr:colOff>
      <xdr:row>19</xdr:row>
      <xdr:rowOff>142875</xdr:rowOff>
    </xdr:from>
    <xdr:to>
      <xdr:col>10</xdr:col>
      <xdr:colOff>666750</xdr:colOff>
      <xdr:row>27</xdr:row>
      <xdr:rowOff>76200</xdr:rowOff>
    </xdr:to>
    <xdr:cxnSp macro="">
      <xdr:nvCxnSpPr>
        <xdr:cNvPr id="3" name="Straight Arrow Connector 2">
          <a:extLst>
            <a:ext uri="{FF2B5EF4-FFF2-40B4-BE49-F238E27FC236}">
              <a16:creationId xmlns:a16="http://schemas.microsoft.com/office/drawing/2014/main" id="{389BCA15-D210-9847-9F39-DEBB502B62DE}"/>
            </a:ext>
          </a:extLst>
        </xdr:cNvPr>
        <xdr:cNvCxnSpPr/>
      </xdr:nvCxnSpPr>
      <xdr:spPr>
        <a:xfrm>
          <a:off x="3940175" y="4003675"/>
          <a:ext cx="3559175" cy="1558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Nest%20Egg/Clients/Blaine%20Lourd/Oppenheim/Oppenheim%20plan_7_21_0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ocuments%20and%20Settings/Stephen%20J.%20Huxley/My%20Documents/AAProjects2/Nest%20Egg/Book/Indcalc_Example%20for%20Age%20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Documents%20and%20Settings/Stephen%20J.%20Huxley/My%20Documents/AAProjects2/Nest%20Egg/Clients/Jeanni%20Harrison/Findley%20Pla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vile/Downloads/HW%206%20Forecasting%20Breakeven%20Productivit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Aaprojects/Nest%20Egg/Presentations/Monte%20Carlo/LineChartAllocatio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teve/Documents/My%20Dropbox/AAUSF2/204/SOLVSAMP.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Steve/Documents/My%20Dropbox/AAUSF2/204/204%20Fall%202017/Examples%20for%20Mike%20and%20Tom%20Paper%20SH.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Steve/Documents/My%20Dropbox/AAUSF2/204/204%20Fall%202013/Decision%20Tree%20DriveTek.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ocuments%20and%20Settings/Stephen%20J.%20Huxley/My%20Documents/AAProjects2/Nest%20Egg/Clients/Langemo/Cullip/Cullip%20Plan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h Flow Calcs"/>
      <sheetName val="Social Security and Pension"/>
      <sheetName val="Age Matrix Taxable First"/>
      <sheetName val="Age Matrix Taxable First (2)"/>
      <sheetName val="Inputs 6_29"/>
      <sheetName val="Inputs 5_08"/>
      <sheetName val="Tables"/>
      <sheetName val="Age Matrix Qualified First"/>
      <sheetName val="Bonds 5 Year5_08"/>
      <sheetName val="CDs 6_30_08"/>
      <sheetName val="CDs 5 Year 6_30_08"/>
      <sheetName val="CDs 5 Year 7_21_08"/>
      <sheetName val="Implementation 7_21_08"/>
      <sheetName val="Life Expectancy"/>
      <sheetName val="Life Expectancy SSA"/>
      <sheetName val="95 Life Expectancy"/>
      <sheetName val="Social Security COLA"/>
      <sheetName val="Social Security Reductions"/>
      <sheetName val="Required Minimum Distribution"/>
      <sheetName val="9 YRBnds 1_10_08 Net of Exi (3)"/>
      <sheetName val="Monthly (3)"/>
      <sheetName val="Fed Tax Rate (2)"/>
      <sheetName val="Yield comparisons 5_08"/>
    </sheetNames>
    <sheetDataSet>
      <sheetData sheetId="0"/>
      <sheetData sheetId="1"/>
      <sheetData sheetId="2"/>
      <sheetData sheetId="3"/>
      <sheetData sheetId="4">
        <row r="2">
          <cell r="B2">
            <v>2008</v>
          </cell>
        </row>
        <row r="3">
          <cell r="B3">
            <v>39629</v>
          </cell>
        </row>
        <row r="4">
          <cell r="B4" t="str">
            <v>Bob</v>
          </cell>
        </row>
        <row r="5">
          <cell r="B5" t="str">
            <v>Lois</v>
          </cell>
        </row>
        <row r="7">
          <cell r="B7">
            <v>13150</v>
          </cell>
        </row>
        <row r="8">
          <cell r="B8">
            <v>13881</v>
          </cell>
        </row>
        <row r="10">
          <cell r="B10">
            <v>72</v>
          </cell>
        </row>
        <row r="11">
          <cell r="B11">
            <v>70</v>
          </cell>
        </row>
        <row r="13">
          <cell r="B13">
            <v>62</v>
          </cell>
        </row>
        <row r="14">
          <cell r="B14">
            <v>62</v>
          </cell>
        </row>
        <row r="16">
          <cell r="B16">
            <v>2006</v>
          </cell>
        </row>
        <row r="17">
          <cell r="B17">
            <v>2008</v>
          </cell>
        </row>
        <row r="19">
          <cell r="B19">
            <v>222852</v>
          </cell>
        </row>
        <row r="20">
          <cell r="B20">
            <v>0</v>
          </cell>
        </row>
        <row r="21">
          <cell r="B21">
            <v>222852</v>
          </cell>
        </row>
        <row r="22">
          <cell r="B22">
            <v>1</v>
          </cell>
        </row>
        <row r="23">
          <cell r="B23">
            <v>0</v>
          </cell>
        </row>
        <row r="24">
          <cell r="B24">
            <v>0</v>
          </cell>
        </row>
        <row r="25">
          <cell r="B25">
            <v>495000</v>
          </cell>
        </row>
        <row r="27">
          <cell r="B27">
            <v>7.0000000000000007E-2</v>
          </cell>
        </row>
        <row r="29">
          <cell r="B29">
            <v>0.15</v>
          </cell>
        </row>
        <row r="33">
          <cell r="B33">
            <v>0.2</v>
          </cell>
        </row>
        <row r="34">
          <cell r="B34">
            <v>0.03</v>
          </cell>
        </row>
        <row r="36">
          <cell r="B36">
            <v>50000</v>
          </cell>
        </row>
        <row r="39">
          <cell r="B39">
            <v>0</v>
          </cell>
        </row>
        <row r="40">
          <cell r="B40">
            <v>0</v>
          </cell>
        </row>
        <row r="41">
          <cell r="B41">
            <v>0</v>
          </cell>
        </row>
        <row r="42">
          <cell r="B42">
            <v>0.02</v>
          </cell>
        </row>
        <row r="44">
          <cell r="B44">
            <v>0</v>
          </cell>
        </row>
        <row r="45">
          <cell r="B45">
            <v>0</v>
          </cell>
        </row>
        <row r="46">
          <cell r="B46">
            <v>0</v>
          </cell>
        </row>
        <row r="47">
          <cell r="B47">
            <v>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A2">
            <v>69</v>
          </cell>
          <cell r="B2">
            <v>0</v>
          </cell>
          <cell r="C2">
            <v>0</v>
          </cell>
        </row>
        <row r="3">
          <cell r="A3">
            <v>70</v>
          </cell>
          <cell r="B3">
            <v>27.4</v>
          </cell>
          <cell r="C3">
            <v>3.6496350364963508E-2</v>
          </cell>
        </row>
        <row r="4">
          <cell r="A4">
            <v>71</v>
          </cell>
          <cell r="B4">
            <v>26.5</v>
          </cell>
          <cell r="C4">
            <v>3.7735849056603772E-2</v>
          </cell>
        </row>
        <row r="5">
          <cell r="A5">
            <v>72</v>
          </cell>
          <cell r="B5">
            <v>25.6</v>
          </cell>
          <cell r="C5">
            <v>3.90625E-2</v>
          </cell>
        </row>
        <row r="6">
          <cell r="A6">
            <v>73</v>
          </cell>
          <cell r="B6">
            <v>24.7</v>
          </cell>
          <cell r="C6">
            <v>4.048582995951417E-2</v>
          </cell>
        </row>
        <row r="7">
          <cell r="A7">
            <v>74</v>
          </cell>
          <cell r="B7">
            <v>23.8</v>
          </cell>
          <cell r="C7">
            <v>4.2016806722689072E-2</v>
          </cell>
        </row>
        <row r="8">
          <cell r="A8">
            <v>75</v>
          </cell>
          <cell r="B8">
            <v>22.9</v>
          </cell>
          <cell r="C8">
            <v>4.3668122270742363E-2</v>
          </cell>
        </row>
        <row r="9">
          <cell r="A9">
            <v>76</v>
          </cell>
          <cell r="B9">
            <v>22</v>
          </cell>
          <cell r="C9">
            <v>4.5454545454545456E-2</v>
          </cell>
        </row>
        <row r="10">
          <cell r="A10">
            <v>77</v>
          </cell>
          <cell r="B10">
            <v>21.2</v>
          </cell>
          <cell r="C10">
            <v>4.716981132075472E-2</v>
          </cell>
        </row>
        <row r="11">
          <cell r="A11">
            <v>78</v>
          </cell>
          <cell r="B11">
            <v>20.3</v>
          </cell>
          <cell r="C11">
            <v>4.926108374384236E-2</v>
          </cell>
        </row>
        <row r="12">
          <cell r="A12">
            <v>79</v>
          </cell>
          <cell r="B12">
            <v>19.5</v>
          </cell>
          <cell r="C12">
            <v>5.128205128205128E-2</v>
          </cell>
        </row>
        <row r="13">
          <cell r="A13">
            <v>80</v>
          </cell>
          <cell r="B13">
            <v>18.7</v>
          </cell>
          <cell r="C13">
            <v>5.3475935828877004E-2</v>
          </cell>
        </row>
        <row r="14">
          <cell r="A14">
            <v>81</v>
          </cell>
          <cell r="B14">
            <v>17.899999999999999</v>
          </cell>
          <cell r="C14">
            <v>5.5865921787709501E-2</v>
          </cell>
        </row>
        <row r="15">
          <cell r="A15">
            <v>82</v>
          </cell>
          <cell r="B15">
            <v>17.100000000000001</v>
          </cell>
          <cell r="C15">
            <v>5.8479532163742687E-2</v>
          </cell>
        </row>
        <row r="16">
          <cell r="A16">
            <v>83</v>
          </cell>
          <cell r="B16">
            <v>16.3</v>
          </cell>
          <cell r="C16">
            <v>6.1349693251533742E-2</v>
          </cell>
        </row>
        <row r="17">
          <cell r="A17">
            <v>84</v>
          </cell>
          <cell r="B17">
            <v>15.5</v>
          </cell>
          <cell r="C17">
            <v>6.4516129032258063E-2</v>
          </cell>
        </row>
        <row r="18">
          <cell r="A18">
            <v>85</v>
          </cell>
          <cell r="B18">
            <v>14.8</v>
          </cell>
          <cell r="C18">
            <v>6.7567567567567557E-2</v>
          </cell>
        </row>
        <row r="19">
          <cell r="A19">
            <v>86</v>
          </cell>
          <cell r="B19">
            <v>14.1</v>
          </cell>
          <cell r="C19">
            <v>7.0921985815602842E-2</v>
          </cell>
        </row>
        <row r="20">
          <cell r="A20">
            <v>87</v>
          </cell>
          <cell r="B20">
            <v>13.4</v>
          </cell>
          <cell r="C20">
            <v>7.4626865671641784E-2</v>
          </cell>
        </row>
        <row r="21">
          <cell r="A21">
            <v>88</v>
          </cell>
          <cell r="B21">
            <v>12.7</v>
          </cell>
          <cell r="C21">
            <v>7.874015748031496E-2</v>
          </cell>
        </row>
        <row r="22">
          <cell r="A22">
            <v>89</v>
          </cell>
          <cell r="B22">
            <v>12</v>
          </cell>
          <cell r="C22">
            <v>8.3333333333333329E-2</v>
          </cell>
        </row>
        <row r="23">
          <cell r="A23">
            <v>90</v>
          </cell>
          <cell r="B23">
            <v>11.4</v>
          </cell>
          <cell r="C23">
            <v>8.771929824561403E-2</v>
          </cell>
        </row>
        <row r="24">
          <cell r="A24">
            <v>91</v>
          </cell>
          <cell r="B24">
            <v>10.8</v>
          </cell>
          <cell r="C24">
            <v>9.2592592592592587E-2</v>
          </cell>
        </row>
        <row r="25">
          <cell r="A25">
            <v>92</v>
          </cell>
          <cell r="B25">
            <v>10.199999999999999</v>
          </cell>
          <cell r="C25">
            <v>9.8039215686274522E-2</v>
          </cell>
        </row>
        <row r="26">
          <cell r="A26">
            <v>93</v>
          </cell>
          <cell r="B26">
            <v>9.6</v>
          </cell>
          <cell r="C26">
            <v>0.10416666666666667</v>
          </cell>
        </row>
        <row r="27">
          <cell r="A27">
            <v>94</v>
          </cell>
          <cell r="B27">
            <v>9.1</v>
          </cell>
          <cell r="C27">
            <v>0.10989010989010989</v>
          </cell>
        </row>
        <row r="28">
          <cell r="A28">
            <v>95</v>
          </cell>
          <cell r="B28">
            <v>8.6</v>
          </cell>
          <cell r="C28">
            <v>0.11627906976744186</v>
          </cell>
        </row>
        <row r="29">
          <cell r="A29">
            <v>96</v>
          </cell>
          <cell r="B29">
            <v>8.1</v>
          </cell>
          <cell r="C29">
            <v>0.1234567901234568</v>
          </cell>
        </row>
        <row r="30">
          <cell r="A30">
            <v>97</v>
          </cell>
          <cell r="B30">
            <v>7.6</v>
          </cell>
          <cell r="C30">
            <v>0.13157894736842105</v>
          </cell>
        </row>
        <row r="31">
          <cell r="A31">
            <v>98</v>
          </cell>
          <cell r="B31">
            <v>7.1</v>
          </cell>
          <cell r="C31">
            <v>0.14084507042253522</v>
          </cell>
        </row>
        <row r="32">
          <cell r="A32">
            <v>99</v>
          </cell>
          <cell r="B32">
            <v>6.7</v>
          </cell>
          <cell r="C32">
            <v>0.14925373134328357</v>
          </cell>
        </row>
        <row r="33">
          <cell r="A33">
            <v>100</v>
          </cell>
          <cell r="B33">
            <v>6.3</v>
          </cell>
          <cell r="C33">
            <v>0.15873015873015872</v>
          </cell>
        </row>
        <row r="34">
          <cell r="A34">
            <v>101</v>
          </cell>
          <cell r="B34">
            <v>5.9</v>
          </cell>
          <cell r="C34">
            <v>0.16949152542372881</v>
          </cell>
        </row>
        <row r="35">
          <cell r="A35">
            <v>102</v>
          </cell>
          <cell r="B35">
            <v>5.5</v>
          </cell>
          <cell r="C35">
            <v>0.18181818181818182</v>
          </cell>
        </row>
        <row r="36">
          <cell r="A36">
            <v>103</v>
          </cell>
          <cell r="B36">
            <v>5.2</v>
          </cell>
          <cell r="C36">
            <v>0.19230769230769229</v>
          </cell>
        </row>
        <row r="37">
          <cell r="A37">
            <v>104</v>
          </cell>
          <cell r="B37">
            <v>4.9000000000000004</v>
          </cell>
          <cell r="C37">
            <v>0.2040816326530612</v>
          </cell>
        </row>
        <row r="38">
          <cell r="A38">
            <v>105</v>
          </cell>
          <cell r="B38">
            <v>4.5</v>
          </cell>
          <cell r="C38">
            <v>0.22222222222222221</v>
          </cell>
        </row>
        <row r="39">
          <cell r="A39">
            <v>106</v>
          </cell>
          <cell r="B39">
            <v>4.2</v>
          </cell>
          <cell r="C39">
            <v>0.23809523809523808</v>
          </cell>
        </row>
        <row r="40">
          <cell r="A40">
            <v>107</v>
          </cell>
          <cell r="B40">
            <v>3.9</v>
          </cell>
          <cell r="C40">
            <v>0.25641025641025644</v>
          </cell>
        </row>
        <row r="41">
          <cell r="A41">
            <v>108</v>
          </cell>
          <cell r="B41">
            <v>3.7</v>
          </cell>
          <cell r="C41">
            <v>0.27027027027027023</v>
          </cell>
        </row>
        <row r="42">
          <cell r="A42">
            <v>109</v>
          </cell>
          <cell r="B42">
            <v>3.4</v>
          </cell>
          <cell r="C42">
            <v>0.29411764705882354</v>
          </cell>
        </row>
        <row r="43">
          <cell r="A43">
            <v>110</v>
          </cell>
          <cell r="B43">
            <v>3.1</v>
          </cell>
          <cell r="C43">
            <v>0.32258064516129031</v>
          </cell>
        </row>
        <row r="44">
          <cell r="A44">
            <v>111</v>
          </cell>
          <cell r="B44">
            <v>2.9</v>
          </cell>
          <cell r="C44">
            <v>0.34482758620689657</v>
          </cell>
        </row>
        <row r="45">
          <cell r="A45">
            <v>112</v>
          </cell>
          <cell r="B45">
            <v>2.6</v>
          </cell>
          <cell r="C45">
            <v>0.38461538461538458</v>
          </cell>
        </row>
        <row r="46">
          <cell r="A46">
            <v>113</v>
          </cell>
          <cell r="B46">
            <v>2.4</v>
          </cell>
          <cell r="C46">
            <v>0.41666666666666669</v>
          </cell>
        </row>
        <row r="47">
          <cell r="A47">
            <v>114</v>
          </cell>
          <cell r="B47">
            <v>2.1</v>
          </cell>
          <cell r="C47">
            <v>0.47619047619047616</v>
          </cell>
        </row>
        <row r="48">
          <cell r="A48">
            <v>115</v>
          </cell>
          <cell r="B48">
            <v>1.9</v>
          </cell>
          <cell r="C48">
            <v>0.52631578947368418</v>
          </cell>
        </row>
      </sheetData>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c Sec Retire Age"/>
      <sheetName val="Age 99 Raw"/>
      <sheetName val="Age 46 Formulae"/>
      <sheetName val="Age 56 Formulae"/>
      <sheetName val="Table 3.6"/>
      <sheetName val="Withdrawal Rate"/>
      <sheetName val="Monthly savings"/>
      <sheetName val="Calculation Annual"/>
    </sheetNames>
    <sheetDataSet>
      <sheetData sheetId="0" refreshError="1"/>
      <sheetData sheetId="1">
        <row r="12">
          <cell r="M12" t="str">
            <v>{down}~</v>
          </cell>
        </row>
        <row r="17">
          <cell r="M17">
            <v>34</v>
          </cell>
        </row>
        <row r="26">
          <cell r="M26" t="str">
            <v>{goto}V1~</v>
          </cell>
        </row>
        <row r="27">
          <cell r="M27" t="str">
            <v>{goto}V20~</v>
          </cell>
        </row>
        <row r="28">
          <cell r="M28" t="str">
            <v>{BEEP 1}{BEEP 4}{BEEP 1}{BEEP 4}</v>
          </cell>
        </row>
        <row r="39">
          <cell r="C39">
            <v>16</v>
          </cell>
        </row>
        <row r="40">
          <cell r="C40">
            <v>17</v>
          </cell>
        </row>
        <row r="41">
          <cell r="C41">
            <v>18</v>
          </cell>
        </row>
        <row r="42">
          <cell r="C42">
            <v>19</v>
          </cell>
        </row>
        <row r="43">
          <cell r="C43">
            <v>20</v>
          </cell>
        </row>
        <row r="44">
          <cell r="C44">
            <v>21</v>
          </cell>
        </row>
        <row r="45">
          <cell r="C45">
            <v>22</v>
          </cell>
        </row>
        <row r="46">
          <cell r="C46">
            <v>23</v>
          </cell>
        </row>
        <row r="47">
          <cell r="C47">
            <v>24</v>
          </cell>
        </row>
        <row r="48">
          <cell r="C48">
            <v>25</v>
          </cell>
        </row>
        <row r="49">
          <cell r="C49">
            <v>26</v>
          </cell>
        </row>
        <row r="50">
          <cell r="C50">
            <v>27</v>
          </cell>
        </row>
        <row r="51">
          <cell r="C51">
            <v>28</v>
          </cell>
        </row>
        <row r="52">
          <cell r="C52">
            <v>29</v>
          </cell>
        </row>
        <row r="53">
          <cell r="C53">
            <v>30</v>
          </cell>
        </row>
        <row r="54">
          <cell r="C54">
            <v>31</v>
          </cell>
        </row>
        <row r="55">
          <cell r="C55">
            <v>32</v>
          </cell>
        </row>
        <row r="56">
          <cell r="C56">
            <v>33</v>
          </cell>
        </row>
        <row r="57">
          <cell r="C57">
            <v>34</v>
          </cell>
        </row>
        <row r="58">
          <cell r="C58">
            <v>35</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d Performance"/>
      <sheetName val="Tables"/>
      <sheetName val="Current investments"/>
      <sheetName val="Current investments (2)"/>
      <sheetName val="Inputs"/>
      <sheetName val="Inputs (2)"/>
      <sheetName val="Cash Flow Calcs"/>
      <sheetName val="Cash Flow Calcs 9K 3%"/>
      <sheetName val="Base case 9K 3%"/>
      <sheetName val="Base case 9K 3% Values"/>
      <sheetName val="Base case 9K 2% Values"/>
      <sheetName val="Cash Flow Calcs 12K 3%"/>
      <sheetName val="Base case 12K 3%"/>
      <sheetName val="Base case 12K 3% Values"/>
      <sheetName val="Base case 12K 2% Values "/>
      <sheetName val="Bonds 7_9_07 Muni12K 2%"/>
      <sheetName val="Bonds 7_9_07 Muni9K3%"/>
      <sheetName val="Bonds 7_9_07 UST"/>
      <sheetName val="Annuities Taxable First"/>
      <sheetName val="Don 9 K 2 percent"/>
      <sheetName val="Don 9k"/>
      <sheetName val="9 percent"/>
      <sheetName val="Base case"/>
      <sheetName val="Age Matrix Taxable First"/>
      <sheetName val="Age Matrix Qualified First"/>
      <sheetName val="Life Expectancy"/>
      <sheetName val="Life Expectancy SSA"/>
      <sheetName val="95 Life Expectancy"/>
      <sheetName val="Social Security COLA"/>
      <sheetName val="Social Security Reductions"/>
      <sheetName val="Required Minimum Distribution"/>
      <sheetName val="Social Security and Pension"/>
    </sheetNames>
    <sheetDataSet>
      <sheetData sheetId="0"/>
      <sheetData sheetId="1"/>
      <sheetData sheetId="2"/>
      <sheetData sheetId="3"/>
      <sheetData sheetId="4">
        <row r="2">
          <cell r="B2">
            <v>2007</v>
          </cell>
        </row>
        <row r="46">
          <cell r="B46">
            <v>335000</v>
          </cell>
        </row>
        <row r="47">
          <cell r="B47">
            <v>39000</v>
          </cell>
        </row>
      </sheetData>
      <sheetData sheetId="5"/>
      <sheetData sheetId="6">
        <row r="5">
          <cell r="A5">
            <v>2007</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W 6"/>
      <sheetName val="Instructions"/>
      <sheetName val="Q1 Used Cars Dummy variables"/>
      <sheetName val="Q2 Seasonal Time Series"/>
      <sheetName val="Q3 Lag Regressions"/>
      <sheetName val="Q4-6 Productivity"/>
      <sheetName val="Q7-8 Breakeven"/>
      <sheetName val="Q9 Type 1 vs Type 2 error"/>
      <sheetName val="Q10 Readings &amp; Videos"/>
    </sheetNames>
    <sheetDataSet>
      <sheetData sheetId="0" refreshError="1"/>
      <sheetData sheetId="1" refreshError="1"/>
      <sheetData sheetId="2" refreshError="1"/>
      <sheetData sheetId="3" refreshError="1"/>
      <sheetData sheetId="4" refreshError="1"/>
      <sheetData sheetId="5" refreshError="1"/>
      <sheetData sheetId="6">
        <row r="2">
          <cell r="A2" t="str">
            <v>Q7</v>
          </cell>
        </row>
      </sheetData>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P Replications"/>
      <sheetName val="GMIBM Replications"/>
      <sheetName val="SBC Rebal Replications"/>
      <sheetName val="SBC Rebalance presentation"/>
      <sheetName val="SBC No Rebalance"/>
      <sheetName val="GMIBM Presentation Values"/>
      <sheetName val="Correspondence Tables GMIBM"/>
      <sheetName val="Sheet3"/>
      <sheetName val="Sheet1"/>
      <sheetName val="Sheet1 (2)"/>
      <sheetName val="Sheet1 (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P5">
            <v>0</v>
          </cell>
          <cell r="Q5">
            <v>-0.04</v>
          </cell>
          <cell r="Z5">
            <v>0</v>
          </cell>
          <cell r="AA5">
            <v>-3.5000000000000003E-2</v>
          </cell>
        </row>
        <row r="6">
          <cell r="G6">
            <v>0</v>
          </cell>
          <cell r="H6">
            <v>-0.25</v>
          </cell>
          <cell r="P6">
            <v>1.1000000000000001</v>
          </cell>
          <cell r="Q6">
            <v>-3.5000000000000003E-2</v>
          </cell>
          <cell r="Z6">
            <v>1.1000000000000001</v>
          </cell>
          <cell r="AA6">
            <v>-0.03</v>
          </cell>
        </row>
        <row r="7">
          <cell r="G7">
            <v>1.1000000000000001</v>
          </cell>
          <cell r="H7">
            <v>-0.15</v>
          </cell>
          <cell r="P7">
            <v>3.1</v>
          </cell>
          <cell r="Q7">
            <v>-0.03</v>
          </cell>
          <cell r="Z7">
            <v>3.1</v>
          </cell>
          <cell r="AA7">
            <v>-2.5000000000000001E-2</v>
          </cell>
        </row>
        <row r="8">
          <cell r="G8">
            <v>13.1</v>
          </cell>
          <cell r="H8">
            <v>-0.05</v>
          </cell>
          <cell r="P8">
            <v>4.0999999999999996</v>
          </cell>
          <cell r="Q8">
            <v>-2.5000000000000001E-2</v>
          </cell>
          <cell r="Z8">
            <v>5.0999999999999996</v>
          </cell>
          <cell r="AA8">
            <v>-0.02</v>
          </cell>
        </row>
        <row r="9">
          <cell r="G9">
            <v>23.1</v>
          </cell>
          <cell r="H9">
            <v>0.05</v>
          </cell>
          <cell r="P9">
            <v>8.1</v>
          </cell>
          <cell r="Q9">
            <v>-0.02</v>
          </cell>
          <cell r="Z9">
            <v>7.1</v>
          </cell>
          <cell r="AA9">
            <v>-1.4999999999999999E-2</v>
          </cell>
        </row>
        <row r="10">
          <cell r="G10">
            <v>43.1</v>
          </cell>
          <cell r="H10">
            <v>0.15</v>
          </cell>
          <cell r="P10">
            <v>12.1</v>
          </cell>
          <cell r="Q10">
            <v>-1.4999999999999999E-2</v>
          </cell>
          <cell r="Z10">
            <v>8.1</v>
          </cell>
          <cell r="AA10">
            <v>-0.01</v>
          </cell>
        </row>
        <row r="11">
          <cell r="G11">
            <v>69.099999999999994</v>
          </cell>
          <cell r="H11">
            <v>0.25</v>
          </cell>
          <cell r="P11">
            <v>20.100000000000001</v>
          </cell>
          <cell r="Q11">
            <v>-0.01</v>
          </cell>
          <cell r="Z11">
            <v>11.1</v>
          </cell>
          <cell r="AA11">
            <v>-5.0000000000000001E-3</v>
          </cell>
        </row>
        <row r="12">
          <cell r="G12">
            <v>89.1</v>
          </cell>
          <cell r="H12">
            <v>0.35</v>
          </cell>
          <cell r="P12">
            <v>33.1</v>
          </cell>
          <cell r="Q12">
            <v>-5.0000000000000001E-3</v>
          </cell>
          <cell r="Z12">
            <v>18.100000000000001</v>
          </cell>
          <cell r="AA12">
            <v>0</v>
          </cell>
        </row>
        <row r="13">
          <cell r="G13">
            <v>97.1</v>
          </cell>
          <cell r="H13">
            <v>0.45</v>
          </cell>
          <cell r="P13">
            <v>48.1</v>
          </cell>
          <cell r="Q13">
            <v>0</v>
          </cell>
          <cell r="Z13">
            <v>31.1</v>
          </cell>
          <cell r="AA13">
            <v>5.0000000000000001E-3</v>
          </cell>
        </row>
        <row r="14">
          <cell r="G14">
            <v>99.1</v>
          </cell>
          <cell r="P14">
            <v>60.1</v>
          </cell>
          <cell r="Q14">
            <v>5.0000000000000001E-3</v>
          </cell>
          <cell r="Z14">
            <v>44.1</v>
          </cell>
          <cell r="AA14">
            <v>0.01</v>
          </cell>
        </row>
        <row r="15">
          <cell r="P15">
            <v>75.099999999999994</v>
          </cell>
          <cell r="Q15">
            <v>0.01</v>
          </cell>
          <cell r="Z15">
            <v>58.1</v>
          </cell>
          <cell r="AA15">
            <v>1.4999999999999999E-2</v>
          </cell>
        </row>
        <row r="16">
          <cell r="P16">
            <v>87.1</v>
          </cell>
          <cell r="Q16">
            <v>1.4999999999999999E-2</v>
          </cell>
          <cell r="Z16">
            <v>71.099999999999994</v>
          </cell>
          <cell r="AA16">
            <v>0.02</v>
          </cell>
        </row>
        <row r="17">
          <cell r="P17">
            <v>93.1</v>
          </cell>
          <cell r="Q17">
            <v>0.02</v>
          </cell>
          <cell r="Z17">
            <v>83.1</v>
          </cell>
          <cell r="AA17">
            <v>2.5000000000000001E-2</v>
          </cell>
        </row>
        <row r="18">
          <cell r="P18">
            <v>96.1</v>
          </cell>
          <cell r="Q18">
            <v>2.5000000000000099E-2</v>
          </cell>
          <cell r="Z18">
            <v>95.1</v>
          </cell>
          <cell r="AA18">
            <v>0.03</v>
          </cell>
        </row>
        <row r="19">
          <cell r="P19">
            <v>97.1</v>
          </cell>
          <cell r="Q19">
            <v>3.00000000000001E-2</v>
          </cell>
        </row>
        <row r="20">
          <cell r="P20">
            <v>99.1</v>
          </cell>
          <cell r="Q20">
            <v>3.50000000000001E-2</v>
          </cell>
        </row>
        <row r="34">
          <cell r="B34">
            <v>7.7600000000000002E-2</v>
          </cell>
        </row>
      </sheetData>
      <sheetData sheetId="9" refreshError="1"/>
      <sheetData sheetId="1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ick Tour"/>
      <sheetName val="Product Mix"/>
      <sheetName val="Shipping Routes"/>
      <sheetName val="Staff Scheduling"/>
      <sheetName val="Maximizing Income"/>
      <sheetName val="Portfolio of Securities"/>
      <sheetName val="Engineering Design"/>
    </sheetNames>
    <sheetDataSet>
      <sheetData sheetId="0"/>
      <sheetData sheetId="1"/>
      <sheetData sheetId="2"/>
      <sheetData sheetId="3"/>
      <sheetData sheetId="4"/>
      <sheetData sheetId="5"/>
      <sheetData sheetId="6">
        <row r="6">
          <cell r="G6">
            <v>9</v>
          </cell>
        </row>
        <row r="8">
          <cell r="G8">
            <v>0.05</v>
          </cell>
        </row>
        <row r="9">
          <cell r="G9">
            <v>8</v>
          </cell>
        </row>
        <row r="10">
          <cell r="G10">
            <v>1E-4</v>
          </cell>
        </row>
        <row r="12">
          <cell r="G12">
            <v>300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Appendix Ordinary SumProduct"/>
      <sheetName val="Appendix SumProduct w Criteria"/>
      <sheetName val="Normal Range 1 Too Many Cells"/>
      <sheetName val="Normal Range 2 Too Few Records"/>
      <sheetName val="Normal Range 3 Too Many Cells"/>
      <sheetName val="With Table"/>
      <sheetName val="2A New TAG Lookup"/>
      <sheetName val="2 Old TAG Lookup"/>
      <sheetName val="3 Sum Partial Range"/>
      <sheetName val="4a Points for Sales Reps"/>
      <sheetName val="4b Expansion Ex 1"/>
      <sheetName val="4c Expansion Example 2"/>
      <sheetName val="4d Expansion Example 3"/>
      <sheetName val="5 Indic Constant SumIf SumProd"/>
      <sheetName val="5 Current, calcs hardwired"/>
      <sheetName val="5 Indic Constant SumIf ... old "/>
      <sheetName val="6 AdvSP Safe SUMIF Error Prone"/>
      <sheetName val="6 Confirm Range in Formula"/>
      <sheetName val="7A Cnd Fmt Mistaken Text "/>
      <sheetName val="7B Cnd Fmt Mistaken Not Number"/>
    </sheetNames>
    <sheetDataSet>
      <sheetData sheetId="0"/>
      <sheetData sheetId="1"/>
      <sheetData sheetId="2"/>
      <sheetData sheetId="3"/>
      <sheetData sheetId="4"/>
      <sheetData sheetId="5"/>
      <sheetData sheetId="6"/>
      <sheetData sheetId="7">
        <row r="17">
          <cell r="B17" t="b">
            <v>1</v>
          </cell>
        </row>
        <row r="18">
          <cell r="B18" t="b">
            <v>0</v>
          </cell>
        </row>
        <row r="19">
          <cell r="B19" t="b">
            <v>0</v>
          </cell>
        </row>
        <row r="20">
          <cell r="B20" t="b">
            <v>0</v>
          </cell>
        </row>
        <row r="21">
          <cell r="B21" t="b">
            <v>0</v>
          </cell>
        </row>
        <row r="22">
          <cell r="B22" t="b">
            <v>0</v>
          </cell>
        </row>
        <row r="23">
          <cell r="B23" t="b">
            <v>0</v>
          </cell>
        </row>
      </sheetData>
      <sheetData sheetId="8">
        <row r="10">
          <cell r="H10">
            <v>2.5</v>
          </cell>
        </row>
        <row r="11">
          <cell r="H11">
            <v>3.75</v>
          </cell>
        </row>
        <row r="12">
          <cell r="H12">
            <v>4.166666666666667</v>
          </cell>
        </row>
        <row r="13">
          <cell r="H13">
            <v>4.375</v>
          </cell>
        </row>
        <row r="14">
          <cell r="F14" t="b">
            <v>0</v>
          </cell>
          <cell r="H14" t="str">
            <v>""</v>
          </cell>
        </row>
      </sheetData>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blem"/>
      <sheetName val="Tutorial"/>
      <sheetName val="Base Case"/>
      <sheetName val="Mechanical Cost Sensitivity"/>
      <sheetName val="Inputs &amp; Outputs"/>
      <sheetName val="Strategy Region Table"/>
      <sheetName val="Risk Attitude"/>
      <sheetName val="TreePlan Help"/>
      <sheetName val="Hints"/>
    </sheetNames>
    <sheetDataSet>
      <sheetData sheetId="0"/>
      <sheetData sheetId="1"/>
      <sheetData sheetId="2"/>
      <sheetData sheetId="3"/>
      <sheetData sheetId="4">
        <row r="5">
          <cell r="Z5">
            <v>-50000</v>
          </cell>
        </row>
        <row r="6">
          <cell r="Z6">
            <v>250000</v>
          </cell>
        </row>
        <row r="7">
          <cell r="Z7">
            <v>-120000</v>
          </cell>
        </row>
        <row r="8">
          <cell r="Z8">
            <v>-50000</v>
          </cell>
        </row>
        <row r="9">
          <cell r="Z9">
            <v>-80000</v>
          </cell>
        </row>
        <row r="10">
          <cell r="Z10">
            <v>0.5</v>
          </cell>
        </row>
        <row r="11">
          <cell r="Z11">
            <v>0.5</v>
          </cell>
        </row>
        <row r="12">
          <cell r="Z12">
            <v>0.7</v>
          </cell>
        </row>
        <row r="14">
          <cell r="Z14">
            <v>0.5</v>
          </cell>
        </row>
        <row r="15">
          <cell r="Z15">
            <v>0.5</v>
          </cell>
        </row>
        <row r="16">
          <cell r="Z16">
            <v>0.30000000000000004</v>
          </cell>
        </row>
      </sheetData>
      <sheetData sheetId="5"/>
      <sheetData sheetId="6">
        <row r="11">
          <cell r="AC11">
            <v>-50000</v>
          </cell>
        </row>
        <row r="12">
          <cell r="AC12">
            <v>150000</v>
          </cell>
        </row>
      </sheetData>
      <sheetData sheetId="7"/>
      <sheetData sheetId="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Data"/>
      <sheetName val="Inputs"/>
      <sheetName val="Income Calcs"/>
      <sheetName val="Age Matrix Taxable First"/>
      <sheetName val="Age Matrix Income only"/>
      <sheetName val="Tables"/>
      <sheetName val="Income Portfolio"/>
      <sheetName val="Growth Portfolio"/>
      <sheetName val="Life Expectancy"/>
      <sheetName val="95 Life Expectancy"/>
      <sheetName val="Social Security COLA"/>
      <sheetName val="Social Security Reductions"/>
      <sheetName val="Minimum Distribution"/>
      <sheetName val="Age Matrix Qualified First"/>
      <sheetName val="Age Matrix Taxable First (2)"/>
    </sheetNames>
    <sheetDataSet>
      <sheetData sheetId="0"/>
      <sheetData sheetId="1">
        <row r="2">
          <cell r="B2">
            <v>2007</v>
          </cell>
        </row>
        <row r="10">
          <cell r="B10">
            <v>62</v>
          </cell>
        </row>
        <row r="33">
          <cell r="B33">
            <v>6000</v>
          </cell>
        </row>
        <row r="34">
          <cell r="B34">
            <v>0</v>
          </cell>
        </row>
      </sheetData>
      <sheetData sheetId="2">
        <row r="5">
          <cell r="A5">
            <v>2007</v>
          </cell>
        </row>
      </sheetData>
      <sheetData sheetId="3"/>
      <sheetData sheetId="4"/>
      <sheetData sheetId="5"/>
      <sheetData sheetId="6"/>
      <sheetData sheetId="7"/>
      <sheetData sheetId="8"/>
      <sheetData sheetId="9"/>
      <sheetData sheetId="10"/>
      <sheetData sheetId="11"/>
      <sheetData sheetId="12">
        <row r="2">
          <cell r="A2">
            <v>69</v>
          </cell>
        </row>
      </sheetData>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yusf.usfca.edu/lwsc/peer-tutoring-information"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video.search.yahoo.com/video/play;_ylt=Awr9NVcZgWhb5U4AATH7w8QF;_ylu=X3oDMTByZWc0dGJtBHNlYwNzcgRzbGsDdmlkBHZ0aWQDBGdwb3MDMQ--?p=youtube+solver&amp;vid=e70d7bead5d6303b9a8654e3d24cf81b&amp;turl=https%3A%2F%2Ftse2.mm.bing.net%2Fth%3Fid%3DOVP.CEzQ6esDhUXuIdS_qBx-jwEsDh%26pid%3D15.1%26h%3D225%26w%3D300%26c%3D7%26rs%3D1&amp;rurl=https%3A%2F%2Fwww.youtube.com%2Fwatch%3Fv%3DdRm5MEoA3OI&amp;tit=Excel+Solver+example+and+step-by-step+explanation&amp;c=0&amp;h=225&amp;w=300&amp;l=597&amp;sigr=11bnvlsmj&amp;sigt=11h269rvh&amp;sigi=12rojneul&amp;age=1506589985&amp;fr2=p%3As%2Cv%3Av&amp;fr=mcafee&amp;tt=b" TargetMode="External"/><Relationship Id="rId1" Type="http://schemas.openxmlformats.org/officeDocument/2006/relationships/hyperlink" Target="https://www.youtube.com/watch?v=mRR-_7ABytw&amp;feature=related"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hyperlink" Target="https://www.youtube.com/watch?v=uo7FysBV9rM" TargetMode="External"/><Relationship Id="rId1" Type="http://schemas.openxmlformats.org/officeDocument/2006/relationships/hyperlink" Target="https://www.youtube.com/watch?v=5RooGzWC6-Q"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www.youtube.com/watch?v=n_VoUD47gDs" TargetMode="External"/><Relationship Id="rId1" Type="http://schemas.openxmlformats.org/officeDocument/2006/relationships/hyperlink" Target="https://www.laptopmag.com/articles/delete-blank-cells-excel"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video.search.yahoo.com/video/play;_ylt=Awr9NVcZgWhb5U4AATH7w8QF;_ylu=X3oDMTByZWc0dGJtBHNlYwNzcgRzbGsDdmlkBHZ0aWQDBGdwb3MDMQ--?p=youtube+solver&amp;vid=e70d7bead5d6303b9a8654e3d24cf81b&amp;turl=https%3A%2F%2Ftse2.mm.bing.net%2Fth%3Fid%3DOVP.CEzQ6esDhUXuIdS_qBx-jwEsDh%26pid%3D15.1%26h%3D225%26w%3D300%26c%3D7%26rs%3D1&amp;rurl=https%3A%2F%2Fwww.youtube.com%2Fwatch%3Fv%3DdRm5MEoA3OI&amp;tit=Excel+Solver+example+and+step-by-step+explanation&amp;c=0&amp;h=225&amp;w=300&amp;l=597&amp;sigr=11bnvlsmj&amp;sigt=11h269rvh&amp;sigi=12rojneul&amp;age=1506589985&amp;fr2=p%3As%2Cv%3Av&amp;fr=mcafee&amp;tt=b" TargetMode="External"/><Relationship Id="rId1" Type="http://schemas.openxmlformats.org/officeDocument/2006/relationships/hyperlink" Target="https://www.youtube.com/watch?v=mRR-_7ABytw&amp;feature=related"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mithj@usfca.ed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hyperlink" Target="https://www.youtube.com/watch?v=uo7FysBV9rM" TargetMode="External"/><Relationship Id="rId1" Type="http://schemas.openxmlformats.org/officeDocument/2006/relationships/hyperlink" Target="https://www.youtube.com/watch?v=5RooGzWC6-Q"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www.youtube.com/watch?v=n_VoUD47gDs" TargetMode="External"/><Relationship Id="rId1" Type="http://schemas.openxmlformats.org/officeDocument/2006/relationships/hyperlink" Target="https://www.laptopmag.com/articles/delete-blank-cells-exc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87E52-4953-40C3-B569-DF72A8F189E1}">
  <dimension ref="A1:G15"/>
  <sheetViews>
    <sheetView workbookViewId="0">
      <selection activeCell="B11" sqref="B11"/>
    </sheetView>
  </sheetViews>
  <sheetFormatPr baseColWidth="10" defaultColWidth="9" defaultRowHeight="15"/>
  <cols>
    <col min="1" max="1" width="19" style="4" customWidth="1"/>
    <col min="2" max="2" width="72.6640625" style="4" customWidth="1"/>
    <col min="3" max="3" width="10.83203125" style="3" customWidth="1"/>
    <col min="4" max="4" width="9.5" style="3" bestFit="1" customWidth="1"/>
    <col min="5" max="5" width="22.1640625" style="3" bestFit="1" customWidth="1"/>
    <col min="6" max="6" width="9" style="3"/>
    <col min="7" max="16384" width="9" style="4"/>
  </cols>
  <sheetData>
    <row r="1" spans="1:7" ht="15" customHeight="1">
      <c r="A1" s="1" t="s">
        <v>0</v>
      </c>
      <c r="B1" s="2"/>
    </row>
    <row r="2" spans="1:7">
      <c r="A2" s="5" t="s">
        <v>1</v>
      </c>
      <c r="B2" s="6"/>
    </row>
    <row r="3" spans="1:7" ht="15" customHeight="1">
      <c r="A3" s="1" t="s">
        <v>2</v>
      </c>
      <c r="B3" s="2"/>
    </row>
    <row r="5" spans="1:7" ht="22">
      <c r="B5" s="7" t="s">
        <v>3</v>
      </c>
    </row>
    <row r="6" spans="1:7" s="8" customFormat="1" ht="48">
      <c r="B6" s="9" t="s">
        <v>101</v>
      </c>
      <c r="C6" s="10"/>
      <c r="D6" s="10"/>
    </row>
    <row r="7" spans="1:7" s="8" customFormat="1">
      <c r="B7" s="4"/>
      <c r="D7" s="10"/>
      <c r="E7" s="10"/>
      <c r="F7" s="10"/>
      <c r="G7" s="10"/>
    </row>
    <row r="8" spans="1:7" s="8" customFormat="1" ht="16">
      <c r="B8" s="11" t="s">
        <v>97</v>
      </c>
    </row>
    <row r="9" spans="1:7" s="8" customFormat="1" ht="16">
      <c r="B9" s="11" t="s">
        <v>104</v>
      </c>
    </row>
    <row r="10" spans="1:7" s="8" customFormat="1" ht="24">
      <c r="B10" s="12" t="s">
        <v>4</v>
      </c>
      <c r="D10" s="10"/>
      <c r="E10" s="10"/>
      <c r="F10" s="10"/>
      <c r="G10" s="10"/>
    </row>
    <row r="11" spans="1:7" s="8" customFormat="1" ht="144">
      <c r="B11" s="13" t="s">
        <v>5</v>
      </c>
    </row>
    <row r="12" spans="1:7" s="8" customFormat="1" ht="64">
      <c r="B12" s="14" t="s">
        <v>6</v>
      </c>
      <c r="D12" s="15"/>
      <c r="F12" s="16"/>
    </row>
    <row r="13" spans="1:7" s="8" customFormat="1">
      <c r="B13" s="104" t="s">
        <v>102</v>
      </c>
      <c r="D13" s="10"/>
    </row>
    <row r="14" spans="1:7" ht="16">
      <c r="B14" s="98" t="s">
        <v>103</v>
      </c>
      <c r="C14" s="4"/>
      <c r="D14" s="4"/>
      <c r="F14" s="18"/>
    </row>
    <row r="15" spans="1:7">
      <c r="B15" s="19"/>
      <c r="F15" s="18"/>
    </row>
  </sheetData>
  <hyperlinks>
    <hyperlink ref="B14" r:id="rId1" xr:uid="{85597558-EC0E-4E54-AF04-ABCE3A88CD34}"/>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4B934-5F54-4E02-BE19-B8EEDECF4FAC}">
  <dimension ref="A2:I25"/>
  <sheetViews>
    <sheetView workbookViewId="0">
      <selection activeCell="C22" sqref="C22"/>
    </sheetView>
  </sheetViews>
  <sheetFormatPr baseColWidth="10" defaultColWidth="8.83203125" defaultRowHeight="16"/>
  <cols>
    <col min="2" max="9" width="9" style="99"/>
  </cols>
  <sheetData>
    <row r="2" spans="1:5">
      <c r="A2">
        <v>1</v>
      </c>
      <c r="B2" s="99" t="s">
        <v>85</v>
      </c>
    </row>
    <row r="3" spans="1:5">
      <c r="B3" s="100" t="s">
        <v>89</v>
      </c>
    </row>
    <row r="4" spans="1:5">
      <c r="B4" s="99" t="s">
        <v>75</v>
      </c>
      <c r="C4" s="101"/>
    </row>
    <row r="5" spans="1:5">
      <c r="B5" s="99" t="s">
        <v>90</v>
      </c>
    </row>
    <row r="6" spans="1:5">
      <c r="B6" s="99" t="s">
        <v>75</v>
      </c>
      <c r="C6" s="101"/>
    </row>
    <row r="7" spans="1:5">
      <c r="B7" s="102"/>
    </row>
    <row r="9" spans="1:5">
      <c r="A9">
        <v>2</v>
      </c>
      <c r="B9" s="99" t="s">
        <v>86</v>
      </c>
    </row>
    <row r="10" spans="1:5">
      <c r="B10" s="103" t="s">
        <v>87</v>
      </c>
    </row>
    <row r="11" spans="1:5">
      <c r="B11" s="103" t="s">
        <v>88</v>
      </c>
    </row>
    <row r="12" spans="1:5">
      <c r="B12" s="99" t="s">
        <v>75</v>
      </c>
    </row>
    <row r="14" spans="1:5">
      <c r="A14">
        <v>3</v>
      </c>
      <c r="B14" s="99" t="s">
        <v>91</v>
      </c>
      <c r="E14" s="98" t="s">
        <v>94</v>
      </c>
    </row>
    <row r="15" spans="1:5">
      <c r="B15" s="99" t="s">
        <v>92</v>
      </c>
    </row>
    <row r="16" spans="1:5">
      <c r="B16" s="99" t="s">
        <v>75</v>
      </c>
    </row>
    <row r="17" spans="1:5">
      <c r="B17" s="99" t="s">
        <v>93</v>
      </c>
    </row>
    <row r="18" spans="1:5">
      <c r="B18" s="99" t="s">
        <v>75</v>
      </c>
    </row>
    <row r="20" spans="1:5">
      <c r="A20">
        <v>4</v>
      </c>
      <c r="B20" s="99" t="s">
        <v>95</v>
      </c>
    </row>
    <row r="21" spans="1:5">
      <c r="B21" s="99" t="s">
        <v>96</v>
      </c>
    </row>
    <row r="22" spans="1:5">
      <c r="B22" s="99" t="s">
        <v>75</v>
      </c>
    </row>
    <row r="24" spans="1:5">
      <c r="A24">
        <v>5</v>
      </c>
      <c r="B24" s="99" t="s">
        <v>98</v>
      </c>
    </row>
    <row r="25" spans="1:5">
      <c r="B25" s="98" t="s">
        <v>99</v>
      </c>
      <c r="E25" s="99" t="s">
        <v>100</v>
      </c>
    </row>
  </sheetData>
  <hyperlinks>
    <hyperlink ref="E14" r:id="rId1" xr:uid="{171DB96B-7D57-4756-868B-E381C1DB4624}"/>
    <hyperlink ref="B25" r:id="rId2" xr:uid="{07718E2D-CAD5-43E7-A026-4C22E6294790}"/>
  </hyperlinks>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7D74F-17D1-014A-828D-216740CC4A17}">
  <dimension ref="A1:I26"/>
  <sheetViews>
    <sheetView topLeftCell="A8" workbookViewId="0">
      <selection activeCell="B17" sqref="B15:I19"/>
    </sheetView>
  </sheetViews>
  <sheetFormatPr baseColWidth="10" defaultColWidth="7.6640625" defaultRowHeight="13"/>
  <cols>
    <col min="1" max="4" width="12.83203125" style="25" customWidth="1"/>
    <col min="5" max="5" width="4.5" style="25" customWidth="1"/>
    <col min="6" max="10" width="12.83203125" style="25" customWidth="1"/>
    <col min="11" max="16384" width="7.6640625" style="25"/>
  </cols>
  <sheetData>
    <row r="1" spans="1:8">
      <c r="A1" s="25" t="s">
        <v>33</v>
      </c>
    </row>
    <row r="3" spans="1:8">
      <c r="A3" s="26" t="s">
        <v>21</v>
      </c>
      <c r="B3" s="26"/>
    </row>
    <row r="4" spans="1:8">
      <c r="A4" s="26" t="s">
        <v>22</v>
      </c>
      <c r="B4" s="26"/>
    </row>
    <row r="5" spans="1:8">
      <c r="A5" s="26" t="s">
        <v>23</v>
      </c>
      <c r="B5" s="26"/>
    </row>
    <row r="6" spans="1:8">
      <c r="A6" s="26" t="s">
        <v>24</v>
      </c>
      <c r="B6" s="26"/>
    </row>
    <row r="8" spans="1:8">
      <c r="A8" s="27" t="s">
        <v>25</v>
      </c>
      <c r="B8" s="27" t="s">
        <v>26</v>
      </c>
      <c r="C8" s="27" t="s">
        <v>27</v>
      </c>
      <c r="D8" s="27" t="s">
        <v>28</v>
      </c>
      <c r="E8" s="161"/>
    </row>
    <row r="9" spans="1:8">
      <c r="A9" s="25" t="s">
        <v>29</v>
      </c>
      <c r="B9" s="28">
        <v>2.5000000000000001E-2</v>
      </c>
      <c r="C9" s="159">
        <v>0.3</v>
      </c>
      <c r="D9" s="159">
        <v>0.2</v>
      </c>
      <c r="E9" s="159"/>
    </row>
    <row r="10" spans="1:8">
      <c r="A10" s="45" t="s">
        <v>30</v>
      </c>
      <c r="B10" s="30">
        <v>0.03</v>
      </c>
      <c r="C10" s="159">
        <v>0.4</v>
      </c>
      <c r="D10" s="159">
        <v>0.1</v>
      </c>
      <c r="E10" s="159"/>
    </row>
    <row r="12" spans="1:8">
      <c r="A12" s="25" t="s">
        <v>31</v>
      </c>
    </row>
    <row r="13" spans="1:8">
      <c r="A13" s="25" t="s">
        <v>32</v>
      </c>
    </row>
    <row r="14" spans="1:8" s="32" customFormat="1">
      <c r="G14" s="160"/>
      <c r="H14" s="160"/>
    </row>
    <row r="15" spans="1:8" s="32" customFormat="1">
      <c r="A15" s="162" t="s">
        <v>160</v>
      </c>
      <c r="B15" s="288"/>
      <c r="C15" s="288"/>
      <c r="D15" s="288"/>
      <c r="E15" s="288"/>
      <c r="F15" s="288"/>
      <c r="G15" s="33"/>
      <c r="H15" s="34"/>
    </row>
    <row r="16" spans="1:8" s="32" customFormat="1">
      <c r="A16" s="163" t="s">
        <v>161</v>
      </c>
      <c r="B16" s="162" t="s">
        <v>167</v>
      </c>
      <c r="C16" s="162" t="s">
        <v>30</v>
      </c>
      <c r="D16" s="288"/>
      <c r="E16" s="288"/>
      <c r="F16" s="288"/>
      <c r="G16" s="33"/>
      <c r="H16" s="38"/>
    </row>
    <row r="17" spans="1:9" s="32" customFormat="1">
      <c r="A17" s="162" t="s">
        <v>162</v>
      </c>
      <c r="B17" s="164">
        <f>B9</f>
        <v>2.5000000000000001E-2</v>
      </c>
      <c r="C17" s="164">
        <f>B10</f>
        <v>0.03</v>
      </c>
      <c r="D17" s="288"/>
      <c r="E17" s="288"/>
      <c r="F17" s="288"/>
      <c r="G17" s="33"/>
      <c r="H17" s="34"/>
    </row>
    <row r="18" spans="1:9" s="32" customFormat="1">
      <c r="A18" s="162" t="s">
        <v>163</v>
      </c>
      <c r="B18" s="165">
        <v>15.000000000000004</v>
      </c>
      <c r="C18" s="165">
        <v>2.4999999999999973</v>
      </c>
      <c r="D18" s="288"/>
      <c r="E18" s="288"/>
      <c r="F18" s="288"/>
    </row>
    <row r="19" spans="1:9" s="32" customFormat="1">
      <c r="A19" s="162" t="s">
        <v>162</v>
      </c>
      <c r="B19" s="164">
        <f>B17*B18+C17*C18</f>
        <v>0.45</v>
      </c>
      <c r="C19" s="166"/>
      <c r="D19" s="288"/>
      <c r="E19" s="288"/>
      <c r="F19" s="288"/>
    </row>
    <row r="20" spans="1:9" s="32" customFormat="1">
      <c r="A20" s="288"/>
      <c r="B20" s="288"/>
      <c r="C20" s="288"/>
      <c r="D20" s="288"/>
      <c r="E20" s="288"/>
      <c r="F20" s="288"/>
    </row>
    <row r="21" spans="1:9" s="32" customFormat="1">
      <c r="A21" s="162"/>
      <c r="B21" s="167" t="s">
        <v>164</v>
      </c>
      <c r="C21" s="167"/>
      <c r="D21" s="167" t="s">
        <v>169</v>
      </c>
      <c r="E21" s="167"/>
      <c r="F21" s="167" t="s">
        <v>170</v>
      </c>
      <c r="H21" s="42"/>
      <c r="I21" s="42"/>
    </row>
    <row r="22" spans="1:9" s="32" customFormat="1">
      <c r="A22" s="162" t="s">
        <v>165</v>
      </c>
      <c r="B22" s="168">
        <v>0.3</v>
      </c>
      <c r="C22" s="168">
        <v>0.2</v>
      </c>
      <c r="D22" s="169">
        <f>B22*$B$18+C22*$C$18</f>
        <v>5</v>
      </c>
      <c r="E22" s="167" t="s">
        <v>62</v>
      </c>
      <c r="F22" s="169">
        <v>5</v>
      </c>
      <c r="G22" s="41"/>
      <c r="H22" s="42"/>
      <c r="I22" s="42"/>
    </row>
    <row r="23" spans="1:9" s="32" customFormat="1">
      <c r="A23" s="162" t="s">
        <v>166</v>
      </c>
      <c r="B23" s="168">
        <v>0.1</v>
      </c>
      <c r="C23" s="168">
        <v>0.2</v>
      </c>
      <c r="D23" s="169">
        <f>B23*$B$18+C23*$C$18</f>
        <v>2</v>
      </c>
      <c r="E23" s="167" t="s">
        <v>62</v>
      </c>
      <c r="F23" s="169">
        <v>2</v>
      </c>
      <c r="G23" s="41"/>
      <c r="H23" s="42"/>
      <c r="I23" s="42"/>
    </row>
    <row r="24" spans="1:9" s="32" customFormat="1">
      <c r="B24" s="42"/>
      <c r="C24" s="42"/>
      <c r="F24" s="43"/>
      <c r="G24" s="41"/>
      <c r="H24" s="42"/>
      <c r="I24" s="42"/>
    </row>
    <row r="25" spans="1:9" s="32" customFormat="1">
      <c r="A25" s="32" t="s">
        <v>172</v>
      </c>
      <c r="B25" s="42"/>
      <c r="C25" s="42"/>
      <c r="F25" s="43"/>
      <c r="G25" s="41"/>
      <c r="H25" s="42"/>
      <c r="I25" s="42"/>
    </row>
    <row r="26" spans="1:9" s="32" customFormat="1">
      <c r="A26" s="289" t="s">
        <v>171</v>
      </c>
      <c r="B26" s="289"/>
    </row>
  </sheetData>
  <mergeCells count="4">
    <mergeCell ref="A20:F20"/>
    <mergeCell ref="D15:F19"/>
    <mergeCell ref="B15:C15"/>
    <mergeCell ref="A26:B26"/>
  </mergeCells>
  <pageMargins left="0.75" right="0.75" top="1" bottom="1" header="0.5" footer="0.5"/>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533EA-C44D-894E-87AF-59D868BA0409}">
  <dimension ref="A1:K18"/>
  <sheetViews>
    <sheetView workbookViewId="0">
      <selection activeCell="C18" sqref="C18"/>
    </sheetView>
  </sheetViews>
  <sheetFormatPr baseColWidth="10" defaultColWidth="8" defaultRowHeight="13"/>
  <cols>
    <col min="1" max="8" width="15.83203125" style="25" customWidth="1"/>
    <col min="9" max="16384" width="8" style="25"/>
  </cols>
  <sheetData>
    <row r="1" spans="1:11" ht="84.75" customHeight="1">
      <c r="A1" s="279" t="s">
        <v>74</v>
      </c>
      <c r="B1" s="279"/>
      <c r="C1" s="279"/>
      <c r="D1" s="279"/>
      <c r="E1" s="279"/>
      <c r="F1" s="279"/>
      <c r="G1" s="279"/>
      <c r="H1" s="279"/>
    </row>
    <row r="2" spans="1:11">
      <c r="A2" s="44" t="s">
        <v>59</v>
      </c>
      <c r="B2" s="44" t="s">
        <v>60</v>
      </c>
      <c r="C2" s="44" t="s">
        <v>61</v>
      </c>
    </row>
    <row r="3" spans="1:11">
      <c r="A3" s="44">
        <v>0.75</v>
      </c>
      <c r="B3" s="44">
        <v>-0.25</v>
      </c>
      <c r="C3" s="44">
        <v>-0.25</v>
      </c>
      <c r="D3" s="44" t="s">
        <v>62</v>
      </c>
      <c r="E3" s="44">
        <f>SUMPRODUCT($J$5:$L$5,A3:C3)</f>
        <v>0</v>
      </c>
    </row>
    <row r="4" spans="1:11">
      <c r="I4" s="46"/>
      <c r="J4" s="46"/>
      <c r="K4" s="46"/>
    </row>
    <row r="5" spans="1:11">
      <c r="A5" s="25" t="s">
        <v>173</v>
      </c>
      <c r="B5" s="48">
        <v>10000</v>
      </c>
      <c r="H5" s="46"/>
      <c r="I5" s="47"/>
      <c r="J5" s="47"/>
      <c r="K5" s="47"/>
    </row>
    <row r="6" spans="1:11">
      <c r="A6" s="44"/>
      <c r="B6" s="44" t="s">
        <v>175</v>
      </c>
      <c r="C6" s="44" t="s">
        <v>176</v>
      </c>
      <c r="D6" s="44" t="s">
        <v>177</v>
      </c>
      <c r="E6" s="44"/>
      <c r="H6" s="46"/>
    </row>
    <row r="7" spans="1:11">
      <c r="A7" s="44" t="s">
        <v>174</v>
      </c>
      <c r="B7" s="170">
        <v>0.5</v>
      </c>
      <c r="C7" s="170">
        <v>0.3</v>
      </c>
      <c r="D7" s="170">
        <v>0.4</v>
      </c>
      <c r="E7" s="44"/>
    </row>
    <row r="8" spans="1:11">
      <c r="A8" s="44"/>
      <c r="B8" s="44"/>
      <c r="C8" s="44"/>
      <c r="D8" s="44"/>
      <c r="E8" s="44"/>
    </row>
    <row r="9" spans="1:11">
      <c r="A9" s="44" t="s">
        <v>178</v>
      </c>
      <c r="B9" s="44" t="s">
        <v>62</v>
      </c>
      <c r="C9" s="171">
        <v>0.25</v>
      </c>
      <c r="D9" s="44"/>
      <c r="E9" s="44"/>
    </row>
    <row r="10" spans="1:11">
      <c r="A10" s="44"/>
      <c r="B10" s="44"/>
      <c r="C10" s="44"/>
      <c r="D10" s="44"/>
      <c r="E10" s="44"/>
      <c r="I10" s="48"/>
      <c r="J10" s="48"/>
      <c r="K10" s="48"/>
    </row>
    <row r="11" spans="1:11">
      <c r="A11" s="44" t="s">
        <v>173</v>
      </c>
      <c r="B11" s="172">
        <v>10000</v>
      </c>
      <c r="C11" s="44"/>
      <c r="D11" s="44"/>
      <c r="E11" s="44"/>
    </row>
    <row r="12" spans="1:11">
      <c r="A12" s="44"/>
      <c r="B12" s="44" t="s">
        <v>179</v>
      </c>
      <c r="C12" s="44" t="s">
        <v>180</v>
      </c>
      <c r="D12" s="44"/>
      <c r="E12" s="44" t="s">
        <v>181</v>
      </c>
    </row>
    <row r="13" spans="1:11">
      <c r="A13" s="44" t="s">
        <v>175</v>
      </c>
      <c r="B13" s="170">
        <f>B7</f>
        <v>0.5</v>
      </c>
      <c r="C13" s="172">
        <v>3</v>
      </c>
      <c r="D13" s="44" t="s">
        <v>62</v>
      </c>
      <c r="E13" s="171">
        <v>0.25</v>
      </c>
    </row>
    <row r="14" spans="1:11">
      <c r="A14" s="44" t="s">
        <v>176</v>
      </c>
      <c r="B14" s="170">
        <f>C7</f>
        <v>0.3</v>
      </c>
      <c r="C14" s="172">
        <v>2</v>
      </c>
      <c r="D14" s="44" t="s">
        <v>62</v>
      </c>
      <c r="E14" s="171">
        <v>0.25</v>
      </c>
    </row>
    <row r="15" spans="1:11">
      <c r="A15" s="44" t="s">
        <v>177</v>
      </c>
      <c r="B15" s="170">
        <f>D7</f>
        <v>0.4</v>
      </c>
      <c r="C15" s="172">
        <v>1</v>
      </c>
      <c r="D15" s="44" t="s">
        <v>62</v>
      </c>
      <c r="E15" s="171">
        <v>0.25</v>
      </c>
    </row>
    <row r="16" spans="1:11">
      <c r="A16" s="44"/>
      <c r="B16" s="44"/>
      <c r="C16" s="44"/>
      <c r="D16" s="44"/>
      <c r="E16" s="44"/>
    </row>
    <row r="17" spans="1:5">
      <c r="A17" s="290" t="s">
        <v>182</v>
      </c>
      <c r="B17" s="290"/>
      <c r="C17" s="173"/>
      <c r="D17" s="44"/>
      <c r="E17" s="44"/>
    </row>
    <row r="18" spans="1:5">
      <c r="A18" s="44"/>
      <c r="B18" s="44"/>
      <c r="C18" s="44"/>
      <c r="D18" s="44"/>
      <c r="E18" s="44"/>
    </row>
  </sheetData>
  <mergeCells count="2">
    <mergeCell ref="A1:H1"/>
    <mergeCell ref="A17:B17"/>
  </mergeCells>
  <pageMargins left="0.75" right="0.75" top="1" bottom="1" header="0.5" footer="0.5"/>
  <pageSetup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1724D-14B9-3E4B-9B4A-8C4DA6D71299}">
  <sheetPr>
    <pageSetUpPr fitToPage="1"/>
  </sheetPr>
  <dimension ref="A2:L75"/>
  <sheetViews>
    <sheetView showZeros="0" topLeftCell="A56" workbookViewId="0">
      <selection activeCell="L38" sqref="L38"/>
    </sheetView>
  </sheetViews>
  <sheetFormatPr baseColWidth="10" defaultColWidth="8" defaultRowHeight="13"/>
  <cols>
    <col min="1" max="1" width="8" style="25"/>
    <col min="2" max="3" width="8.83203125" style="25" customWidth="1"/>
    <col min="4" max="12" width="8" style="25"/>
    <col min="13" max="13" width="6" style="25" customWidth="1"/>
    <col min="14" max="16384" width="8" style="25"/>
  </cols>
  <sheetData>
    <row r="2" spans="1:12" ht="42" customHeight="1">
      <c r="A2" s="49"/>
      <c r="B2" s="280" t="s">
        <v>58</v>
      </c>
      <c r="C2" s="280"/>
      <c r="D2" s="280"/>
      <c r="E2" s="280"/>
      <c r="F2" s="280"/>
      <c r="G2" s="280"/>
      <c r="H2" s="280"/>
      <c r="I2" s="280"/>
      <c r="J2" s="280"/>
      <c r="K2" s="280"/>
      <c r="L2" s="280"/>
    </row>
    <row r="3" spans="1:12" ht="14" thickBot="1"/>
    <row r="4" spans="1:12" ht="17" thickBot="1">
      <c r="B4" s="243" t="s">
        <v>34</v>
      </c>
      <c r="C4" s="244"/>
      <c r="D4" s="202"/>
      <c r="E4" s="202"/>
      <c r="F4" s="202"/>
      <c r="G4" s="202"/>
      <c r="H4" s="202"/>
      <c r="I4" s="202"/>
      <c r="J4" s="202"/>
      <c r="K4" s="202"/>
      <c r="L4" s="202"/>
    </row>
    <row r="5" spans="1:12">
      <c r="B5" s="245" t="s">
        <v>35</v>
      </c>
      <c r="C5" s="246"/>
      <c r="D5" s="246"/>
      <c r="E5" s="246"/>
      <c r="F5" s="246"/>
      <c r="G5" s="246"/>
      <c r="H5" s="246"/>
      <c r="I5" s="246"/>
      <c r="J5" s="246"/>
      <c r="K5" s="246"/>
      <c r="L5" s="247"/>
    </row>
    <row r="6" spans="1:12">
      <c r="B6" s="186"/>
      <c r="C6" s="248" t="s">
        <v>198</v>
      </c>
      <c r="D6" s="248" t="s">
        <v>199</v>
      </c>
      <c r="E6" s="184" t="s">
        <v>37</v>
      </c>
      <c r="F6" s="184" t="s">
        <v>38</v>
      </c>
      <c r="G6" s="184" t="s">
        <v>39</v>
      </c>
      <c r="H6" s="184" t="s">
        <v>40</v>
      </c>
      <c r="I6" s="184" t="s">
        <v>41</v>
      </c>
      <c r="J6" s="184" t="s">
        <v>42</v>
      </c>
      <c r="K6" s="184" t="s">
        <v>43</v>
      </c>
      <c r="L6" s="185"/>
    </row>
    <row r="7" spans="1:12">
      <c r="B7" s="187"/>
      <c r="C7" s="184" t="s">
        <v>44</v>
      </c>
      <c r="D7" s="184">
        <v>1</v>
      </c>
      <c r="E7" s="174">
        <v>0</v>
      </c>
      <c r="F7" s="175">
        <v>0</v>
      </c>
      <c r="G7" s="175">
        <v>0</v>
      </c>
      <c r="H7" s="175">
        <v>0</v>
      </c>
      <c r="I7" s="175">
        <v>0</v>
      </c>
      <c r="J7" s="175">
        <v>0</v>
      </c>
      <c r="K7" s="176">
        <v>0</v>
      </c>
      <c r="L7" s="185"/>
    </row>
    <row r="8" spans="1:12">
      <c r="B8" s="187"/>
      <c r="C8" s="184" t="s">
        <v>45</v>
      </c>
      <c r="D8" s="184">
        <v>2</v>
      </c>
      <c r="E8" s="177">
        <v>0</v>
      </c>
      <c r="F8" s="178">
        <v>0</v>
      </c>
      <c r="G8" s="178">
        <v>0</v>
      </c>
      <c r="H8" s="178">
        <v>0</v>
      </c>
      <c r="I8" s="178">
        <v>0</v>
      </c>
      <c r="J8" s="178">
        <v>0</v>
      </c>
      <c r="K8" s="179">
        <v>0</v>
      </c>
      <c r="L8" s="185"/>
    </row>
    <row r="9" spans="1:12">
      <c r="B9" s="186"/>
      <c r="C9" s="184" t="s">
        <v>46</v>
      </c>
      <c r="D9" s="184">
        <v>3</v>
      </c>
      <c r="E9" s="177">
        <v>0</v>
      </c>
      <c r="F9" s="178">
        <v>0</v>
      </c>
      <c r="G9" s="178">
        <v>0</v>
      </c>
      <c r="H9" s="178">
        <v>0</v>
      </c>
      <c r="I9" s="178">
        <v>0</v>
      </c>
      <c r="J9" s="178">
        <v>0</v>
      </c>
      <c r="K9" s="179">
        <v>0</v>
      </c>
      <c r="L9" s="185"/>
    </row>
    <row r="10" spans="1:12">
      <c r="B10" s="186"/>
      <c r="C10" s="184" t="s">
        <v>47</v>
      </c>
      <c r="D10" s="184">
        <v>4</v>
      </c>
      <c r="E10" s="177">
        <v>6</v>
      </c>
      <c r="F10" s="178">
        <v>3</v>
      </c>
      <c r="G10" s="178">
        <v>3</v>
      </c>
      <c r="H10" s="178">
        <v>3</v>
      </c>
      <c r="I10" s="178">
        <v>3</v>
      </c>
      <c r="J10" s="178">
        <v>3</v>
      </c>
      <c r="K10" s="179">
        <v>7</v>
      </c>
      <c r="L10" s="185"/>
    </row>
    <row r="11" spans="1:12">
      <c r="B11" s="186"/>
      <c r="C11" s="184" t="s">
        <v>48</v>
      </c>
      <c r="D11" s="184">
        <v>5</v>
      </c>
      <c r="E11" s="177">
        <v>6</v>
      </c>
      <c r="F11" s="178">
        <v>3</v>
      </c>
      <c r="G11" s="178">
        <v>3</v>
      </c>
      <c r="H11" s="178">
        <v>3</v>
      </c>
      <c r="I11" s="178">
        <v>3</v>
      </c>
      <c r="J11" s="178">
        <v>3</v>
      </c>
      <c r="K11" s="179">
        <v>7</v>
      </c>
      <c r="L11" s="185"/>
    </row>
    <row r="12" spans="1:12">
      <c r="B12" s="186"/>
      <c r="C12" s="184" t="s">
        <v>49</v>
      </c>
      <c r="D12" s="184">
        <v>6</v>
      </c>
      <c r="E12" s="177">
        <v>7</v>
      </c>
      <c r="F12" s="178">
        <v>4</v>
      </c>
      <c r="G12" s="178">
        <v>4</v>
      </c>
      <c r="H12" s="178">
        <v>4</v>
      </c>
      <c r="I12" s="178">
        <v>4</v>
      </c>
      <c r="J12" s="178">
        <v>4</v>
      </c>
      <c r="K12" s="179">
        <v>7</v>
      </c>
      <c r="L12" s="185"/>
    </row>
    <row r="13" spans="1:12">
      <c r="B13" s="186"/>
      <c r="C13" s="184" t="s">
        <v>50</v>
      </c>
      <c r="D13" s="184">
        <v>7</v>
      </c>
      <c r="E13" s="177">
        <v>7</v>
      </c>
      <c r="F13" s="178">
        <v>4</v>
      </c>
      <c r="G13" s="178">
        <v>4</v>
      </c>
      <c r="H13" s="178">
        <v>4</v>
      </c>
      <c r="I13" s="178">
        <v>4</v>
      </c>
      <c r="J13" s="178">
        <v>4</v>
      </c>
      <c r="K13" s="179">
        <v>7</v>
      </c>
      <c r="L13" s="185"/>
    </row>
    <row r="14" spans="1:12">
      <c r="B14" s="186"/>
      <c r="C14" s="184" t="s">
        <v>51</v>
      </c>
      <c r="D14" s="184">
        <v>8</v>
      </c>
      <c r="E14" s="177">
        <v>7</v>
      </c>
      <c r="F14" s="178">
        <v>4</v>
      </c>
      <c r="G14" s="178">
        <v>4</v>
      </c>
      <c r="H14" s="178">
        <v>4</v>
      </c>
      <c r="I14" s="178">
        <v>4</v>
      </c>
      <c r="J14" s="178">
        <v>4</v>
      </c>
      <c r="K14" s="179">
        <v>7</v>
      </c>
      <c r="L14" s="185"/>
    </row>
    <row r="15" spans="1:12">
      <c r="B15" s="186"/>
      <c r="C15" s="184" t="s">
        <v>52</v>
      </c>
      <c r="D15" s="184">
        <v>9</v>
      </c>
      <c r="E15" s="177">
        <v>7</v>
      </c>
      <c r="F15" s="178">
        <v>4</v>
      </c>
      <c r="G15" s="178">
        <v>4</v>
      </c>
      <c r="H15" s="178">
        <v>4</v>
      </c>
      <c r="I15" s="178">
        <v>4</v>
      </c>
      <c r="J15" s="178">
        <v>5</v>
      </c>
      <c r="K15" s="179">
        <v>7</v>
      </c>
      <c r="L15" s="185"/>
    </row>
    <row r="16" spans="1:12">
      <c r="B16" s="186"/>
      <c r="C16" s="184" t="s">
        <v>53</v>
      </c>
      <c r="D16" s="184">
        <v>10</v>
      </c>
      <c r="E16" s="177">
        <v>7</v>
      </c>
      <c r="F16" s="178">
        <v>4</v>
      </c>
      <c r="G16" s="178">
        <v>4</v>
      </c>
      <c r="H16" s="178">
        <v>4</v>
      </c>
      <c r="I16" s="178">
        <v>4</v>
      </c>
      <c r="J16" s="178">
        <v>5</v>
      </c>
      <c r="K16" s="179">
        <v>7</v>
      </c>
      <c r="L16" s="185"/>
    </row>
    <row r="17" spans="2:12">
      <c r="B17" s="186"/>
      <c r="C17" s="184" t="s">
        <v>54</v>
      </c>
      <c r="D17" s="184">
        <v>11</v>
      </c>
      <c r="E17" s="177">
        <v>7</v>
      </c>
      <c r="F17" s="178">
        <v>4</v>
      </c>
      <c r="G17" s="178">
        <v>3</v>
      </c>
      <c r="H17" s="178">
        <v>3</v>
      </c>
      <c r="I17" s="178">
        <v>3</v>
      </c>
      <c r="J17" s="178">
        <v>5</v>
      </c>
      <c r="K17" s="179">
        <v>7</v>
      </c>
      <c r="L17" s="185"/>
    </row>
    <row r="18" spans="2:12">
      <c r="B18" s="186"/>
      <c r="C18" s="184" t="s">
        <v>55</v>
      </c>
      <c r="D18" s="184">
        <v>12</v>
      </c>
      <c r="E18" s="180">
        <v>0</v>
      </c>
      <c r="F18" s="181">
        <v>0</v>
      </c>
      <c r="G18" s="181">
        <v>0</v>
      </c>
      <c r="H18" s="181">
        <v>0</v>
      </c>
      <c r="I18" s="181">
        <v>0</v>
      </c>
      <c r="J18" s="181">
        <v>0</v>
      </c>
      <c r="K18" s="182">
        <v>0</v>
      </c>
      <c r="L18" s="185"/>
    </row>
    <row r="19" spans="2:12">
      <c r="B19" s="186"/>
      <c r="C19" s="184"/>
      <c r="D19" s="184"/>
      <c r="E19" s="249"/>
      <c r="F19" s="249"/>
      <c r="G19" s="249"/>
      <c r="H19" s="249"/>
      <c r="I19" s="250"/>
      <c r="J19" s="251" t="s">
        <v>56</v>
      </c>
      <c r="K19" s="252">
        <f>SUM(E7:K18)*2</f>
        <v>520</v>
      </c>
      <c r="L19" s="185"/>
    </row>
    <row r="20" spans="2:12">
      <c r="B20" s="186"/>
      <c r="C20" s="184"/>
      <c r="D20" s="184"/>
      <c r="E20" s="249"/>
      <c r="F20" s="249"/>
      <c r="G20" s="249"/>
      <c r="H20" s="249"/>
      <c r="I20" s="250"/>
      <c r="J20" s="251" t="s">
        <v>57</v>
      </c>
      <c r="K20" s="252">
        <f>K19/40</f>
        <v>13</v>
      </c>
      <c r="L20" s="185"/>
    </row>
    <row r="21" spans="2:12">
      <c r="B21" s="183" t="s">
        <v>183</v>
      </c>
      <c r="C21" s="184"/>
      <c r="D21" s="184"/>
      <c r="E21" s="184"/>
      <c r="F21" s="184"/>
      <c r="G21" s="184"/>
      <c r="H21" s="184"/>
      <c r="I21" s="184"/>
      <c r="J21" s="184"/>
      <c r="K21" s="184"/>
      <c r="L21" s="185"/>
    </row>
    <row r="22" spans="2:12">
      <c r="B22" s="186"/>
      <c r="C22" s="184"/>
      <c r="D22" s="184"/>
      <c r="E22" s="184" t="s">
        <v>37</v>
      </c>
      <c r="F22" s="184" t="s">
        <v>38</v>
      </c>
      <c r="G22" s="184" t="s">
        <v>39</v>
      </c>
      <c r="H22" s="184" t="s">
        <v>40</v>
      </c>
      <c r="I22" s="184" t="s">
        <v>41</v>
      </c>
      <c r="J22" s="184" t="s">
        <v>42</v>
      </c>
      <c r="K22" s="184" t="s">
        <v>43</v>
      </c>
      <c r="L22" s="185"/>
    </row>
    <row r="23" spans="2:12">
      <c r="B23" s="187"/>
      <c r="C23" s="184" t="str">
        <f t="shared" ref="C23:C34" si="0">C7</f>
        <v>12AM-2AM</v>
      </c>
      <c r="D23" s="184">
        <v>1</v>
      </c>
      <c r="E23" s="188">
        <v>0</v>
      </c>
      <c r="F23" s="188">
        <v>0</v>
      </c>
      <c r="G23" s="188">
        <v>0</v>
      </c>
      <c r="H23" s="188">
        <v>0</v>
      </c>
      <c r="I23" s="188">
        <v>0</v>
      </c>
      <c r="J23" s="188">
        <v>0</v>
      </c>
      <c r="K23" s="188">
        <v>0</v>
      </c>
      <c r="L23" s="185"/>
    </row>
    <row r="24" spans="2:12">
      <c r="B24" s="187"/>
      <c r="C24" s="184" t="str">
        <f t="shared" si="0"/>
        <v>2AM-4AM</v>
      </c>
      <c r="D24" s="184">
        <v>2</v>
      </c>
      <c r="E24" s="188">
        <v>0</v>
      </c>
      <c r="F24" s="188">
        <v>0</v>
      </c>
      <c r="G24" s="188">
        <v>0</v>
      </c>
      <c r="H24" s="188">
        <v>0</v>
      </c>
      <c r="I24" s="188">
        <v>0</v>
      </c>
      <c r="J24" s="188">
        <v>0</v>
      </c>
      <c r="K24" s="188">
        <v>0</v>
      </c>
      <c r="L24" s="185"/>
    </row>
    <row r="25" spans="2:12">
      <c r="B25" s="187"/>
      <c r="C25" s="184" t="str">
        <f t="shared" si="0"/>
        <v>4AM-6AM</v>
      </c>
      <c r="D25" s="184">
        <v>3</v>
      </c>
      <c r="E25" s="188">
        <v>0</v>
      </c>
      <c r="F25" s="188">
        <v>0</v>
      </c>
      <c r="G25" s="188">
        <v>0</v>
      </c>
      <c r="H25" s="188">
        <v>0</v>
      </c>
      <c r="I25" s="188">
        <v>0</v>
      </c>
      <c r="J25" s="188">
        <v>0</v>
      </c>
      <c r="K25" s="188">
        <v>0</v>
      </c>
      <c r="L25" s="185"/>
    </row>
    <row r="26" spans="2:12">
      <c r="B26" s="186"/>
      <c r="C26" s="184" t="str">
        <f t="shared" si="0"/>
        <v>6AM-8AM</v>
      </c>
      <c r="D26" s="184">
        <v>4</v>
      </c>
      <c r="E26" s="188">
        <v>0</v>
      </c>
      <c r="F26" s="188">
        <v>0</v>
      </c>
      <c r="G26" s="188">
        <v>0</v>
      </c>
      <c r="H26" s="188">
        <v>0</v>
      </c>
      <c r="I26" s="188">
        <v>4</v>
      </c>
      <c r="J26" s="188">
        <v>0</v>
      </c>
      <c r="K26" s="188">
        <v>3</v>
      </c>
      <c r="L26" s="185"/>
    </row>
    <row r="27" spans="2:12">
      <c r="B27" s="186"/>
      <c r="C27" s="184" t="str">
        <f t="shared" si="0"/>
        <v>8AM-10AM</v>
      </c>
      <c r="D27" s="184">
        <v>5</v>
      </c>
      <c r="E27" s="188">
        <v>0</v>
      </c>
      <c r="F27" s="188">
        <v>0</v>
      </c>
      <c r="G27" s="188">
        <v>0</v>
      </c>
      <c r="H27" s="188">
        <v>0</v>
      </c>
      <c r="I27" s="188">
        <v>0</v>
      </c>
      <c r="J27" s="188">
        <v>0</v>
      </c>
      <c r="K27" s="188">
        <v>0</v>
      </c>
      <c r="L27" s="185"/>
    </row>
    <row r="28" spans="2:12">
      <c r="B28" s="186"/>
      <c r="C28" s="184" t="str">
        <f t="shared" si="0"/>
        <v>10AM-12PM</v>
      </c>
      <c r="D28" s="184">
        <v>6</v>
      </c>
      <c r="E28" s="188">
        <v>1</v>
      </c>
      <c r="F28" s="188">
        <v>0</v>
      </c>
      <c r="G28" s="188">
        <v>0</v>
      </c>
      <c r="H28" s="188">
        <v>0</v>
      </c>
      <c r="I28" s="188">
        <v>0</v>
      </c>
      <c r="J28" s="188">
        <v>0</v>
      </c>
      <c r="K28" s="188">
        <v>0</v>
      </c>
      <c r="L28" s="185"/>
    </row>
    <row r="29" spans="2:12">
      <c r="B29" s="186"/>
      <c r="C29" s="184" t="str">
        <f t="shared" si="0"/>
        <v>12PM-2PM</v>
      </c>
      <c r="D29" s="184">
        <v>7</v>
      </c>
      <c r="E29" s="188">
        <v>0</v>
      </c>
      <c r="F29" s="188">
        <v>0</v>
      </c>
      <c r="G29" s="188">
        <v>0</v>
      </c>
      <c r="H29" s="188">
        <v>0</v>
      </c>
      <c r="I29" s="188">
        <v>0</v>
      </c>
      <c r="J29" s="188">
        <v>0</v>
      </c>
      <c r="K29" s="188">
        <v>0</v>
      </c>
      <c r="L29" s="185"/>
    </row>
    <row r="30" spans="2:12">
      <c r="B30" s="186"/>
      <c r="C30" s="184" t="str">
        <f t="shared" si="0"/>
        <v>2PM-4PM</v>
      </c>
      <c r="D30" s="184">
        <v>8</v>
      </c>
      <c r="E30" s="188">
        <v>0</v>
      </c>
      <c r="F30" s="188">
        <v>0</v>
      </c>
      <c r="G30" s="188">
        <v>0</v>
      </c>
      <c r="H30" s="188">
        <v>3</v>
      </c>
      <c r="I30" s="188">
        <v>0</v>
      </c>
      <c r="J30" s="188">
        <v>4</v>
      </c>
      <c r="K30" s="188">
        <v>0</v>
      </c>
      <c r="L30" s="185"/>
    </row>
    <row r="31" spans="2:12">
      <c r="B31" s="186"/>
      <c r="C31" s="184" t="str">
        <f t="shared" si="0"/>
        <v>4PM-6PM</v>
      </c>
      <c r="D31" s="184">
        <v>9</v>
      </c>
      <c r="E31" s="188">
        <v>0</v>
      </c>
      <c r="F31" s="188">
        <v>0</v>
      </c>
      <c r="G31" s="188">
        <v>0</v>
      </c>
      <c r="H31" s="188">
        <v>0</v>
      </c>
      <c r="I31" s="188">
        <v>0</v>
      </c>
      <c r="J31" s="188">
        <v>0</v>
      </c>
      <c r="K31" s="188">
        <v>0</v>
      </c>
      <c r="L31" s="185"/>
    </row>
    <row r="32" spans="2:12">
      <c r="B32" s="186"/>
      <c r="C32" s="184" t="str">
        <f t="shared" si="0"/>
        <v>6PM-8PM</v>
      </c>
      <c r="D32" s="184">
        <v>10</v>
      </c>
      <c r="E32" s="188">
        <v>0</v>
      </c>
      <c r="F32" s="188">
        <v>1</v>
      </c>
      <c r="G32" s="188">
        <v>0</v>
      </c>
      <c r="H32" s="188">
        <v>0</v>
      </c>
      <c r="I32" s="188">
        <v>0</v>
      </c>
      <c r="J32" s="188">
        <v>0</v>
      </c>
      <c r="K32" s="188">
        <v>0</v>
      </c>
      <c r="L32" s="185"/>
    </row>
    <row r="33" spans="2:12">
      <c r="B33" s="186"/>
      <c r="C33" s="184" t="str">
        <f t="shared" si="0"/>
        <v>8PM-10PM</v>
      </c>
      <c r="D33" s="184">
        <v>11</v>
      </c>
      <c r="E33" s="188">
        <v>0</v>
      </c>
      <c r="F33" s="188">
        <v>0</v>
      </c>
      <c r="G33" s="188">
        <v>0</v>
      </c>
      <c r="H33" s="188">
        <v>0</v>
      </c>
      <c r="I33" s="188">
        <v>0</v>
      </c>
      <c r="J33" s="188">
        <v>0</v>
      </c>
      <c r="K33" s="188">
        <v>0</v>
      </c>
      <c r="L33" s="185"/>
    </row>
    <row r="34" spans="2:12">
      <c r="B34" s="186"/>
      <c r="C34" s="184" t="str">
        <f t="shared" si="0"/>
        <v>10PM-12AM</v>
      </c>
      <c r="D34" s="184">
        <v>12</v>
      </c>
      <c r="E34" s="188">
        <v>0</v>
      </c>
      <c r="F34" s="188">
        <v>0</v>
      </c>
      <c r="G34" s="188">
        <v>0</v>
      </c>
      <c r="H34" s="188">
        <v>0</v>
      </c>
      <c r="I34" s="188">
        <v>0</v>
      </c>
      <c r="J34" s="188">
        <v>0</v>
      </c>
      <c r="K34" s="188">
        <v>0</v>
      </c>
      <c r="L34" s="185"/>
    </row>
    <row r="35" spans="2:12">
      <c r="B35" s="186"/>
      <c r="C35" s="184"/>
      <c r="D35" s="184"/>
      <c r="E35" s="189"/>
      <c r="F35" s="189"/>
      <c r="G35" s="189"/>
      <c r="H35" s="189"/>
      <c r="I35" s="189"/>
      <c r="J35" s="190" t="s">
        <v>184</v>
      </c>
      <c r="K35" s="197">
        <f>SUM(E23:K34)</f>
        <v>16</v>
      </c>
      <c r="L35" s="185"/>
    </row>
    <row r="36" spans="2:12">
      <c r="B36" s="186"/>
      <c r="C36" s="184"/>
      <c r="D36" s="184"/>
      <c r="E36" s="189"/>
      <c r="F36" s="189"/>
      <c r="G36" s="189"/>
      <c r="H36" s="189"/>
      <c r="I36" s="189"/>
      <c r="J36" s="191" t="s">
        <v>185</v>
      </c>
      <c r="K36" s="198">
        <f>K35/K20</f>
        <v>1.2307692307692308</v>
      </c>
      <c r="L36" s="185"/>
    </row>
    <row r="37" spans="2:12" ht="14" thickBot="1">
      <c r="B37" s="192"/>
      <c r="C37" s="193"/>
      <c r="D37" s="193"/>
      <c r="E37" s="193"/>
      <c r="F37" s="194"/>
      <c r="G37" s="194"/>
      <c r="H37" s="194"/>
      <c r="I37" s="194"/>
      <c r="J37" s="195" t="s">
        <v>186</v>
      </c>
      <c r="K37" s="199">
        <f>K36*K20</f>
        <v>16</v>
      </c>
      <c r="L37" s="196"/>
    </row>
    <row r="38" spans="2:12">
      <c r="B38" s="253"/>
      <c r="C38" s="253"/>
      <c r="D38" s="253"/>
      <c r="E38" s="254"/>
      <c r="F38" s="255"/>
      <c r="G38" s="255"/>
      <c r="H38" s="255"/>
      <c r="I38" s="255"/>
      <c r="J38" s="255"/>
      <c r="K38" s="255"/>
      <c r="L38" s="253"/>
    </row>
    <row r="39" spans="2:12" ht="14" thickBot="1">
      <c r="B39" s="256"/>
      <c r="C39" s="202"/>
      <c r="D39" s="202"/>
      <c r="E39" s="257"/>
      <c r="F39" s="258"/>
      <c r="G39" s="258"/>
      <c r="H39" s="258"/>
      <c r="I39" s="258"/>
      <c r="J39" s="258"/>
      <c r="K39" s="258"/>
      <c r="L39" s="202"/>
    </row>
    <row r="40" spans="2:12" ht="17" thickBot="1">
      <c r="B40" s="200" t="s">
        <v>187</v>
      </c>
      <c r="C40" s="201"/>
      <c r="D40" s="202"/>
      <c r="E40" s="203"/>
      <c r="F40" s="203"/>
      <c r="G40" s="203"/>
      <c r="H40" s="203"/>
      <c r="I40" s="203"/>
      <c r="J40" s="203"/>
      <c r="K40" s="203"/>
      <c r="L40" s="202"/>
    </row>
    <row r="41" spans="2:12" ht="14" thickBot="1">
      <c r="B41" s="204"/>
      <c r="C41" s="205"/>
      <c r="D41" s="205"/>
      <c r="E41" s="205"/>
      <c r="F41" s="205"/>
      <c r="G41" s="205"/>
      <c r="H41" s="205"/>
      <c r="I41" s="205"/>
      <c r="J41" s="205"/>
      <c r="K41" s="205"/>
      <c r="L41" s="206"/>
    </row>
    <row r="42" spans="2:12" ht="17" thickBot="1">
      <c r="B42" s="207"/>
      <c r="C42" s="208" t="s">
        <v>188</v>
      </c>
      <c r="D42" s="209"/>
      <c r="E42" s="210">
        <f>SUM(E23:K34)</f>
        <v>16</v>
      </c>
      <c r="F42" s="209"/>
      <c r="G42" s="209"/>
      <c r="H42" s="209"/>
      <c r="I42" s="209"/>
      <c r="J42" s="209"/>
      <c r="K42" s="209"/>
      <c r="L42" s="211"/>
    </row>
    <row r="43" spans="2:12">
      <c r="B43" s="207"/>
      <c r="C43" s="209"/>
      <c r="D43" s="209"/>
      <c r="E43" s="209"/>
      <c r="F43" s="209"/>
      <c r="G43" s="209"/>
      <c r="H43" s="209"/>
      <c r="I43" s="209"/>
      <c r="J43" s="209"/>
      <c r="K43" s="209"/>
      <c r="L43" s="211"/>
    </row>
    <row r="44" spans="2:12">
      <c r="B44" s="212" t="s">
        <v>189</v>
      </c>
      <c r="C44" s="209"/>
      <c r="D44" s="209"/>
      <c r="E44" s="209" t="s">
        <v>37</v>
      </c>
      <c r="F44" s="209" t="s">
        <v>38</v>
      </c>
      <c r="G44" s="209" t="s">
        <v>39</v>
      </c>
      <c r="H44" s="209" t="s">
        <v>40</v>
      </c>
      <c r="I44" s="209" t="s">
        <v>41</v>
      </c>
      <c r="J44" s="209" t="s">
        <v>42</v>
      </c>
      <c r="K44" s="209" t="s">
        <v>43</v>
      </c>
      <c r="L44" s="211"/>
    </row>
    <row r="45" spans="2:12">
      <c r="B45" s="213" t="s">
        <v>190</v>
      </c>
      <c r="C45" s="209" t="str">
        <f t="shared" ref="C45:D56" si="1">C23</f>
        <v>12AM-2AM</v>
      </c>
      <c r="D45" s="209">
        <f t="shared" si="1"/>
        <v>1</v>
      </c>
      <c r="E45" s="214">
        <f>SUM(E23,H23:K23,G32:K34)</f>
        <v>0</v>
      </c>
      <c r="F45" s="215">
        <f>SUM(E23:F23,I23:K23,E32:E34,H32:K34)</f>
        <v>0</v>
      </c>
      <c r="G45" s="215">
        <f>SUM(E23:G23,J23:K23,E32:F34,I32:K34)</f>
        <v>1</v>
      </c>
      <c r="H45" s="215">
        <f>SUM(E23:H23,K23,E32:G34,J32:K34)</f>
        <v>1</v>
      </c>
      <c r="I45" s="215">
        <f>SUM(E23:I23,E32:H34,K32:K34)</f>
        <v>1</v>
      </c>
      <c r="J45" s="215">
        <f>SUM(F23:J23,E32:I34)</f>
        <v>1</v>
      </c>
      <c r="K45" s="216">
        <f>SUM(G23:K23,F32:J34)</f>
        <v>1</v>
      </c>
      <c r="L45" s="217"/>
    </row>
    <row r="46" spans="2:12">
      <c r="B46" s="213" t="s">
        <v>191</v>
      </c>
      <c r="C46" s="209" t="str">
        <f t="shared" si="1"/>
        <v>2AM-4AM</v>
      </c>
      <c r="D46" s="209">
        <f t="shared" si="1"/>
        <v>2</v>
      </c>
      <c r="E46" s="218">
        <f>SUM(E23:E24,H23:K24,G33:K34)</f>
        <v>0</v>
      </c>
      <c r="F46" s="219">
        <f>SUM(E23:F24,I23:K24,E33:E34,H33:K34)</f>
        <v>0</v>
      </c>
      <c r="G46" s="219">
        <f>SUM(E23:G24,J23:K24,E33:F34,I33:K34)</f>
        <v>0</v>
      </c>
      <c r="H46" s="219">
        <f>SUM(E23:H24,K23:K24,E33:G34,J33:K34)</f>
        <v>0</v>
      </c>
      <c r="I46" s="219">
        <f>SUM(E23:I24,E33:H34,K33:K34)</f>
        <v>0</v>
      </c>
      <c r="J46" s="219">
        <f>SUM(F23:J24,E33:I34)</f>
        <v>0</v>
      </c>
      <c r="K46" s="220">
        <f>SUM(G23:K24,F33:J34)</f>
        <v>0</v>
      </c>
      <c r="L46" s="217"/>
    </row>
    <row r="47" spans="2:12">
      <c r="B47" s="207"/>
      <c r="C47" s="209" t="str">
        <f t="shared" si="1"/>
        <v>4AM-6AM</v>
      </c>
      <c r="D47" s="209">
        <f t="shared" si="1"/>
        <v>3</v>
      </c>
      <c r="E47" s="218">
        <f>SUM(E23:E25,H23:K25,G34:K34)</f>
        <v>0</v>
      </c>
      <c r="F47" s="219">
        <f>SUM(E23:F25,I23:K25,E34,H34:K34)</f>
        <v>0</v>
      </c>
      <c r="G47" s="219">
        <f>SUM(E23:G25,J23:K25,E34:F34,I34:K34)</f>
        <v>0</v>
      </c>
      <c r="H47" s="219">
        <f>SUM(E23:H25,K23:K25,E34:G34,J34:K34)</f>
        <v>0</v>
      </c>
      <c r="I47" s="219">
        <f>SUM(E23:I25,E34:H34,K34)</f>
        <v>0</v>
      </c>
      <c r="J47" s="219">
        <f>SUM(F23:J25,E34:I34)</f>
        <v>0</v>
      </c>
      <c r="K47" s="220">
        <f>SUM(G23:K25,F34:J34)</f>
        <v>0</v>
      </c>
      <c r="L47" s="217"/>
    </row>
    <row r="48" spans="2:12">
      <c r="B48" s="207"/>
      <c r="C48" s="209" t="str">
        <f t="shared" si="1"/>
        <v>6AM-8AM</v>
      </c>
      <c r="D48" s="209">
        <f t="shared" si="1"/>
        <v>4</v>
      </c>
      <c r="E48" s="218">
        <f t="shared" ref="E48:E56" si="2">SUM(E23:E26,H23:K26)</f>
        <v>7</v>
      </c>
      <c r="F48" s="219">
        <f t="shared" ref="F48:F56" si="3">SUM(E23:F26,I23:K26)</f>
        <v>7</v>
      </c>
      <c r="G48" s="219">
        <f t="shared" ref="G48:G56" si="4">SUM(E23:G26,J23:K26)</f>
        <v>3</v>
      </c>
      <c r="H48" s="219">
        <f t="shared" ref="H48:H56" si="5">SUM(E23:H26,K23:K26)</f>
        <v>3</v>
      </c>
      <c r="I48" s="219">
        <f t="shared" ref="I48:K56" si="6">SUM(E23:I26)</f>
        <v>4</v>
      </c>
      <c r="J48" s="219">
        <f t="shared" si="6"/>
        <v>4</v>
      </c>
      <c r="K48" s="220">
        <f t="shared" si="6"/>
        <v>7</v>
      </c>
      <c r="L48" s="217"/>
    </row>
    <row r="49" spans="2:12">
      <c r="B49" s="207"/>
      <c r="C49" s="209" t="str">
        <f t="shared" si="1"/>
        <v>8AM-10AM</v>
      </c>
      <c r="D49" s="209">
        <f t="shared" si="1"/>
        <v>5</v>
      </c>
      <c r="E49" s="218">
        <f t="shared" si="2"/>
        <v>7</v>
      </c>
      <c r="F49" s="219">
        <f t="shared" si="3"/>
        <v>7</v>
      </c>
      <c r="G49" s="219">
        <f t="shared" si="4"/>
        <v>3</v>
      </c>
      <c r="H49" s="219">
        <f t="shared" si="5"/>
        <v>3</v>
      </c>
      <c r="I49" s="219">
        <f t="shared" si="6"/>
        <v>4</v>
      </c>
      <c r="J49" s="219">
        <f t="shared" si="6"/>
        <v>4</v>
      </c>
      <c r="K49" s="220">
        <f t="shared" si="6"/>
        <v>7</v>
      </c>
      <c r="L49" s="217"/>
    </row>
    <row r="50" spans="2:12">
      <c r="B50" s="207"/>
      <c r="C50" s="209" t="str">
        <f t="shared" si="1"/>
        <v>10AM-12PM</v>
      </c>
      <c r="D50" s="209">
        <f t="shared" si="1"/>
        <v>6</v>
      </c>
      <c r="E50" s="218">
        <f t="shared" si="2"/>
        <v>8</v>
      </c>
      <c r="F50" s="219">
        <f t="shared" si="3"/>
        <v>8</v>
      </c>
      <c r="G50" s="219">
        <f t="shared" si="4"/>
        <v>4</v>
      </c>
      <c r="H50" s="219">
        <f t="shared" si="5"/>
        <v>4</v>
      </c>
      <c r="I50" s="219">
        <f t="shared" si="6"/>
        <v>5</v>
      </c>
      <c r="J50" s="219">
        <f t="shared" si="6"/>
        <v>4</v>
      </c>
      <c r="K50" s="220">
        <f t="shared" si="6"/>
        <v>7</v>
      </c>
      <c r="L50" s="217"/>
    </row>
    <row r="51" spans="2:12">
      <c r="B51" s="207"/>
      <c r="C51" s="209" t="str">
        <f t="shared" si="1"/>
        <v>12PM-2PM</v>
      </c>
      <c r="D51" s="209">
        <f t="shared" si="1"/>
        <v>7</v>
      </c>
      <c r="E51" s="218">
        <f t="shared" si="2"/>
        <v>8</v>
      </c>
      <c r="F51" s="219">
        <f t="shared" si="3"/>
        <v>8</v>
      </c>
      <c r="G51" s="219">
        <f t="shared" si="4"/>
        <v>4</v>
      </c>
      <c r="H51" s="219">
        <f t="shared" si="5"/>
        <v>4</v>
      </c>
      <c r="I51" s="219">
        <f t="shared" si="6"/>
        <v>5</v>
      </c>
      <c r="J51" s="219">
        <f t="shared" si="6"/>
        <v>4</v>
      </c>
      <c r="K51" s="220">
        <f t="shared" si="6"/>
        <v>7</v>
      </c>
      <c r="L51" s="217"/>
    </row>
    <row r="52" spans="2:12">
      <c r="B52" s="207"/>
      <c r="C52" s="209" t="str">
        <f t="shared" si="1"/>
        <v>2PM-4PM</v>
      </c>
      <c r="D52" s="209">
        <f t="shared" si="1"/>
        <v>8</v>
      </c>
      <c r="E52" s="218">
        <f t="shared" si="2"/>
        <v>8</v>
      </c>
      <c r="F52" s="219">
        <f t="shared" si="3"/>
        <v>5</v>
      </c>
      <c r="G52" s="219">
        <f t="shared" si="4"/>
        <v>5</v>
      </c>
      <c r="H52" s="219">
        <f t="shared" si="5"/>
        <v>4</v>
      </c>
      <c r="I52" s="219">
        <f t="shared" si="6"/>
        <v>4</v>
      </c>
      <c r="J52" s="219">
        <f t="shared" si="6"/>
        <v>7</v>
      </c>
      <c r="K52" s="220">
        <f t="shared" si="6"/>
        <v>7</v>
      </c>
      <c r="L52" s="217"/>
    </row>
    <row r="53" spans="2:12">
      <c r="B53" s="207"/>
      <c r="C53" s="209" t="str">
        <f t="shared" si="1"/>
        <v>4PM-6PM</v>
      </c>
      <c r="D53" s="209">
        <f t="shared" si="1"/>
        <v>9</v>
      </c>
      <c r="E53" s="218">
        <f t="shared" si="2"/>
        <v>8</v>
      </c>
      <c r="F53" s="219">
        <f t="shared" si="3"/>
        <v>5</v>
      </c>
      <c r="G53" s="219">
        <f t="shared" si="4"/>
        <v>5</v>
      </c>
      <c r="H53" s="219">
        <f t="shared" si="5"/>
        <v>4</v>
      </c>
      <c r="I53" s="219">
        <f t="shared" si="6"/>
        <v>4</v>
      </c>
      <c r="J53" s="219">
        <f t="shared" si="6"/>
        <v>7</v>
      </c>
      <c r="K53" s="220">
        <f t="shared" si="6"/>
        <v>7</v>
      </c>
      <c r="L53" s="217"/>
    </row>
    <row r="54" spans="2:12">
      <c r="B54" s="207"/>
      <c r="C54" s="209" t="str">
        <f t="shared" si="1"/>
        <v>6PM-8PM</v>
      </c>
      <c r="D54" s="209">
        <f t="shared" si="1"/>
        <v>10</v>
      </c>
      <c r="E54" s="218">
        <f t="shared" si="2"/>
        <v>7</v>
      </c>
      <c r="F54" s="219">
        <f t="shared" si="3"/>
        <v>5</v>
      </c>
      <c r="G54" s="219">
        <f t="shared" si="4"/>
        <v>5</v>
      </c>
      <c r="H54" s="219">
        <f t="shared" si="5"/>
        <v>4</v>
      </c>
      <c r="I54" s="219">
        <f t="shared" si="6"/>
        <v>4</v>
      </c>
      <c r="J54" s="219">
        <f t="shared" si="6"/>
        <v>8</v>
      </c>
      <c r="K54" s="220">
        <f t="shared" si="6"/>
        <v>7</v>
      </c>
      <c r="L54" s="217"/>
    </row>
    <row r="55" spans="2:12">
      <c r="B55" s="207"/>
      <c r="C55" s="209" t="str">
        <f t="shared" si="1"/>
        <v>8PM-10PM</v>
      </c>
      <c r="D55" s="209">
        <f t="shared" si="1"/>
        <v>11</v>
      </c>
      <c r="E55" s="218">
        <f t="shared" si="2"/>
        <v>7</v>
      </c>
      <c r="F55" s="219">
        <f t="shared" si="3"/>
        <v>5</v>
      </c>
      <c r="G55" s="219">
        <f t="shared" si="4"/>
        <v>5</v>
      </c>
      <c r="H55" s="219">
        <f t="shared" si="5"/>
        <v>4</v>
      </c>
      <c r="I55" s="219">
        <f t="shared" si="6"/>
        <v>4</v>
      </c>
      <c r="J55" s="219">
        <f t="shared" si="6"/>
        <v>8</v>
      </c>
      <c r="K55" s="220">
        <f t="shared" si="6"/>
        <v>7</v>
      </c>
      <c r="L55" s="217"/>
    </row>
    <row r="56" spans="2:12">
      <c r="B56" s="207"/>
      <c r="C56" s="209" t="str">
        <f t="shared" si="1"/>
        <v>10PM-12AM</v>
      </c>
      <c r="D56" s="209">
        <f t="shared" si="1"/>
        <v>12</v>
      </c>
      <c r="E56" s="221">
        <f t="shared" si="2"/>
        <v>0</v>
      </c>
      <c r="F56" s="222">
        <f t="shared" si="3"/>
        <v>1</v>
      </c>
      <c r="G56" s="222">
        <f t="shared" si="4"/>
        <v>1</v>
      </c>
      <c r="H56" s="222">
        <f t="shared" si="5"/>
        <v>1</v>
      </c>
      <c r="I56" s="222">
        <f t="shared" si="6"/>
        <v>1</v>
      </c>
      <c r="J56" s="222">
        <f t="shared" si="6"/>
        <v>1</v>
      </c>
      <c r="K56" s="223">
        <f t="shared" si="6"/>
        <v>0</v>
      </c>
      <c r="L56" s="217"/>
    </row>
    <row r="57" spans="2:12">
      <c r="B57" s="207"/>
      <c r="C57" s="209"/>
      <c r="D57" s="209"/>
      <c r="E57" s="224"/>
      <c r="F57" s="224"/>
      <c r="G57" s="224"/>
      <c r="H57" s="224"/>
      <c r="I57" s="224"/>
      <c r="J57" s="225" t="s">
        <v>56</v>
      </c>
      <c r="K57" s="226">
        <f>SUM(E45:K56)*2</f>
        <v>640</v>
      </c>
      <c r="L57" s="217"/>
    </row>
    <row r="58" spans="2:12">
      <c r="B58" s="207"/>
      <c r="C58" s="209"/>
      <c r="D58" s="209"/>
      <c r="E58" s="224"/>
      <c r="F58" s="224"/>
      <c r="G58" s="224"/>
      <c r="H58" s="224"/>
      <c r="I58" s="224"/>
      <c r="J58" s="224"/>
      <c r="K58" s="224"/>
      <c r="L58" s="217"/>
    </row>
    <row r="59" spans="2:12">
      <c r="B59" s="227"/>
      <c r="C59" s="228" t="s">
        <v>192</v>
      </c>
      <c r="D59" s="209"/>
      <c r="E59" s="224" t="s">
        <v>37</v>
      </c>
      <c r="F59" s="224" t="s">
        <v>38</v>
      </c>
      <c r="G59" s="224" t="s">
        <v>39</v>
      </c>
      <c r="H59" s="224" t="s">
        <v>40</v>
      </c>
      <c r="I59" s="224" t="s">
        <v>41</v>
      </c>
      <c r="J59" s="224" t="s">
        <v>42</v>
      </c>
      <c r="K59" s="224" t="s">
        <v>43</v>
      </c>
      <c r="L59" s="217"/>
    </row>
    <row r="60" spans="2:12">
      <c r="B60" s="213" t="s">
        <v>193</v>
      </c>
      <c r="C60" s="209" t="str">
        <f t="shared" ref="C60:D71" si="7">C45</f>
        <v>12AM-2AM</v>
      </c>
      <c r="D60" s="209">
        <f t="shared" si="7"/>
        <v>1</v>
      </c>
      <c r="E60" s="229">
        <f t="shared" ref="E60:K71" si="8">E45-E7</f>
        <v>0</v>
      </c>
      <c r="F60" s="230">
        <f t="shared" si="8"/>
        <v>0</v>
      </c>
      <c r="G60" s="230">
        <f t="shared" si="8"/>
        <v>1</v>
      </c>
      <c r="H60" s="230">
        <f t="shared" si="8"/>
        <v>1</v>
      </c>
      <c r="I60" s="230">
        <f t="shared" si="8"/>
        <v>1</v>
      </c>
      <c r="J60" s="230">
        <f t="shared" si="8"/>
        <v>1</v>
      </c>
      <c r="K60" s="231">
        <f t="shared" si="8"/>
        <v>1</v>
      </c>
      <c r="L60" s="217"/>
    </row>
    <row r="61" spans="2:12">
      <c r="B61" s="213" t="s">
        <v>194</v>
      </c>
      <c r="C61" s="209" t="str">
        <f t="shared" si="7"/>
        <v>2AM-4AM</v>
      </c>
      <c r="D61" s="209">
        <f t="shared" si="7"/>
        <v>2</v>
      </c>
      <c r="E61" s="232">
        <f t="shared" si="8"/>
        <v>0</v>
      </c>
      <c r="F61" s="233">
        <f t="shared" si="8"/>
        <v>0</v>
      </c>
      <c r="G61" s="233">
        <f t="shared" si="8"/>
        <v>0</v>
      </c>
      <c r="H61" s="233">
        <f t="shared" si="8"/>
        <v>0</v>
      </c>
      <c r="I61" s="233">
        <f t="shared" si="8"/>
        <v>0</v>
      </c>
      <c r="J61" s="233">
        <f t="shared" si="8"/>
        <v>0</v>
      </c>
      <c r="K61" s="234">
        <f t="shared" si="8"/>
        <v>0</v>
      </c>
      <c r="L61" s="217"/>
    </row>
    <row r="62" spans="2:12">
      <c r="B62" s="213" t="s">
        <v>195</v>
      </c>
      <c r="C62" s="209" t="str">
        <f t="shared" si="7"/>
        <v>4AM-6AM</v>
      </c>
      <c r="D62" s="209">
        <f t="shared" si="7"/>
        <v>3</v>
      </c>
      <c r="E62" s="232">
        <f t="shared" si="8"/>
        <v>0</v>
      </c>
      <c r="F62" s="233">
        <f t="shared" si="8"/>
        <v>0</v>
      </c>
      <c r="G62" s="233">
        <f t="shared" si="8"/>
        <v>0</v>
      </c>
      <c r="H62" s="233">
        <f t="shared" si="8"/>
        <v>0</v>
      </c>
      <c r="I62" s="233">
        <f t="shared" si="8"/>
        <v>0</v>
      </c>
      <c r="J62" s="233">
        <f t="shared" si="8"/>
        <v>0</v>
      </c>
      <c r="K62" s="234">
        <f t="shared" si="8"/>
        <v>0</v>
      </c>
      <c r="L62" s="217"/>
    </row>
    <row r="63" spans="2:12">
      <c r="B63" s="207"/>
      <c r="C63" s="209" t="str">
        <f t="shared" si="7"/>
        <v>6AM-8AM</v>
      </c>
      <c r="D63" s="209">
        <f t="shared" si="7"/>
        <v>4</v>
      </c>
      <c r="E63" s="232">
        <f t="shared" si="8"/>
        <v>1</v>
      </c>
      <c r="F63" s="233">
        <f t="shared" si="8"/>
        <v>4</v>
      </c>
      <c r="G63" s="233">
        <f t="shared" si="8"/>
        <v>0</v>
      </c>
      <c r="H63" s="233">
        <f t="shared" si="8"/>
        <v>0</v>
      </c>
      <c r="I63" s="233">
        <f t="shared" si="8"/>
        <v>1</v>
      </c>
      <c r="J63" s="233">
        <f t="shared" si="8"/>
        <v>1</v>
      </c>
      <c r="K63" s="234">
        <f t="shared" si="8"/>
        <v>0</v>
      </c>
      <c r="L63" s="217"/>
    </row>
    <row r="64" spans="2:12">
      <c r="B64" s="207"/>
      <c r="C64" s="209" t="str">
        <f t="shared" si="7"/>
        <v>8AM-10AM</v>
      </c>
      <c r="D64" s="209">
        <f t="shared" si="7"/>
        <v>5</v>
      </c>
      <c r="E64" s="232">
        <f t="shared" si="8"/>
        <v>1</v>
      </c>
      <c r="F64" s="233">
        <f t="shared" si="8"/>
        <v>4</v>
      </c>
      <c r="G64" s="233">
        <f t="shared" si="8"/>
        <v>0</v>
      </c>
      <c r="H64" s="233">
        <f t="shared" si="8"/>
        <v>0</v>
      </c>
      <c r="I64" s="233">
        <f t="shared" si="8"/>
        <v>1</v>
      </c>
      <c r="J64" s="233">
        <f t="shared" si="8"/>
        <v>1</v>
      </c>
      <c r="K64" s="234">
        <f t="shared" si="8"/>
        <v>0</v>
      </c>
      <c r="L64" s="217"/>
    </row>
    <row r="65" spans="2:12">
      <c r="B65" s="207"/>
      <c r="C65" s="209" t="str">
        <f t="shared" si="7"/>
        <v>10AM-12PM</v>
      </c>
      <c r="D65" s="209">
        <f t="shared" si="7"/>
        <v>6</v>
      </c>
      <c r="E65" s="232">
        <f t="shared" si="8"/>
        <v>1</v>
      </c>
      <c r="F65" s="233">
        <f t="shared" si="8"/>
        <v>4</v>
      </c>
      <c r="G65" s="233">
        <f t="shared" si="8"/>
        <v>0</v>
      </c>
      <c r="H65" s="233">
        <f t="shared" si="8"/>
        <v>0</v>
      </c>
      <c r="I65" s="233">
        <f t="shared" si="8"/>
        <v>1</v>
      </c>
      <c r="J65" s="233">
        <f t="shared" si="8"/>
        <v>0</v>
      </c>
      <c r="K65" s="234">
        <f t="shared" si="8"/>
        <v>0</v>
      </c>
      <c r="L65" s="217"/>
    </row>
    <row r="66" spans="2:12">
      <c r="B66" s="207"/>
      <c r="C66" s="209" t="str">
        <f t="shared" si="7"/>
        <v>12PM-2PM</v>
      </c>
      <c r="D66" s="209">
        <f t="shared" si="7"/>
        <v>7</v>
      </c>
      <c r="E66" s="232">
        <f t="shared" si="8"/>
        <v>1</v>
      </c>
      <c r="F66" s="233">
        <f t="shared" si="8"/>
        <v>4</v>
      </c>
      <c r="G66" s="233">
        <f t="shared" si="8"/>
        <v>0</v>
      </c>
      <c r="H66" s="233">
        <f t="shared" si="8"/>
        <v>0</v>
      </c>
      <c r="I66" s="233">
        <f t="shared" si="8"/>
        <v>1</v>
      </c>
      <c r="J66" s="233">
        <f t="shared" si="8"/>
        <v>0</v>
      </c>
      <c r="K66" s="234">
        <f t="shared" si="8"/>
        <v>0</v>
      </c>
      <c r="L66" s="217"/>
    </row>
    <row r="67" spans="2:12">
      <c r="B67" s="207"/>
      <c r="C67" s="209" t="str">
        <f t="shared" si="7"/>
        <v>2PM-4PM</v>
      </c>
      <c r="D67" s="209">
        <f t="shared" si="7"/>
        <v>8</v>
      </c>
      <c r="E67" s="232">
        <f t="shared" si="8"/>
        <v>1</v>
      </c>
      <c r="F67" s="233">
        <f t="shared" si="8"/>
        <v>1</v>
      </c>
      <c r="G67" s="233">
        <f t="shared" si="8"/>
        <v>1</v>
      </c>
      <c r="H67" s="233">
        <f t="shared" si="8"/>
        <v>0</v>
      </c>
      <c r="I67" s="233">
        <f t="shared" si="8"/>
        <v>0</v>
      </c>
      <c r="J67" s="233">
        <f t="shared" si="8"/>
        <v>3</v>
      </c>
      <c r="K67" s="234">
        <f t="shared" si="8"/>
        <v>0</v>
      </c>
      <c r="L67" s="217"/>
    </row>
    <row r="68" spans="2:12">
      <c r="B68" s="207"/>
      <c r="C68" s="209" t="str">
        <f t="shared" si="7"/>
        <v>4PM-6PM</v>
      </c>
      <c r="D68" s="209">
        <f t="shared" si="7"/>
        <v>9</v>
      </c>
      <c r="E68" s="232">
        <f t="shared" si="8"/>
        <v>1</v>
      </c>
      <c r="F68" s="233">
        <f t="shared" si="8"/>
        <v>1</v>
      </c>
      <c r="G68" s="233">
        <f t="shared" si="8"/>
        <v>1</v>
      </c>
      <c r="H68" s="233">
        <f t="shared" si="8"/>
        <v>0</v>
      </c>
      <c r="I68" s="233">
        <f t="shared" si="8"/>
        <v>0</v>
      </c>
      <c r="J68" s="233">
        <f t="shared" si="8"/>
        <v>2</v>
      </c>
      <c r="K68" s="234">
        <f t="shared" si="8"/>
        <v>0</v>
      </c>
      <c r="L68" s="217"/>
    </row>
    <row r="69" spans="2:12">
      <c r="B69" s="207"/>
      <c r="C69" s="209" t="str">
        <f t="shared" si="7"/>
        <v>6PM-8PM</v>
      </c>
      <c r="D69" s="209">
        <f t="shared" si="7"/>
        <v>10</v>
      </c>
      <c r="E69" s="232">
        <f t="shared" si="8"/>
        <v>0</v>
      </c>
      <c r="F69" s="233">
        <f t="shared" si="8"/>
        <v>1</v>
      </c>
      <c r="G69" s="233">
        <f t="shared" si="8"/>
        <v>1</v>
      </c>
      <c r="H69" s="233">
        <f t="shared" si="8"/>
        <v>0</v>
      </c>
      <c r="I69" s="233">
        <f t="shared" si="8"/>
        <v>0</v>
      </c>
      <c r="J69" s="233">
        <f t="shared" si="8"/>
        <v>3</v>
      </c>
      <c r="K69" s="234">
        <f t="shared" si="8"/>
        <v>0</v>
      </c>
      <c r="L69" s="217"/>
    </row>
    <row r="70" spans="2:12">
      <c r="B70" s="207"/>
      <c r="C70" s="209" t="str">
        <f t="shared" si="7"/>
        <v>8PM-10PM</v>
      </c>
      <c r="D70" s="209">
        <f t="shared" si="7"/>
        <v>11</v>
      </c>
      <c r="E70" s="232">
        <f t="shared" si="8"/>
        <v>0</v>
      </c>
      <c r="F70" s="233">
        <f t="shared" si="8"/>
        <v>1</v>
      </c>
      <c r="G70" s="233">
        <f t="shared" si="8"/>
        <v>2</v>
      </c>
      <c r="H70" s="233">
        <f t="shared" si="8"/>
        <v>1</v>
      </c>
      <c r="I70" s="233">
        <f t="shared" si="8"/>
        <v>1</v>
      </c>
      <c r="J70" s="233">
        <f t="shared" si="8"/>
        <v>3</v>
      </c>
      <c r="K70" s="234">
        <f t="shared" si="8"/>
        <v>0</v>
      </c>
      <c r="L70" s="217"/>
    </row>
    <row r="71" spans="2:12">
      <c r="B71" s="207"/>
      <c r="C71" s="209" t="str">
        <f t="shared" si="7"/>
        <v>10PM-12AM</v>
      </c>
      <c r="D71" s="209">
        <f t="shared" si="7"/>
        <v>12</v>
      </c>
      <c r="E71" s="235">
        <f t="shared" si="8"/>
        <v>0</v>
      </c>
      <c r="F71" s="236">
        <f t="shared" si="8"/>
        <v>1</v>
      </c>
      <c r="G71" s="236">
        <f t="shared" si="8"/>
        <v>1</v>
      </c>
      <c r="H71" s="236">
        <f t="shared" si="8"/>
        <v>1</v>
      </c>
      <c r="I71" s="236">
        <f t="shared" si="8"/>
        <v>1</v>
      </c>
      <c r="J71" s="236">
        <f t="shared" si="8"/>
        <v>1</v>
      </c>
      <c r="K71" s="237">
        <f t="shared" si="8"/>
        <v>0</v>
      </c>
      <c r="L71" s="217"/>
    </row>
    <row r="72" spans="2:12">
      <c r="B72" s="207"/>
      <c r="C72" s="209"/>
      <c r="D72" s="209"/>
      <c r="E72" s="226"/>
      <c r="F72" s="226"/>
      <c r="G72" s="226"/>
      <c r="H72" s="226"/>
      <c r="I72" s="226"/>
      <c r="J72" s="226" t="s">
        <v>196</v>
      </c>
      <c r="K72" s="226">
        <f>SUMIF(E60:K71,"&gt;0")*2</f>
        <v>120</v>
      </c>
      <c r="L72" s="217"/>
    </row>
    <row r="73" spans="2:12">
      <c r="B73" s="207"/>
      <c r="C73" s="209"/>
      <c r="D73" s="209"/>
      <c r="E73" s="226"/>
      <c r="F73" s="226"/>
      <c r="G73" s="226"/>
      <c r="H73" s="226"/>
      <c r="I73" s="226"/>
      <c r="J73" s="226" t="s">
        <v>197</v>
      </c>
      <c r="K73" s="226">
        <f>SUMIF(E60:K71,"&lt;0")*2</f>
        <v>0</v>
      </c>
      <c r="L73" s="217"/>
    </row>
    <row r="74" spans="2:12">
      <c r="B74" s="207"/>
      <c r="C74" s="209"/>
      <c r="D74" s="209"/>
      <c r="E74" s="226"/>
      <c r="F74" s="226"/>
      <c r="G74" s="226"/>
      <c r="H74" s="226"/>
      <c r="I74" s="226"/>
      <c r="J74" s="238"/>
      <c r="K74" s="238"/>
      <c r="L74" s="217"/>
    </row>
    <row r="75" spans="2:12" ht="14" thickBot="1">
      <c r="B75" s="239"/>
      <c r="C75" s="240"/>
      <c r="D75" s="240"/>
      <c r="E75" s="241"/>
      <c r="F75" s="241"/>
      <c r="G75" s="241"/>
      <c r="H75" s="241"/>
      <c r="I75" s="241"/>
      <c r="J75" s="241"/>
      <c r="K75" s="241"/>
      <c r="L75" s="242"/>
    </row>
  </sheetData>
  <mergeCells count="1">
    <mergeCell ref="B2:L2"/>
  </mergeCells>
  <conditionalFormatting sqref="E60:I74 J60:K73">
    <cfRule type="cellIs" dxfId="1" priority="1" stopIfTrue="1" operator="lessThan">
      <formula>0</formula>
    </cfRule>
    <cfRule type="cellIs" dxfId="0" priority="2" stopIfTrue="1" operator="greaterThan">
      <formula>0</formula>
    </cfRule>
  </conditionalFormatting>
  <pageMargins left="0.36" right="0.24" top="1" bottom="0.61" header="0.5" footer="0.5"/>
  <pageSetup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4325C-8642-FC42-A6FE-9AAADA8A6FB8}">
  <dimension ref="A2:H22"/>
  <sheetViews>
    <sheetView zoomScale="94" workbookViewId="0">
      <selection activeCell="D22" sqref="D22"/>
    </sheetView>
  </sheetViews>
  <sheetFormatPr baseColWidth="10" defaultColWidth="9" defaultRowHeight="15"/>
  <cols>
    <col min="1" max="12" width="14.83203125" style="4" customWidth="1"/>
    <col min="13" max="16384" width="9" style="4"/>
  </cols>
  <sheetData>
    <row r="2" spans="1:7">
      <c r="B2" s="291" t="s">
        <v>73</v>
      </c>
      <c r="C2" s="291"/>
      <c r="D2" s="291"/>
      <c r="E2" s="291"/>
      <c r="F2" s="291"/>
      <c r="G2" s="291"/>
    </row>
    <row r="3" spans="1:7">
      <c r="B3" s="291"/>
      <c r="C3" s="291"/>
      <c r="D3" s="291"/>
      <c r="E3" s="291"/>
      <c r="F3" s="291"/>
      <c r="G3" s="291"/>
    </row>
    <row r="4" spans="1:7">
      <c r="B4" s="291"/>
      <c r="C4" s="291"/>
      <c r="D4" s="291"/>
      <c r="E4" s="291"/>
      <c r="F4" s="291"/>
      <c r="G4" s="291"/>
    </row>
    <row r="5" spans="1:7">
      <c r="B5" s="291"/>
      <c r="C5" s="291"/>
      <c r="D5" s="291"/>
      <c r="E5" s="291"/>
      <c r="F5" s="291"/>
      <c r="G5" s="291"/>
    </row>
    <row r="6" spans="1:7">
      <c r="B6" s="291"/>
      <c r="C6" s="291"/>
      <c r="D6" s="291"/>
      <c r="E6" s="291"/>
      <c r="F6" s="291"/>
      <c r="G6" s="291"/>
    </row>
    <row r="8" spans="1:7">
      <c r="B8" s="282" t="s">
        <v>63</v>
      </c>
      <c r="C8" s="282"/>
      <c r="D8" s="282"/>
      <c r="E8" s="282"/>
      <c r="F8" s="282"/>
      <c r="G8" s="282"/>
    </row>
    <row r="9" spans="1:7">
      <c r="C9" s="3" t="s">
        <v>69</v>
      </c>
      <c r="D9" s="3" t="s">
        <v>70</v>
      </c>
      <c r="E9" s="3" t="s">
        <v>71</v>
      </c>
      <c r="F9" s="3" t="s">
        <v>72</v>
      </c>
      <c r="G9" s="3" t="s">
        <v>64</v>
      </c>
    </row>
    <row r="10" spans="1:7">
      <c r="B10" s="4" t="s">
        <v>66</v>
      </c>
      <c r="C10" s="88">
        <v>22</v>
      </c>
      <c r="D10" s="89">
        <v>10</v>
      </c>
      <c r="E10" s="89">
        <v>23</v>
      </c>
      <c r="F10" s="90">
        <v>24</v>
      </c>
      <c r="G10" s="3">
        <v>200</v>
      </c>
    </row>
    <row r="11" spans="1:7">
      <c r="B11" s="4" t="s">
        <v>67</v>
      </c>
      <c r="C11" s="91">
        <v>11</v>
      </c>
      <c r="D11" s="92">
        <v>19</v>
      </c>
      <c r="E11" s="92">
        <v>23</v>
      </c>
      <c r="F11" s="93">
        <v>10</v>
      </c>
      <c r="G11" s="3">
        <v>250</v>
      </c>
    </row>
    <row r="12" spans="1:7">
      <c r="B12" s="4" t="s">
        <v>68</v>
      </c>
      <c r="C12" s="94">
        <v>15</v>
      </c>
      <c r="D12" s="95">
        <v>11</v>
      </c>
      <c r="E12" s="95">
        <v>11</v>
      </c>
      <c r="F12" s="96">
        <v>16</v>
      </c>
      <c r="G12" s="3">
        <v>350</v>
      </c>
    </row>
    <row r="13" spans="1:7">
      <c r="B13" s="4" t="s">
        <v>65</v>
      </c>
      <c r="C13" s="3">
        <v>210</v>
      </c>
      <c r="D13" s="3">
        <v>160</v>
      </c>
      <c r="E13" s="3">
        <v>110</v>
      </c>
      <c r="F13" s="3">
        <v>200</v>
      </c>
      <c r="G13" s="3"/>
    </row>
    <row r="15" spans="1:7">
      <c r="B15" s="264" t="s">
        <v>200</v>
      </c>
    </row>
    <row r="16" spans="1:7" ht="16" thickBot="1">
      <c r="A16" s="264" t="s">
        <v>201</v>
      </c>
      <c r="B16" s="264" t="s">
        <v>202</v>
      </c>
      <c r="C16" s="265" t="str">
        <f>C9</f>
        <v>New York</v>
      </c>
      <c r="D16" s="85" t="str">
        <f>D9</f>
        <v>Chicago</v>
      </c>
      <c r="E16" s="85" t="str">
        <f>E9</f>
        <v>New Orleans</v>
      </c>
      <c r="F16" s="85" t="str">
        <f>F9</f>
        <v>Los Angeles</v>
      </c>
    </row>
    <row r="17" spans="1:8" ht="16" thickBot="1">
      <c r="A17" s="4" t="str">
        <f>B10</f>
        <v>Plant A</v>
      </c>
      <c r="B17" s="271">
        <f>SUM(C17:F17)</f>
        <v>0</v>
      </c>
      <c r="C17" s="266"/>
      <c r="D17" s="266"/>
      <c r="E17" s="266"/>
      <c r="F17" s="267"/>
      <c r="H17" s="274" t="s">
        <v>203</v>
      </c>
    </row>
    <row r="18" spans="1:8" ht="16" thickBot="1">
      <c r="A18" s="4" t="str">
        <f t="shared" ref="A18:A19" si="0">B11</f>
        <v>Plant B</v>
      </c>
      <c r="B18" s="272">
        <f t="shared" ref="B18:B19" si="1">SUM(C18:F18)</f>
        <v>0</v>
      </c>
      <c r="C18" s="265"/>
      <c r="D18" s="265"/>
      <c r="E18" s="265"/>
      <c r="F18" s="268"/>
      <c r="H18" s="275" t="s">
        <v>181</v>
      </c>
    </row>
    <row r="19" spans="1:8" ht="16" thickBot="1">
      <c r="A19" s="4" t="str">
        <f t="shared" si="0"/>
        <v>Plant C</v>
      </c>
      <c r="B19" s="273">
        <f t="shared" si="1"/>
        <v>0</v>
      </c>
      <c r="C19" s="269"/>
      <c r="D19" s="269"/>
      <c r="E19" s="269"/>
      <c r="F19" s="270"/>
    </row>
    <row r="20" spans="1:8">
      <c r="C20" s="276" t="s">
        <v>204</v>
      </c>
      <c r="D20" s="276" t="s">
        <v>204</v>
      </c>
      <c r="E20" s="276" t="s">
        <v>204</v>
      </c>
      <c r="F20" s="276" t="s">
        <v>204</v>
      </c>
    </row>
    <row r="21" spans="1:8">
      <c r="A21" s="264" t="s">
        <v>205</v>
      </c>
      <c r="C21" s="87">
        <f>SUM(C17:C19)</f>
        <v>0</v>
      </c>
      <c r="D21" s="87">
        <f>SUM(D17:D19)</f>
        <v>0</v>
      </c>
      <c r="E21" s="87">
        <f t="shared" ref="E21:F21" si="2">SUM(E17:E19)</f>
        <v>0</v>
      </c>
      <c r="F21" s="87">
        <f t="shared" si="2"/>
        <v>0</v>
      </c>
    </row>
    <row r="22" spans="1:8">
      <c r="C22" s="87"/>
      <c r="D22" s="87"/>
      <c r="E22" s="87"/>
      <c r="F22" s="87"/>
    </row>
  </sheetData>
  <mergeCells count="2">
    <mergeCell ref="B8:G8"/>
    <mergeCell ref="B2:G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6DBD1-4547-D54D-BA78-770E51299D3A}">
  <dimension ref="A1:AF301"/>
  <sheetViews>
    <sheetView tabSelected="1" topLeftCell="H1" workbookViewId="0">
      <selection activeCell="W15" sqref="W15"/>
    </sheetView>
  </sheetViews>
  <sheetFormatPr baseColWidth="10" defaultColWidth="9" defaultRowHeight="15"/>
  <cols>
    <col min="1" max="1" width="12.6640625" style="105" bestFit="1" customWidth="1"/>
    <col min="2" max="2" width="8.83203125" style="105" customWidth="1"/>
    <col min="3" max="3" width="8.1640625" style="105" customWidth="1"/>
    <col min="4" max="5" width="9" style="105"/>
    <col min="6" max="6" width="7.5" style="105" customWidth="1"/>
    <col min="7" max="15" width="9" style="105"/>
    <col min="16" max="16" width="9.33203125" style="105" bestFit="1" customWidth="1"/>
    <col min="17" max="18" width="9" style="105"/>
    <col min="19" max="19" width="9.6640625" style="105" bestFit="1" customWidth="1"/>
    <col min="20" max="20" width="11.1640625" style="105" bestFit="1" customWidth="1"/>
    <col min="21" max="21" width="9.6640625" style="105" bestFit="1" customWidth="1"/>
    <col min="22" max="24" width="9" style="105"/>
    <col min="25" max="25" width="12.6640625" style="105" bestFit="1" customWidth="1"/>
    <col min="26" max="27" width="9" style="121"/>
    <col min="28" max="28" width="14" style="122" customWidth="1"/>
    <col min="29" max="32" width="9" style="121"/>
    <col min="33" max="16384" width="9" style="105"/>
  </cols>
  <sheetData>
    <row r="1" spans="1:28">
      <c r="B1" s="284" t="s">
        <v>105</v>
      </c>
      <c r="C1" s="284"/>
      <c r="D1" s="284"/>
      <c r="E1" s="284"/>
      <c r="F1" s="284"/>
      <c r="G1" s="284"/>
      <c r="H1" s="284"/>
      <c r="I1" s="284"/>
      <c r="J1" s="284"/>
      <c r="K1" s="284"/>
      <c r="L1" s="284"/>
      <c r="M1" s="284"/>
      <c r="N1" s="284"/>
      <c r="P1" s="286" t="s">
        <v>106</v>
      </c>
      <c r="Q1" s="286"/>
      <c r="R1" s="286"/>
      <c r="S1" s="283" t="s">
        <v>107</v>
      </c>
      <c r="T1" s="283"/>
      <c r="U1" s="283"/>
    </row>
    <row r="2" spans="1:28">
      <c r="B2" s="157"/>
      <c r="C2" s="157"/>
      <c r="D2" s="157"/>
      <c r="E2" s="157"/>
      <c r="F2" s="157"/>
      <c r="G2" s="157"/>
      <c r="H2" s="157"/>
      <c r="I2" s="157"/>
      <c r="J2" s="157"/>
      <c r="K2" s="157"/>
      <c r="L2" s="157"/>
      <c r="M2" s="157"/>
      <c r="N2" s="157"/>
      <c r="P2" s="158" t="s">
        <v>108</v>
      </c>
      <c r="Q2" s="158" t="s">
        <v>109</v>
      </c>
      <c r="R2" s="158" t="s">
        <v>110</v>
      </c>
      <c r="S2" s="158" t="s">
        <v>108</v>
      </c>
      <c r="T2" s="158" t="s">
        <v>109</v>
      </c>
      <c r="U2" s="158" t="s">
        <v>110</v>
      </c>
    </row>
    <row r="3" spans="1:28" ht="30" customHeight="1">
      <c r="A3" s="109" t="s">
        <v>111</v>
      </c>
      <c r="B3" s="284" t="s">
        <v>112</v>
      </c>
      <c r="C3" s="284"/>
      <c r="D3" s="284"/>
      <c r="E3" s="284"/>
      <c r="F3" s="284"/>
      <c r="G3" s="284"/>
      <c r="H3" s="284"/>
      <c r="I3" s="284"/>
      <c r="J3" s="284"/>
      <c r="K3" s="284"/>
      <c r="L3" s="284"/>
      <c r="M3" s="284"/>
      <c r="N3" s="284"/>
      <c r="O3" s="105" t="s">
        <v>75</v>
      </c>
      <c r="P3" s="110">
        <v>8.5973993488756895E-2</v>
      </c>
      <c r="Q3" s="110">
        <v>0.186404486132701</v>
      </c>
      <c r="R3" s="110">
        <v>0.13488765178493661</v>
      </c>
      <c r="S3" s="298">
        <v>27.088003821010673</v>
      </c>
      <c r="T3" s="298">
        <v>931.77533179758075</v>
      </c>
      <c r="U3" s="298">
        <v>157.80284428985721</v>
      </c>
    </row>
    <row r="4" spans="1:28" ht="33" customHeight="1">
      <c r="A4" s="109" t="s">
        <v>113</v>
      </c>
      <c r="B4" s="284" t="s">
        <v>114</v>
      </c>
      <c r="C4" s="284"/>
      <c r="D4" s="284"/>
      <c r="E4" s="284"/>
      <c r="F4" s="284"/>
      <c r="G4" s="284"/>
      <c r="H4" s="284"/>
      <c r="I4" s="284"/>
      <c r="J4" s="284"/>
      <c r="K4" s="284"/>
      <c r="L4" s="284"/>
      <c r="M4" s="284"/>
      <c r="N4" s="284"/>
      <c r="O4" s="105" t="s">
        <v>75</v>
      </c>
      <c r="P4" s="296">
        <v>-0.52541052540999977</v>
      </c>
      <c r="Q4" s="296">
        <v>1.3241813241799991</v>
      </c>
      <c r="R4" s="296">
        <v>0.19129052096065921</v>
      </c>
      <c r="S4" s="298">
        <v>145.48126394705233</v>
      </c>
      <c r="T4" s="298">
        <v>1321.6925516915078</v>
      </c>
      <c r="U4" s="298">
        <v>555.5581510110834</v>
      </c>
      <c r="Z4" s="149"/>
    </row>
    <row r="5" spans="1:28" ht="30.75" customHeight="1">
      <c r="A5" s="109" t="s">
        <v>115</v>
      </c>
      <c r="B5" s="284" t="s">
        <v>116</v>
      </c>
      <c r="C5" s="284"/>
      <c r="D5" s="284"/>
      <c r="E5" s="284"/>
      <c r="F5" s="284"/>
      <c r="G5" s="284"/>
      <c r="H5" s="284"/>
      <c r="I5" s="284"/>
      <c r="J5" s="284"/>
      <c r="K5" s="284"/>
      <c r="L5" s="284"/>
      <c r="M5" s="284"/>
      <c r="N5" s="284"/>
      <c r="O5" s="105" t="s">
        <v>75</v>
      </c>
      <c r="P5" s="112">
        <v>2.5652010959563265E-2</v>
      </c>
      <c r="Q5" s="113">
        <v>7.7651817748747742E-2</v>
      </c>
      <c r="R5" s="113">
        <v>5.2753783379079135E-2</v>
      </c>
      <c r="S5" s="111">
        <v>2.7542378021758345</v>
      </c>
      <c r="T5" s="111">
        <v>19.913088886916366</v>
      </c>
      <c r="U5" s="111">
        <v>7.8175818029099737</v>
      </c>
      <c r="Z5" s="149"/>
    </row>
    <row r="6" spans="1:28">
      <c r="A6" s="109" t="s">
        <v>117</v>
      </c>
      <c r="B6" s="105" t="s">
        <v>118</v>
      </c>
      <c r="P6" s="114"/>
      <c r="Q6" s="158"/>
      <c r="R6" s="158"/>
      <c r="S6" s="158"/>
      <c r="Z6" s="149"/>
    </row>
    <row r="7" spans="1:28" ht="16" thickBot="1">
      <c r="A7" s="109"/>
      <c r="B7" s="105" t="s">
        <v>75</v>
      </c>
      <c r="Z7" s="155"/>
    </row>
    <row r="8" spans="1:28" ht="16" thickBot="1">
      <c r="A8" s="109"/>
      <c r="B8" s="294">
        <v>4.1423200729634045E-4</v>
      </c>
      <c r="C8" s="294">
        <v>2.6609039990575691E-4</v>
      </c>
      <c r="D8" s="294">
        <v>6.0304908624124974E-4</v>
      </c>
      <c r="E8" s="294">
        <v>1.5243412226454361E-4</v>
      </c>
      <c r="F8" s="294">
        <v>2.9030359853122843E-4</v>
      </c>
      <c r="G8" s="294">
        <v>7.9612910792755222E-4</v>
      </c>
      <c r="H8" s="294">
        <v>1.2884912201006234E-3</v>
      </c>
      <c r="I8" s="294">
        <v>9.8923162049603208E-4</v>
      </c>
      <c r="J8" s="294">
        <v>1.1605072939257824E-3</v>
      </c>
      <c r="K8" s="294">
        <v>1.0740500337798227E-3</v>
      </c>
      <c r="L8" s="294">
        <v>1.0407098189534022E-3</v>
      </c>
      <c r="M8" s="294">
        <v>1.0623415686332239E-3</v>
      </c>
      <c r="N8" s="294">
        <v>8.3354042308655442E-4</v>
      </c>
      <c r="O8" s="294">
        <v>8.8094542193253226E-4</v>
      </c>
      <c r="P8" s="294">
        <v>1.0104582203496477E-3</v>
      </c>
      <c r="Q8" s="294">
        <v>4.6259585521626857E-4</v>
      </c>
      <c r="R8" s="294">
        <v>0.20530057269195873</v>
      </c>
      <c r="S8" s="294">
        <v>0.19811896311887878</v>
      </c>
      <c r="T8" s="294">
        <v>0.18004728632172595</v>
      </c>
      <c r="U8" s="294">
        <v>0.20057513164149368</v>
      </c>
      <c r="V8" s="294">
        <v>0.17228796856806877</v>
      </c>
      <c r="W8" s="294">
        <v>3.134497610014729E-2</v>
      </c>
      <c r="X8" s="294">
        <v>0</v>
      </c>
      <c r="Y8" s="297">
        <v>555.5581510110834</v>
      </c>
      <c r="Z8" s="296"/>
      <c r="AA8" s="296"/>
      <c r="AB8" s="296"/>
    </row>
    <row r="9" spans="1:28" ht="30" customHeight="1">
      <c r="A9" s="299" t="s">
        <v>119</v>
      </c>
      <c r="B9" s="284" t="s">
        <v>116</v>
      </c>
      <c r="C9" s="284"/>
      <c r="D9" s="284"/>
      <c r="E9" s="284"/>
      <c r="F9" s="284"/>
      <c r="G9" s="284"/>
      <c r="H9" s="284"/>
      <c r="I9" s="284"/>
      <c r="J9" s="284"/>
      <c r="K9" s="284"/>
      <c r="L9" s="284"/>
      <c r="M9" s="284"/>
      <c r="N9" s="284"/>
      <c r="O9" s="105" t="s">
        <v>75</v>
      </c>
      <c r="P9" s="110"/>
      <c r="Q9" s="110"/>
      <c r="R9" s="110"/>
      <c r="S9" s="111"/>
      <c r="T9" s="111"/>
      <c r="U9" s="111"/>
      <c r="Z9" s="149"/>
    </row>
    <row r="10" spans="1:28">
      <c r="A10" s="109" t="s">
        <v>120</v>
      </c>
      <c r="B10" s="105" t="s">
        <v>121</v>
      </c>
      <c r="C10" s="157"/>
      <c r="D10" s="157"/>
      <c r="E10" s="157"/>
      <c r="F10" s="157"/>
      <c r="G10" s="157"/>
      <c r="H10" s="157"/>
      <c r="I10" s="157"/>
      <c r="J10" s="157"/>
      <c r="K10" s="157"/>
      <c r="L10" s="157"/>
      <c r="M10" s="157"/>
      <c r="N10" s="157"/>
      <c r="P10" s="110"/>
      <c r="Q10" s="110"/>
      <c r="R10" s="110"/>
      <c r="S10" s="111"/>
      <c r="T10" s="111"/>
      <c r="U10" s="111"/>
      <c r="Z10" s="149"/>
    </row>
    <row r="11" spans="1:28" ht="16" thickBot="1">
      <c r="A11" s="109"/>
      <c r="B11" s="105" t="s">
        <v>75</v>
      </c>
      <c r="C11" s="157"/>
      <c r="D11" s="157"/>
      <c r="E11" s="157"/>
      <c r="F11" s="157"/>
      <c r="G11" s="157"/>
      <c r="H11" s="157"/>
      <c r="I11" s="157"/>
      <c r="J11" s="157"/>
      <c r="K11" s="157"/>
      <c r="L11" s="157"/>
      <c r="M11" s="157"/>
      <c r="N11" s="157"/>
      <c r="P11" s="110"/>
      <c r="Q11" s="110"/>
      <c r="R11" s="110"/>
      <c r="S11" s="111"/>
      <c r="T11" s="111"/>
      <c r="U11" s="111"/>
    </row>
    <row r="12" spans="1:28" ht="16" thickBot="1">
      <c r="A12" s="109"/>
      <c r="B12" s="294">
        <v>0</v>
      </c>
      <c r="C12" s="294">
        <v>0</v>
      </c>
      <c r="D12" s="294">
        <v>0</v>
      </c>
      <c r="E12" s="294">
        <v>0</v>
      </c>
      <c r="F12" s="294">
        <v>4.6401814053442798E-2</v>
      </c>
      <c r="G12" s="294">
        <v>0</v>
      </c>
      <c r="H12" s="294">
        <v>0</v>
      </c>
      <c r="I12" s="294">
        <v>0</v>
      </c>
      <c r="J12" s="294">
        <v>0</v>
      </c>
      <c r="K12" s="294">
        <v>0</v>
      </c>
      <c r="L12" s="294">
        <v>0</v>
      </c>
      <c r="M12" s="294">
        <v>0</v>
      </c>
      <c r="N12" s="294">
        <v>0.95359918594655702</v>
      </c>
      <c r="O12" s="294">
        <v>0</v>
      </c>
      <c r="P12" s="294">
        <v>0</v>
      </c>
      <c r="Q12" s="294">
        <v>0</v>
      </c>
      <c r="R12" s="294">
        <v>0</v>
      </c>
      <c r="S12" s="294">
        <v>0</v>
      </c>
      <c r="T12" s="294">
        <v>0</v>
      </c>
      <c r="U12" s="294">
        <v>0</v>
      </c>
      <c r="V12" s="294">
        <v>0</v>
      </c>
      <c r="W12" s="294">
        <v>0</v>
      </c>
      <c r="X12" s="294">
        <v>0</v>
      </c>
    </row>
    <row r="13" spans="1:28" ht="30" customHeight="1">
      <c r="A13" s="109" t="s">
        <v>122</v>
      </c>
      <c r="B13" s="284" t="s">
        <v>116</v>
      </c>
      <c r="C13" s="284"/>
      <c r="D13" s="284"/>
      <c r="E13" s="284"/>
      <c r="F13" s="284"/>
      <c r="G13" s="284"/>
      <c r="H13" s="284"/>
      <c r="I13" s="284"/>
      <c r="J13" s="284"/>
      <c r="K13" s="284"/>
      <c r="L13" s="284"/>
      <c r="M13" s="284"/>
      <c r="N13" s="284"/>
      <c r="O13" s="105" t="s">
        <v>75</v>
      </c>
      <c r="P13" s="117">
        <f>AC116</f>
        <v>0.13261055436664249</v>
      </c>
      <c r="Q13" s="118">
        <f>AC117</f>
        <v>0.19458016576566806</v>
      </c>
      <c r="R13" s="118">
        <f>AC118</f>
        <v>0.16970978308515697</v>
      </c>
      <c r="S13" s="111">
        <f>1*(1+P13)^40</f>
        <v>145.62105508587214</v>
      </c>
      <c r="T13" s="111">
        <f t="shared" ref="T13:U13" si="0">1*(1+Q13)^40</f>
        <v>1226.343083904881</v>
      </c>
      <c r="U13" s="111">
        <f t="shared" si="0"/>
        <v>528.59723735526154</v>
      </c>
      <c r="V13" s="119"/>
      <c r="W13" s="119"/>
      <c r="X13" s="119"/>
    </row>
    <row r="14" spans="1:28">
      <c r="B14" s="120"/>
      <c r="C14" s="120"/>
      <c r="D14" s="120"/>
      <c r="E14" s="120"/>
      <c r="F14" s="120"/>
      <c r="G14" s="120"/>
      <c r="H14" s="120"/>
      <c r="I14" s="120"/>
      <c r="J14" s="120"/>
      <c r="K14" s="120"/>
      <c r="L14" s="120"/>
      <c r="M14" s="120"/>
      <c r="N14" s="120"/>
      <c r="O14" s="119"/>
      <c r="P14" s="119"/>
      <c r="Q14" s="119"/>
      <c r="R14" s="119"/>
      <c r="S14" s="119"/>
      <c r="T14" s="119"/>
      <c r="U14" s="119"/>
      <c r="V14" s="119"/>
      <c r="W14" s="119"/>
      <c r="X14" s="119"/>
    </row>
    <row r="15" spans="1:28">
      <c r="B15" s="120"/>
      <c r="C15" s="120"/>
      <c r="D15" s="120"/>
      <c r="E15" s="120"/>
      <c r="F15" s="120"/>
      <c r="G15" s="120"/>
      <c r="H15" s="120"/>
      <c r="I15" s="120"/>
      <c r="J15" s="120"/>
      <c r="K15" s="120"/>
      <c r="L15" s="120"/>
      <c r="M15" s="120"/>
      <c r="N15" s="120"/>
      <c r="O15" s="119"/>
      <c r="P15" s="119"/>
      <c r="Q15" s="119"/>
      <c r="R15" s="119"/>
      <c r="S15" s="119"/>
      <c r="T15" s="119"/>
      <c r="U15" s="119"/>
      <c r="V15" s="119"/>
      <c r="W15" s="119"/>
      <c r="X15" s="119"/>
    </row>
    <row r="16" spans="1:28">
      <c r="B16" s="120"/>
      <c r="C16" s="120"/>
      <c r="D16" s="120"/>
      <c r="E16" s="120"/>
      <c r="F16" s="120"/>
      <c r="G16" s="120"/>
      <c r="H16" s="120"/>
      <c r="I16" s="120"/>
      <c r="J16" s="120"/>
      <c r="K16" s="120"/>
      <c r="L16" s="120"/>
      <c r="M16" s="120"/>
      <c r="N16" s="120"/>
      <c r="O16" s="119"/>
      <c r="P16" s="119"/>
      <c r="Q16" s="119"/>
      <c r="R16" s="119"/>
      <c r="S16" s="119"/>
      <c r="T16" s="119"/>
      <c r="U16" s="119"/>
      <c r="V16" s="119"/>
      <c r="W16" s="119"/>
      <c r="X16" s="119"/>
    </row>
    <row r="17" spans="1:29" ht="16" thickBot="1">
      <c r="B17" s="105" t="s">
        <v>123</v>
      </c>
    </row>
    <row r="18" spans="1:29" ht="16" thickBot="1">
      <c r="B18" s="294">
        <v>0</v>
      </c>
      <c r="C18" s="294">
        <v>0</v>
      </c>
      <c r="D18" s="294">
        <v>0</v>
      </c>
      <c r="E18" s="294">
        <v>0</v>
      </c>
      <c r="F18" s="294">
        <v>4.6401814053442798E-2</v>
      </c>
      <c r="G18" s="294">
        <v>0</v>
      </c>
      <c r="H18" s="294">
        <v>0</v>
      </c>
      <c r="I18" s="294">
        <v>0</v>
      </c>
      <c r="J18" s="294">
        <v>0</v>
      </c>
      <c r="K18" s="294">
        <v>0</v>
      </c>
      <c r="L18" s="294">
        <v>0</v>
      </c>
      <c r="M18" s="294">
        <v>0</v>
      </c>
      <c r="N18" s="294">
        <v>0.95359918594655702</v>
      </c>
      <c r="O18" s="294">
        <v>0</v>
      </c>
      <c r="P18" s="294">
        <v>0</v>
      </c>
      <c r="Q18" s="294">
        <v>0</v>
      </c>
      <c r="R18" s="294">
        <v>0</v>
      </c>
      <c r="S18" s="294">
        <v>0</v>
      </c>
      <c r="T18" s="294">
        <v>0</v>
      </c>
      <c r="U18" s="294">
        <v>0</v>
      </c>
      <c r="V18" s="294">
        <v>0</v>
      </c>
      <c r="W18" s="294">
        <v>0</v>
      </c>
      <c r="X18" s="294">
        <v>0</v>
      </c>
      <c r="Z18" s="121">
        <f>SUM(B18:X18)</f>
        <v>1.0000009999999999</v>
      </c>
    </row>
    <row r="20" spans="1:29" ht="24">
      <c r="B20" s="285" t="s">
        <v>124</v>
      </c>
      <c r="C20" s="285"/>
      <c r="D20" s="285"/>
      <c r="E20" s="285"/>
      <c r="F20" s="285"/>
      <c r="G20" s="285"/>
      <c r="H20" s="285"/>
      <c r="I20" s="285"/>
      <c r="J20" s="124"/>
      <c r="K20" s="124"/>
      <c r="L20" s="124"/>
      <c r="M20" s="124"/>
      <c r="N20" s="124"/>
      <c r="O20" s="124"/>
      <c r="P20" s="125"/>
      <c r="Q20" s="125"/>
      <c r="R20" s="124"/>
      <c r="S20" s="124"/>
      <c r="T20" s="125"/>
      <c r="U20" s="124"/>
      <c r="V20" s="124"/>
      <c r="W20" s="124"/>
      <c r="X20" s="124"/>
    </row>
    <row r="21" spans="1:29" ht="19">
      <c r="B21" s="126" t="s">
        <v>125</v>
      </c>
      <c r="C21" s="125"/>
      <c r="D21" s="124"/>
      <c r="E21" s="124"/>
      <c r="F21" s="127"/>
      <c r="G21" s="124"/>
      <c r="H21" s="124"/>
      <c r="I21" s="124"/>
      <c r="J21" s="124"/>
      <c r="K21" s="124"/>
      <c r="L21" s="124"/>
      <c r="M21" s="124"/>
      <c r="N21" s="124"/>
      <c r="O21" s="124"/>
      <c r="P21" s="125"/>
      <c r="Q21" s="125"/>
      <c r="R21" s="124"/>
      <c r="S21" s="124"/>
      <c r="T21" s="125"/>
      <c r="U21" s="124"/>
      <c r="V21" s="124"/>
      <c r="W21" s="124"/>
      <c r="X21" s="124"/>
    </row>
    <row r="22" spans="1:29">
      <c r="B22" s="128" t="s">
        <v>126</v>
      </c>
      <c r="C22" s="125"/>
      <c r="D22" s="124"/>
      <c r="E22" s="124"/>
      <c r="F22" s="129"/>
      <c r="G22" s="124"/>
      <c r="H22" s="124"/>
      <c r="I22" s="124"/>
      <c r="J22" s="124"/>
      <c r="K22" s="124"/>
      <c r="L22" s="124"/>
      <c r="M22" s="124"/>
      <c r="N22" s="124"/>
      <c r="O22" s="124"/>
      <c r="P22" s="125"/>
      <c r="Q22" s="125"/>
      <c r="R22" s="124"/>
      <c r="S22" s="124"/>
      <c r="T22" s="125"/>
      <c r="U22" s="124"/>
      <c r="V22" s="124"/>
      <c r="W22" s="124"/>
      <c r="X22" s="124"/>
    </row>
    <row r="23" spans="1:29" ht="53">
      <c r="A23" s="130" t="s">
        <v>127</v>
      </c>
      <c r="B23" s="131" t="s">
        <v>128</v>
      </c>
      <c r="C23" s="132" t="s">
        <v>129</v>
      </c>
      <c r="D23" s="132" t="s">
        <v>130</v>
      </c>
      <c r="E23" s="132" t="s">
        <v>131</v>
      </c>
      <c r="F23" s="132" t="s">
        <v>132</v>
      </c>
      <c r="G23" s="133" t="s">
        <v>133</v>
      </c>
      <c r="H23" s="133" t="s">
        <v>134</v>
      </c>
      <c r="I23" s="133" t="s">
        <v>135</v>
      </c>
      <c r="J23" s="133" t="s">
        <v>136</v>
      </c>
      <c r="K23" s="134" t="s">
        <v>137</v>
      </c>
      <c r="L23" s="134" t="s">
        <v>138</v>
      </c>
      <c r="M23" s="134" t="s">
        <v>139</v>
      </c>
      <c r="N23" s="134" t="s">
        <v>140</v>
      </c>
      <c r="O23" s="135" t="s">
        <v>141</v>
      </c>
      <c r="P23" s="136" t="s">
        <v>142</v>
      </c>
      <c r="Q23" s="137" t="s">
        <v>143</v>
      </c>
      <c r="R23" s="138" t="s">
        <v>144</v>
      </c>
      <c r="S23" s="139" t="s">
        <v>145</v>
      </c>
      <c r="T23" s="140" t="s">
        <v>146</v>
      </c>
      <c r="U23" s="141" t="s">
        <v>147</v>
      </c>
      <c r="V23" s="142" t="s">
        <v>148</v>
      </c>
      <c r="W23" s="143" t="s">
        <v>149</v>
      </c>
      <c r="X23" s="144" t="s">
        <v>150</v>
      </c>
      <c r="Z23" s="145" t="s">
        <v>151</v>
      </c>
      <c r="AA23" s="146" t="s">
        <v>152</v>
      </c>
      <c r="AB23" s="147">
        <v>1</v>
      </c>
      <c r="AC23" s="148" t="s">
        <v>153</v>
      </c>
    </row>
    <row r="24" spans="1:29">
      <c r="A24" s="130">
        <v>1927</v>
      </c>
      <c r="B24" s="149">
        <v>0.33483000000000002</v>
      </c>
      <c r="C24" s="149">
        <v>0.37480000000000002</v>
      </c>
      <c r="D24" s="150">
        <v>0.42529793564846768</v>
      </c>
      <c r="E24" s="150">
        <v>0.19768296300852431</v>
      </c>
      <c r="F24" s="150">
        <v>0.24813528911134508</v>
      </c>
      <c r="G24" s="149">
        <v>0.34016000000000002</v>
      </c>
      <c r="H24" s="150">
        <v>0.41396218239206645</v>
      </c>
      <c r="I24" s="150">
        <v>0.32312474608162473</v>
      </c>
      <c r="J24" s="150">
        <v>0.4059870646142667</v>
      </c>
      <c r="K24" s="149">
        <v>0.28495999999999999</v>
      </c>
      <c r="L24" s="149">
        <v>0.32067000000000001</v>
      </c>
      <c r="M24" s="149">
        <v>0.26473000000000002</v>
      </c>
      <c r="N24" s="149">
        <v>0.35321999999999998</v>
      </c>
      <c r="O24" s="149">
        <v>0.26304</v>
      </c>
      <c r="P24" s="149">
        <v>0.12585511629581617</v>
      </c>
      <c r="Q24" s="149">
        <v>0.27753323216026493</v>
      </c>
      <c r="R24" s="149">
        <v>3.125E-2</v>
      </c>
      <c r="S24" s="149">
        <v>4.5240000000000002E-2</v>
      </c>
      <c r="T24" s="149">
        <v>8.9279999999999998E-2</v>
      </c>
      <c r="U24" s="149">
        <v>7.4440000000000006E-2</v>
      </c>
      <c r="V24" s="149">
        <v>6.4997942982522927E-2</v>
      </c>
      <c r="W24" s="149">
        <v>8.0391771345348736E-2</v>
      </c>
      <c r="X24" s="149">
        <v>0.24689248701899341</v>
      </c>
      <c r="Z24" s="151">
        <f>A24</f>
        <v>1927</v>
      </c>
      <c r="AA24" s="121">
        <f>SUMPRODUCT($B$18:$X$18,B24:X24)</f>
        <v>0.34834423200548476</v>
      </c>
      <c r="AB24" s="152">
        <f>(1+AA24)*AB23</f>
        <v>1.3483442320054848</v>
      </c>
    </row>
    <row r="25" spans="1:29">
      <c r="A25" s="130">
        <v>1928</v>
      </c>
      <c r="B25" s="149">
        <v>0.38385000000000002</v>
      </c>
      <c r="C25" s="149">
        <v>0.43604999999999999</v>
      </c>
      <c r="D25" s="150">
        <v>0.495790372204157</v>
      </c>
      <c r="E25" s="150">
        <v>0.28012152280331903</v>
      </c>
      <c r="F25" s="150">
        <v>0.37549213324690767</v>
      </c>
      <c r="G25" s="149">
        <v>0.40094000000000002</v>
      </c>
      <c r="H25" s="150">
        <v>0.51072850483764543</v>
      </c>
      <c r="I25" s="150">
        <v>0.2925267691121316</v>
      </c>
      <c r="J25" s="150">
        <v>0.36957322584912061</v>
      </c>
      <c r="K25" s="149">
        <v>0.31824999999999998</v>
      </c>
      <c r="L25" s="149">
        <v>0.41636000000000001</v>
      </c>
      <c r="M25" s="149">
        <v>0.41405999999999998</v>
      </c>
      <c r="N25" s="149">
        <v>0.41378999999999999</v>
      </c>
      <c r="O25" s="149">
        <v>0.46697</v>
      </c>
      <c r="P25" s="149">
        <v>9.1127136666720052E-2</v>
      </c>
      <c r="Q25" s="149">
        <v>1.0985856826027306E-2</v>
      </c>
      <c r="R25" s="149">
        <v>3.5580000000000001E-2</v>
      </c>
      <c r="S25" s="149">
        <v>9.2099999999999994E-3</v>
      </c>
      <c r="T25" s="149">
        <v>1.0399999999999999E-3</v>
      </c>
      <c r="U25" s="149">
        <v>2.8410000000000001E-2</v>
      </c>
      <c r="V25" s="149">
        <v>6.3211113853329877E-3</v>
      </c>
      <c r="W25" s="149">
        <v>-8.830396428263311E-2</v>
      </c>
      <c r="X25" s="149">
        <v>0.30082181667064556</v>
      </c>
      <c r="Z25" s="151">
        <f t="shared" ref="Z25:Z88" si="1">A25</f>
        <v>1928</v>
      </c>
      <c r="AA25" s="121">
        <f t="shared" ref="AA25:AA88" si="2">SUMPRODUCT($B$18:$X$18,B25:X25)</f>
        <v>0.41201332329827939</v>
      </c>
      <c r="AB25" s="152">
        <f t="shared" ref="AB25:AB88" si="3">(1+AA25)*AB24</f>
        <v>1.903880019984131</v>
      </c>
    </row>
    <row r="26" spans="1:29">
      <c r="A26" s="130">
        <v>1929</v>
      </c>
      <c r="B26" s="149">
        <v>-0.15193000000000001</v>
      </c>
      <c r="C26" s="149">
        <v>-8.4089999999999998E-2</v>
      </c>
      <c r="D26" s="150">
        <v>-9.6469084214621401E-2</v>
      </c>
      <c r="E26" s="150">
        <v>3.0656227612127475E-2</v>
      </c>
      <c r="F26" s="150">
        <v>-1.7983955990028555E-2</v>
      </c>
      <c r="G26" s="149">
        <v>-0.2641</v>
      </c>
      <c r="H26" s="150">
        <v>-0.33488395886077937</v>
      </c>
      <c r="I26" s="150">
        <v>-0.21111259165298921</v>
      </c>
      <c r="J26" s="150">
        <v>-4.8221956622919802E-2</v>
      </c>
      <c r="K26" s="149">
        <v>-0.38946999999999998</v>
      </c>
      <c r="L26" s="149">
        <v>-0.45151000000000002</v>
      </c>
      <c r="M26" s="149">
        <v>-0.32144</v>
      </c>
      <c r="N26" s="149">
        <v>-0.37498999999999999</v>
      </c>
      <c r="O26" s="149">
        <v>-0.50590999999999997</v>
      </c>
      <c r="P26" s="149">
        <v>-0.10983616166945108</v>
      </c>
      <c r="Q26" s="149">
        <v>-9.1405167038342033E-2</v>
      </c>
      <c r="R26" s="149">
        <v>4.7480000000000001E-2</v>
      </c>
      <c r="S26" s="149">
        <v>6.0139999999999999E-2</v>
      </c>
      <c r="T26" s="149">
        <v>3.4209999999999997E-2</v>
      </c>
      <c r="U26" s="149">
        <v>3.2730000000000002E-2</v>
      </c>
      <c r="V26" s="149">
        <v>3.3620494319721757E-2</v>
      </c>
      <c r="W26" s="149">
        <v>-0.14797920504851267</v>
      </c>
      <c r="X26" s="149">
        <v>-0.3303921246646071</v>
      </c>
      <c r="Z26" s="151">
        <f t="shared" si="1"/>
        <v>1929</v>
      </c>
      <c r="AA26" s="121">
        <f t="shared" si="2"/>
        <v>-0.35842464691989401</v>
      </c>
      <c r="AB26" s="152">
        <f t="shared" si="3"/>
        <v>1.2214824960434782</v>
      </c>
    </row>
    <row r="27" spans="1:29">
      <c r="A27" s="130">
        <v>1930</v>
      </c>
      <c r="B27" s="149">
        <v>-0.28799000000000002</v>
      </c>
      <c r="C27" s="149">
        <v>-0.24895</v>
      </c>
      <c r="D27" s="150">
        <v>-0.24083954537110397</v>
      </c>
      <c r="E27" s="150">
        <v>-0.28144243987443013</v>
      </c>
      <c r="F27" s="150">
        <v>-0.40569350273766902</v>
      </c>
      <c r="G27" s="149">
        <v>-0.36270000000000002</v>
      </c>
      <c r="H27" s="150">
        <v>-0.34844976546217771</v>
      </c>
      <c r="I27" s="150">
        <v>-0.34772011711566664</v>
      </c>
      <c r="J27" s="150">
        <v>-0.43327597687107022</v>
      </c>
      <c r="K27" s="149">
        <v>-0.39265</v>
      </c>
      <c r="L27" s="149">
        <v>-0.37080000000000002</v>
      </c>
      <c r="M27" s="149">
        <v>-0.31548999999999999</v>
      </c>
      <c r="N27" s="149">
        <v>-0.44671</v>
      </c>
      <c r="O27" s="149">
        <v>-0.45517999999999997</v>
      </c>
      <c r="P27" s="149">
        <v>-0.22939268722321909</v>
      </c>
      <c r="Q27" s="149">
        <v>-9.0062834780976042E-2</v>
      </c>
      <c r="R27" s="149">
        <v>2.41E-2</v>
      </c>
      <c r="S27" s="149">
        <v>6.7150000000000001E-2</v>
      </c>
      <c r="T27" s="149">
        <v>4.6580000000000003E-2</v>
      </c>
      <c r="U27" s="149">
        <v>7.9750000000000001E-2</v>
      </c>
      <c r="V27" s="149">
        <v>7.0226551962180819E-2</v>
      </c>
      <c r="W27" s="149">
        <v>-0.31417975589904845</v>
      </c>
      <c r="X27" s="149">
        <v>-0.39840973425334825</v>
      </c>
      <c r="Z27" s="151">
        <f t="shared" si="1"/>
        <v>1930</v>
      </c>
      <c r="AA27" s="121">
        <f t="shared" si="2"/>
        <v>-0.44480720683090968</v>
      </c>
      <c r="AB27" s="152">
        <f t="shared" si="3"/>
        <v>0.67815827878553103</v>
      </c>
    </row>
    <row r="28" spans="1:29">
      <c r="A28" s="130">
        <v>1931</v>
      </c>
      <c r="B28" s="149">
        <v>-0.43524000000000002</v>
      </c>
      <c r="C28" s="149">
        <v>-0.43348999999999999</v>
      </c>
      <c r="D28" s="150">
        <v>-0.35268277187692149</v>
      </c>
      <c r="E28" s="150">
        <v>-0.64096840080559248</v>
      </c>
      <c r="F28" s="150">
        <v>-0.54988700000000001</v>
      </c>
      <c r="G28" s="149">
        <v>-0.46537000000000001</v>
      </c>
      <c r="H28" s="150">
        <v>-0.39271939274596213</v>
      </c>
      <c r="I28" s="150">
        <v>-0.50210229400975026</v>
      </c>
      <c r="J28" s="150">
        <v>-0.55471530372241451</v>
      </c>
      <c r="K28" s="149">
        <v>-0.50268999999999997</v>
      </c>
      <c r="L28" s="149">
        <v>-0.43532999999999999</v>
      </c>
      <c r="M28" s="149">
        <v>-0.45682</v>
      </c>
      <c r="N28" s="149">
        <v>-0.52541000000000004</v>
      </c>
      <c r="O28" s="149">
        <v>-0.49447999999999998</v>
      </c>
      <c r="P28" s="149">
        <v>-0.3814864662778526</v>
      </c>
      <c r="Q28" s="149">
        <v>-0.16580106158525085</v>
      </c>
      <c r="R28" s="149">
        <v>1.073E-2</v>
      </c>
      <c r="S28" s="149">
        <v>-2.3199999999999998E-2</v>
      </c>
      <c r="T28" s="149">
        <v>-5.3089999999999998E-2</v>
      </c>
      <c r="U28" s="149">
        <v>-1.8509999999999999E-2</v>
      </c>
      <c r="V28" s="149">
        <v>-6.6231293828469498E-2</v>
      </c>
      <c r="W28" s="149">
        <v>-0.30540619187995804</v>
      </c>
      <c r="X28" s="149">
        <v>-0.44906216347820715</v>
      </c>
      <c r="Z28" s="151">
        <f t="shared" si="1"/>
        <v>1931</v>
      </c>
      <c r="AA28" s="121">
        <f t="shared" si="2"/>
        <v>-0.52654630261258606</v>
      </c>
      <c r="AB28" s="152">
        <f t="shared" si="3"/>
        <v>0.32107654450489431</v>
      </c>
    </row>
    <row r="29" spans="1:29">
      <c r="A29" s="130">
        <v>1932</v>
      </c>
      <c r="B29" s="149">
        <v>-8.6239999999999997E-2</v>
      </c>
      <c r="C29" s="149">
        <v>-8.1989999999999993E-2</v>
      </c>
      <c r="D29" s="150">
        <v>-1.7832019427524839E-2</v>
      </c>
      <c r="E29" s="150">
        <v>-0.18842295024296141</v>
      </c>
      <c r="F29" s="150">
        <v>0.46388750000000001</v>
      </c>
      <c r="G29" s="149">
        <v>-6.4930000000000002E-2</v>
      </c>
      <c r="H29" s="150">
        <v>-8.0788163816715663E-2</v>
      </c>
      <c r="I29" s="150">
        <v>-4.1378135346589975E-2</v>
      </c>
      <c r="J29" s="150">
        <v>-4.9690852176290205E-2</v>
      </c>
      <c r="K29" s="149">
        <v>-3.6360000000000003E-2</v>
      </c>
      <c r="L29" s="149">
        <v>-8.863E-2</v>
      </c>
      <c r="M29" s="149">
        <v>-0.1225</v>
      </c>
      <c r="N29" s="149">
        <v>8.0759999999999998E-2</v>
      </c>
      <c r="O29" s="149">
        <v>0.10375</v>
      </c>
      <c r="P29" s="149">
        <v>4.0308096159159923E-2</v>
      </c>
      <c r="Q29" s="149">
        <v>-3.8569276877824618E-2</v>
      </c>
      <c r="R29" s="149">
        <v>9.6200000000000001E-3</v>
      </c>
      <c r="S29" s="149">
        <v>8.8109999999999994E-2</v>
      </c>
      <c r="T29" s="149">
        <v>0.16841999999999999</v>
      </c>
      <c r="U29" s="149">
        <v>0.1082</v>
      </c>
      <c r="V29" s="149">
        <v>0.12280615729772602</v>
      </c>
      <c r="W29" s="149">
        <v>-0.17424043715846987</v>
      </c>
      <c r="X29" s="149">
        <v>-1.4605761637849763E-2</v>
      </c>
      <c r="Z29" s="151">
        <f t="shared" si="1"/>
        <v>1932</v>
      </c>
      <c r="AA29" s="121">
        <f t="shared" si="2"/>
        <v>9.8537891773760392E-2</v>
      </c>
      <c r="AB29" s="152">
        <f t="shared" si="3"/>
        <v>0.3527147502984106</v>
      </c>
    </row>
    <row r="30" spans="1:29">
      <c r="A30" s="130">
        <v>1933</v>
      </c>
      <c r="B30" s="149">
        <v>0.56650999999999996</v>
      </c>
      <c r="C30" s="149">
        <v>0.53969999999999996</v>
      </c>
      <c r="D30" s="150">
        <v>0.4232274426197779</v>
      </c>
      <c r="E30" s="150">
        <v>0.79123691775889715</v>
      </c>
      <c r="F30" s="150">
        <v>1.1880475512924507</v>
      </c>
      <c r="G30" s="149">
        <v>1.0267599999999999</v>
      </c>
      <c r="H30" s="150">
        <v>0.94997881529059502</v>
      </c>
      <c r="I30" s="150">
        <v>1.2410771217892509</v>
      </c>
      <c r="J30" s="150">
        <v>1.2369180067265537</v>
      </c>
      <c r="K30" s="149">
        <v>1.1550499999999999</v>
      </c>
      <c r="L30" s="149">
        <v>1.4941899999999999</v>
      </c>
      <c r="M30" s="149">
        <v>1.1585300000000001</v>
      </c>
      <c r="N30" s="149">
        <v>1.3241799999999999</v>
      </c>
      <c r="O30" s="149">
        <v>2.0325000000000002</v>
      </c>
      <c r="P30" s="149">
        <v>0.74577509213453308</v>
      </c>
      <c r="Q30" s="149">
        <v>0.80183723879840663</v>
      </c>
      <c r="R30" s="149">
        <v>2.97E-3</v>
      </c>
      <c r="S30" s="149">
        <v>1.8270000000000002E-2</v>
      </c>
      <c r="T30" s="149">
        <v>-7.3999999999999999E-4</v>
      </c>
      <c r="U30" s="149">
        <v>0.10376000000000001</v>
      </c>
      <c r="V30" s="149">
        <v>-2.6199515022429273E-2</v>
      </c>
      <c r="W30" s="149">
        <v>0.53241923316171891</v>
      </c>
      <c r="X30" s="149">
        <v>0.96627976611557387</v>
      </c>
      <c r="Z30" s="151">
        <f t="shared" si="1"/>
        <v>1933</v>
      </c>
      <c r="AA30" s="121">
        <f t="shared" si="2"/>
        <v>1.3178645316084321</v>
      </c>
      <c r="AB30" s="152">
        <f t="shared" si="3"/>
        <v>0.81754500949181053</v>
      </c>
    </row>
    <row r="31" spans="1:29">
      <c r="A31" s="130">
        <v>1934</v>
      </c>
      <c r="B31" s="149">
        <v>4.0890000000000003E-2</v>
      </c>
      <c r="C31" s="149">
        <v>-1.431E-2</v>
      </c>
      <c r="D31" s="150">
        <v>8.7189844319537357E-2</v>
      </c>
      <c r="E31" s="150">
        <v>-0.11448173338473706</v>
      </c>
      <c r="F31" s="150">
        <v>-0.14889746880217225</v>
      </c>
      <c r="G31" s="149">
        <v>0.10799</v>
      </c>
      <c r="H31" s="150">
        <v>0.21515637072552343</v>
      </c>
      <c r="I31" s="150">
        <v>0.20375641414484924</v>
      </c>
      <c r="J31" s="150">
        <v>-0.24014189212252035</v>
      </c>
      <c r="K31" s="149">
        <v>0.21554999999999999</v>
      </c>
      <c r="L31" s="149">
        <v>0.38063000000000002</v>
      </c>
      <c r="M31" s="149">
        <v>0.16574</v>
      </c>
      <c r="N31" s="149">
        <v>9.987E-2</v>
      </c>
      <c r="O31" s="149">
        <v>0.2555</v>
      </c>
      <c r="P31" s="149">
        <v>7.2345524048610693E-2</v>
      </c>
      <c r="Q31" s="149">
        <v>0.22703574137959506</v>
      </c>
      <c r="R31" s="149">
        <v>1.6299999999999999E-3</v>
      </c>
      <c r="S31" s="149">
        <v>8.9959999999999998E-2</v>
      </c>
      <c r="T31" s="149">
        <v>0.10026</v>
      </c>
      <c r="U31" s="149">
        <v>0.13843</v>
      </c>
      <c r="V31" s="149">
        <v>0.22598245974293071</v>
      </c>
      <c r="W31" s="149">
        <v>0.26060082624404413</v>
      </c>
      <c r="X31" s="149">
        <v>2.6925562749414586E-2</v>
      </c>
      <c r="Z31" s="151">
        <f t="shared" si="1"/>
        <v>1934</v>
      </c>
      <c r="AA31" s="121">
        <f t="shared" si="2"/>
        <v>8.8326838040095945E-2</v>
      </c>
      <c r="AB31" s="152">
        <f t="shared" si="3"/>
        <v>0.88975617513568228</v>
      </c>
    </row>
    <row r="32" spans="1:29">
      <c r="A32" s="130">
        <v>1935</v>
      </c>
      <c r="B32" s="149">
        <v>0.44430999999999998</v>
      </c>
      <c r="C32" s="149">
        <v>0.47655999999999998</v>
      </c>
      <c r="D32" s="150">
        <v>0.4534392226900183</v>
      </c>
      <c r="E32" s="150">
        <v>0.47724223495912715</v>
      </c>
      <c r="F32" s="150">
        <v>0.44959492322652539</v>
      </c>
      <c r="G32" s="149">
        <v>0.41727999999999998</v>
      </c>
      <c r="H32" s="150">
        <v>0.42291762278744971</v>
      </c>
      <c r="I32" s="150">
        <v>0.4102894335196296</v>
      </c>
      <c r="J32" s="150">
        <v>0.27502590990345505</v>
      </c>
      <c r="K32" s="149">
        <v>0.58523999999999998</v>
      </c>
      <c r="L32" s="149">
        <v>0.31172</v>
      </c>
      <c r="M32" s="149">
        <v>0.76100999999999996</v>
      </c>
      <c r="N32" s="149">
        <v>0.54293000000000002</v>
      </c>
      <c r="O32" s="149">
        <v>0.65434000000000003</v>
      </c>
      <c r="P32" s="149">
        <v>4.7193402500665192E-2</v>
      </c>
      <c r="Q32" s="149">
        <v>0.10085640920701121</v>
      </c>
      <c r="R32" s="149">
        <v>1.6900000000000001E-3</v>
      </c>
      <c r="S32" s="149">
        <v>7.0069999999999993E-2</v>
      </c>
      <c r="T32" s="149">
        <v>4.9840000000000002E-2</v>
      </c>
      <c r="U32" s="149">
        <v>9.6149999999999999E-2</v>
      </c>
      <c r="V32" s="149">
        <v>8.3266003399974392E-2</v>
      </c>
      <c r="W32" s="149">
        <v>0.10252217522769012</v>
      </c>
      <c r="X32" s="149">
        <v>0.39320489512624773</v>
      </c>
      <c r="Z32" s="151">
        <f t="shared" si="1"/>
        <v>1935</v>
      </c>
      <c r="AA32" s="121">
        <f t="shared" si="2"/>
        <v>0.53859962605289335</v>
      </c>
      <c r="AB32" s="152">
        <f t="shared" si="3"/>
        <v>1.3689785183420133</v>
      </c>
    </row>
    <row r="33" spans="1:28">
      <c r="A33" s="130">
        <v>1936</v>
      </c>
      <c r="B33" s="149">
        <v>0.32318000000000002</v>
      </c>
      <c r="C33" s="149">
        <v>0.33922000000000002</v>
      </c>
      <c r="D33" s="150">
        <v>0.23345827035850492</v>
      </c>
      <c r="E33" s="150">
        <v>0.39525079620720532</v>
      </c>
      <c r="F33" s="150">
        <v>0.51571263673323908</v>
      </c>
      <c r="G33" s="149">
        <v>0.35521000000000003</v>
      </c>
      <c r="H33" s="150">
        <v>0.24907691473085258</v>
      </c>
      <c r="I33" s="150">
        <v>0.51750987066699783</v>
      </c>
      <c r="J33" s="150">
        <v>0.61483690721489648</v>
      </c>
      <c r="K33" s="149">
        <v>0.53197000000000005</v>
      </c>
      <c r="L33" s="149">
        <v>0.32525999999999999</v>
      </c>
      <c r="M33" s="149">
        <v>0.47610999999999998</v>
      </c>
      <c r="N33" s="149">
        <v>0.84233999999999998</v>
      </c>
      <c r="O33" s="149">
        <v>0.79617000000000004</v>
      </c>
      <c r="P33" s="149">
        <v>0.1046641601463265</v>
      </c>
      <c r="Q33" s="149">
        <v>0.16746304639779874</v>
      </c>
      <c r="R33" s="149">
        <v>1.7700000000000001E-3</v>
      </c>
      <c r="S33" s="149">
        <v>3.057E-2</v>
      </c>
      <c r="T33" s="149">
        <v>7.5149999999999995E-2</v>
      </c>
      <c r="U33" s="149">
        <v>6.744E-2</v>
      </c>
      <c r="V33" s="149">
        <v>0.11937646771674815</v>
      </c>
      <c r="W33" s="149">
        <v>0.15701744937526929</v>
      </c>
      <c r="X33" s="149">
        <v>0.56060587167357023</v>
      </c>
      <c r="Z33" s="151">
        <f t="shared" si="1"/>
        <v>1936</v>
      </c>
      <c r="AA33" s="121">
        <f t="shared" si="2"/>
        <v>0.82718474016492927</v>
      </c>
      <c r="AB33" s="152">
        <f t="shared" si="3"/>
        <v>2.5013766583281214</v>
      </c>
    </row>
    <row r="34" spans="1:28">
      <c r="A34" s="130">
        <v>1937</v>
      </c>
      <c r="B34" s="149">
        <v>-0.34736</v>
      </c>
      <c r="C34" s="149">
        <v>-0.35022999999999999</v>
      </c>
      <c r="D34" s="150">
        <v>-0.3425803691815838</v>
      </c>
      <c r="E34" s="150">
        <v>-0.29460870107724912</v>
      </c>
      <c r="F34" s="150">
        <v>-0.3598307185508724</v>
      </c>
      <c r="G34" s="149">
        <v>-0.42083999999999999</v>
      </c>
      <c r="H34" s="150">
        <v>-0.39174932907901483</v>
      </c>
      <c r="I34" s="150">
        <v>-0.44154826569418532</v>
      </c>
      <c r="J34" s="150">
        <v>-0.49366140805882192</v>
      </c>
      <c r="K34" s="149">
        <v>-0.48409999999999997</v>
      </c>
      <c r="L34" s="149">
        <v>-0.49325999999999998</v>
      </c>
      <c r="M34" s="149">
        <v>-0.49203000000000002</v>
      </c>
      <c r="N34" s="149">
        <v>-0.50234000000000001</v>
      </c>
      <c r="O34" s="149">
        <v>-0.53400999999999998</v>
      </c>
      <c r="P34" s="149">
        <v>-9.3934933922055527E-2</v>
      </c>
      <c r="Q34" s="149">
        <v>-4.9048213287144218E-2</v>
      </c>
      <c r="R34" s="149">
        <v>3.0799999999999998E-3</v>
      </c>
      <c r="S34" s="149">
        <v>1.558E-2</v>
      </c>
      <c r="T34" s="149">
        <v>2.32E-3</v>
      </c>
      <c r="U34" s="149">
        <v>2.7470000000000001E-2</v>
      </c>
      <c r="V34" s="149">
        <v>-2.8247110483550431E-2</v>
      </c>
      <c r="W34" s="149">
        <v>-0.26086209273306354</v>
      </c>
      <c r="X34" s="149">
        <v>-0.4361618596082526</v>
      </c>
      <c r="Z34" s="151">
        <f t="shared" si="1"/>
        <v>1937</v>
      </c>
      <c r="AA34" s="121">
        <f t="shared" si="2"/>
        <v>-0.49572781316130776</v>
      </c>
      <c r="AB34" s="152">
        <f t="shared" si="3"/>
        <v>1.261374677602382</v>
      </c>
    </row>
    <row r="35" spans="1:28">
      <c r="A35" s="130">
        <v>1938</v>
      </c>
      <c r="B35" s="149">
        <v>0.28162999999999999</v>
      </c>
      <c r="C35" s="149">
        <v>0.31136999999999998</v>
      </c>
      <c r="D35" s="150">
        <v>0.34792053986832067</v>
      </c>
      <c r="E35" s="150">
        <v>0.17588941550755202</v>
      </c>
      <c r="F35" s="150">
        <v>0.32275734459482847</v>
      </c>
      <c r="G35" s="149">
        <v>0.38311000000000001</v>
      </c>
      <c r="H35" s="150">
        <v>0.44126938241176561</v>
      </c>
      <c r="I35" s="150">
        <v>0.42703850375645608</v>
      </c>
      <c r="J35" s="150">
        <v>0.23046024126996101</v>
      </c>
      <c r="K35" s="149">
        <v>0.42899999999999999</v>
      </c>
      <c r="L35" s="149">
        <v>0.44089</v>
      </c>
      <c r="M35" s="149">
        <v>0.42104999999999998</v>
      </c>
      <c r="N35" s="149">
        <v>0.25145000000000001</v>
      </c>
      <c r="O35" s="149">
        <v>0.23346</v>
      </c>
      <c r="P35" s="149">
        <v>-9.658369853973843E-2</v>
      </c>
      <c r="Q35" s="149">
        <v>-4.8009053694476916E-2</v>
      </c>
      <c r="R35" s="149">
        <v>-1.6000000000000001E-4</v>
      </c>
      <c r="S35" s="149">
        <v>6.2300000000000001E-2</v>
      </c>
      <c r="T35" s="149">
        <v>5.5320000000000001E-2</v>
      </c>
      <c r="U35" s="149">
        <v>6.1330000000000003E-2</v>
      </c>
      <c r="V35" s="149">
        <v>8.4520159247983562E-2</v>
      </c>
      <c r="W35" s="149">
        <v>-5.5258307275329904E-2</v>
      </c>
      <c r="X35" s="149">
        <v>0.17047134202918179</v>
      </c>
      <c r="Z35" s="151">
        <f t="shared" si="1"/>
        <v>1938</v>
      </c>
      <c r="AA35" s="121">
        <f t="shared" si="2"/>
        <v>0.25475904159453394</v>
      </c>
      <c r="AB35" s="152">
        <f t="shared" si="3"/>
        <v>1.5827212815599792</v>
      </c>
    </row>
    <row r="36" spans="1:28">
      <c r="A36" s="130">
        <v>1939</v>
      </c>
      <c r="B36" s="149">
        <v>2.826E-2</v>
      </c>
      <c r="C36" s="149">
        <v>-4.2199999999999998E-3</v>
      </c>
      <c r="D36" s="150">
        <v>7.3086457499340632E-2</v>
      </c>
      <c r="E36" s="150">
        <v>-6.8345385823058115E-3</v>
      </c>
      <c r="F36" s="150">
        <v>-8.9926672951042827E-2</v>
      </c>
      <c r="G36" s="149">
        <v>-1.481E-2</v>
      </c>
      <c r="H36" s="150">
        <v>3.4469325078377654E-2</v>
      </c>
      <c r="I36" s="150">
        <v>-2.5060094348696715E-3</v>
      </c>
      <c r="J36" s="150">
        <v>-0.16967720215216006</v>
      </c>
      <c r="K36" s="149">
        <v>4.4690000000000001E-2</v>
      </c>
      <c r="L36" s="149">
        <v>0.11413</v>
      </c>
      <c r="M36" s="149">
        <v>4.1869999999999997E-2</v>
      </c>
      <c r="N36" s="149">
        <v>-6.7760000000000001E-2</v>
      </c>
      <c r="O36" s="149">
        <v>-1.8110000000000001E-2</v>
      </c>
      <c r="P36" s="149">
        <v>-0.13009683279953557</v>
      </c>
      <c r="Q36" s="149">
        <v>-0.15221907786200245</v>
      </c>
      <c r="R36" s="149">
        <v>2.0000000000000001E-4</v>
      </c>
      <c r="S36" s="149">
        <v>4.5240000000000002E-2</v>
      </c>
      <c r="T36" s="149">
        <v>5.9400000000000001E-2</v>
      </c>
      <c r="U36" s="149">
        <v>3.9660000000000001E-2</v>
      </c>
      <c r="V36" s="149">
        <v>4.9543016692445214E-2</v>
      </c>
      <c r="W36" s="149">
        <v>0.37734683256120416</v>
      </c>
      <c r="X36" s="149">
        <v>-6.8543064283241084E-2</v>
      </c>
      <c r="Z36" s="151">
        <f t="shared" si="1"/>
        <v>1939</v>
      </c>
      <c r="AA36" s="121">
        <f t="shared" si="2"/>
        <v>-6.8788641596457756E-2</v>
      </c>
      <c r="AB36" s="152">
        <f t="shared" si="3"/>
        <v>1.4738480345756633</v>
      </c>
    </row>
    <row r="37" spans="1:28">
      <c r="A37" s="130">
        <v>1940</v>
      </c>
      <c r="B37" s="149">
        <v>-7.0949999999999999E-2</v>
      </c>
      <c r="C37" s="149">
        <v>-9.7790000000000002E-2</v>
      </c>
      <c r="D37" s="150">
        <v>-0.10551375751999802</v>
      </c>
      <c r="E37" s="150">
        <v>-2.5455241178815209E-2</v>
      </c>
      <c r="F37" s="150">
        <v>5.7328783214651447E-3</v>
      </c>
      <c r="G37" s="149">
        <v>-5.672E-2</v>
      </c>
      <c r="H37" s="150">
        <v>-7.1437221338207013E-2</v>
      </c>
      <c r="I37" s="150">
        <v>-4.2208075914603807E-2</v>
      </c>
      <c r="J37" s="150">
        <v>-4.9547083869527116E-2</v>
      </c>
      <c r="K37" s="149">
        <v>-5.0709999999999998E-2</v>
      </c>
      <c r="L37" s="149">
        <v>-3.0110000000000001E-2</v>
      </c>
      <c r="M37" s="149">
        <v>-2.3390000000000001E-2</v>
      </c>
      <c r="N37" s="149">
        <v>-0.10221</v>
      </c>
      <c r="O37" s="149">
        <v>-0.12307999999999999</v>
      </c>
      <c r="P37" s="149">
        <v>7.4066099687802839E-2</v>
      </c>
      <c r="Q37" s="149">
        <v>-6.7877593858715508E-3</v>
      </c>
      <c r="R37" s="149">
        <v>5.0000000000000002E-5</v>
      </c>
      <c r="S37" s="149">
        <v>2.9610000000000001E-2</v>
      </c>
      <c r="T37" s="149">
        <v>6.087E-2</v>
      </c>
      <c r="U37" s="149">
        <v>3.3939999999999998E-2</v>
      </c>
      <c r="V37" s="149">
        <v>8.9347915956929605E-2</v>
      </c>
      <c r="W37" s="149">
        <v>-0.12877166204418963</v>
      </c>
      <c r="X37" s="149">
        <v>-0.12081401123714874</v>
      </c>
      <c r="Z37" s="151">
        <f t="shared" si="1"/>
        <v>1940</v>
      </c>
      <c r="AA37" s="121">
        <f t="shared" si="2"/>
        <v>-9.7201356841733949E-2</v>
      </c>
      <c r="AB37" s="152">
        <f t="shared" si="3"/>
        <v>1.3305880058363859</v>
      </c>
    </row>
    <row r="38" spans="1:28">
      <c r="A38" s="130">
        <v>1941</v>
      </c>
      <c r="B38" s="149">
        <v>-0.10077999999999999</v>
      </c>
      <c r="C38" s="149">
        <v>-0.11577</v>
      </c>
      <c r="D38" s="150">
        <v>-0.14233701564051945</v>
      </c>
      <c r="E38" s="150">
        <v>-6.0841802201368526E-2</v>
      </c>
      <c r="F38" s="150">
        <v>-5.7253158959713238E-2</v>
      </c>
      <c r="G38" s="149">
        <v>-8.5809999999999997E-2</v>
      </c>
      <c r="H38" s="150">
        <v>-0.12133203764989191</v>
      </c>
      <c r="I38" s="150">
        <v>-7.7792221502247558E-2</v>
      </c>
      <c r="J38" s="150">
        <v>3.2286849806405386E-2</v>
      </c>
      <c r="K38" s="149">
        <v>-9.7909999999999997E-2</v>
      </c>
      <c r="L38" s="149">
        <v>-0.15306</v>
      </c>
      <c r="M38" s="149">
        <v>-0.14953</v>
      </c>
      <c r="N38" s="149">
        <v>-3.2190000000000003E-2</v>
      </c>
      <c r="O38" s="149">
        <v>-0.14934</v>
      </c>
      <c r="P38" s="149">
        <v>0.2759747419063846</v>
      </c>
      <c r="Q38" s="149">
        <v>0.18219609058013014</v>
      </c>
      <c r="R38" s="149">
        <v>5.9999999999999995E-4</v>
      </c>
      <c r="S38" s="149">
        <v>4.9500000000000004E-3</v>
      </c>
      <c r="T38" s="149">
        <v>9.3299999999999998E-3</v>
      </c>
      <c r="U38" s="149">
        <v>2.7310000000000001E-2</v>
      </c>
      <c r="V38" s="149">
        <v>-2.9464872792374652E-2</v>
      </c>
      <c r="W38" s="149">
        <v>0.47013994231385536</v>
      </c>
      <c r="X38" s="149">
        <v>-7.3853078113519072E-2</v>
      </c>
      <c r="Z38" s="151">
        <f t="shared" si="1"/>
        <v>1941</v>
      </c>
      <c r="AA38" s="121">
        <f t="shared" si="2"/>
        <v>-3.3353008231640488E-2</v>
      </c>
      <c r="AB38" s="152">
        <f t="shared" si="3"/>
        <v>1.2862088931248028</v>
      </c>
    </row>
    <row r="39" spans="1:28">
      <c r="A39" s="130">
        <v>1942</v>
      </c>
      <c r="B39" s="149">
        <v>0.16122</v>
      </c>
      <c r="C39" s="149">
        <v>0.20333000000000001</v>
      </c>
      <c r="D39" s="150">
        <v>0.15156403736911345</v>
      </c>
      <c r="E39" s="150">
        <v>0.13657920580722588</v>
      </c>
      <c r="F39" s="150">
        <v>0.37093682616210172</v>
      </c>
      <c r="G39" s="149">
        <v>0.21428</v>
      </c>
      <c r="H39" s="150">
        <v>0.16150878819221107</v>
      </c>
      <c r="I39" s="150">
        <v>0.21324117763943765</v>
      </c>
      <c r="J39" s="150">
        <v>0.31147977903993995</v>
      </c>
      <c r="K39" s="149">
        <v>0.25724999999999998</v>
      </c>
      <c r="L39" s="149">
        <v>0.17055999999999999</v>
      </c>
      <c r="M39" s="149">
        <v>0.25962000000000002</v>
      </c>
      <c r="N39" s="149">
        <v>0.36773</v>
      </c>
      <c r="O39" s="149">
        <v>0.50529000000000002</v>
      </c>
      <c r="P39" s="149">
        <v>-1.7014390749701479E-2</v>
      </c>
      <c r="Q39" s="149">
        <v>0.17991680948470046</v>
      </c>
      <c r="R39" s="149">
        <v>2.6800000000000001E-3</v>
      </c>
      <c r="S39" s="149">
        <v>1.9359999999999999E-2</v>
      </c>
      <c r="T39" s="149">
        <v>3.218E-2</v>
      </c>
      <c r="U39" s="149">
        <v>2.598E-2</v>
      </c>
      <c r="V39" s="149">
        <v>3.0045328896990839E-2</v>
      </c>
      <c r="W39" s="149">
        <v>4.1707661252232617E-2</v>
      </c>
      <c r="X39" s="149">
        <v>0.24426937207881105</v>
      </c>
      <c r="Z39" s="151">
        <f t="shared" si="1"/>
        <v>1942</v>
      </c>
      <c r="AA39" s="121">
        <f t="shared" si="2"/>
        <v>0.36787917028127554</v>
      </c>
      <c r="AB39" s="152">
        <f t="shared" si="3"/>
        <v>1.7593783535359531</v>
      </c>
    </row>
    <row r="40" spans="1:28">
      <c r="A40" s="130">
        <v>1943</v>
      </c>
      <c r="B40" s="149">
        <v>0.28427000000000002</v>
      </c>
      <c r="C40" s="149">
        <v>0.25907999999999998</v>
      </c>
      <c r="D40" s="150">
        <v>0.22113475918625045</v>
      </c>
      <c r="E40" s="150">
        <v>0.30351101366841654</v>
      </c>
      <c r="F40" s="150">
        <v>0.35255512841050135</v>
      </c>
      <c r="G40" s="149">
        <v>0.38035999999999998</v>
      </c>
      <c r="H40" s="150">
        <v>0.2821642405103163</v>
      </c>
      <c r="I40" s="150">
        <v>0.38489346887855286</v>
      </c>
      <c r="J40" s="150">
        <v>0.56863065209994323</v>
      </c>
      <c r="K40" s="149">
        <v>0.57989000000000002</v>
      </c>
      <c r="L40" s="149">
        <v>0.43137999999999999</v>
      </c>
      <c r="M40" s="149">
        <v>0.52488999999999997</v>
      </c>
      <c r="N40" s="149">
        <v>1.0050600000000001</v>
      </c>
      <c r="O40" s="149">
        <v>1.0244899999999999</v>
      </c>
      <c r="P40" s="149">
        <v>0.11876488356854034</v>
      </c>
      <c r="Q40" s="149">
        <v>0.22911515729281021</v>
      </c>
      <c r="R40" s="149">
        <v>3.47E-3</v>
      </c>
      <c r="S40" s="149">
        <v>2.81E-2</v>
      </c>
      <c r="T40" s="149">
        <v>2.0840000000000001E-2</v>
      </c>
      <c r="U40" s="149">
        <v>2.8330000000000001E-2</v>
      </c>
      <c r="V40" s="149">
        <v>5.9800959307421749E-2</v>
      </c>
      <c r="W40" s="149">
        <v>2.3617532414989921E-2</v>
      </c>
      <c r="X40" s="149">
        <v>0.70270056609281095</v>
      </c>
      <c r="Z40" s="151">
        <f t="shared" si="1"/>
        <v>1943</v>
      </c>
      <c r="AA40" s="121">
        <f t="shared" si="2"/>
        <v>0.9747835953395384</v>
      </c>
      <c r="AB40" s="152">
        <f t="shared" si="3"/>
        <v>3.474391510558287</v>
      </c>
    </row>
    <row r="41" spans="1:28">
      <c r="A41" s="130">
        <v>1944</v>
      </c>
      <c r="B41" s="149">
        <v>0.21490999999999999</v>
      </c>
      <c r="C41" s="149">
        <v>0.1973</v>
      </c>
      <c r="D41" s="150">
        <v>0.1568121325326719</v>
      </c>
      <c r="E41" s="150">
        <v>0.18993005413873953</v>
      </c>
      <c r="F41" s="150">
        <v>0.47634534899754605</v>
      </c>
      <c r="G41" s="149">
        <v>0.29894999999999999</v>
      </c>
      <c r="H41" s="150">
        <v>0.2286805874144775</v>
      </c>
      <c r="I41" s="150">
        <v>0.33161411100880661</v>
      </c>
      <c r="J41" s="150">
        <v>0.48596796088588462</v>
      </c>
      <c r="K41" s="149">
        <v>0.41849999999999998</v>
      </c>
      <c r="L41" s="149">
        <v>0.41166000000000003</v>
      </c>
      <c r="M41" s="149">
        <v>0.42714000000000002</v>
      </c>
      <c r="N41" s="149">
        <v>0.47899999999999998</v>
      </c>
      <c r="O41" s="149">
        <v>0.63190000000000002</v>
      </c>
      <c r="P41" s="149">
        <v>-0.12109999999999996</v>
      </c>
      <c r="Q41" s="149">
        <v>0.16654101385564662</v>
      </c>
      <c r="R41" s="149">
        <v>3.3E-3</v>
      </c>
      <c r="S41" s="149">
        <v>1.7950000000000001E-2</v>
      </c>
      <c r="T41" s="149">
        <v>2.8150000000000001E-2</v>
      </c>
      <c r="U41" s="149">
        <v>4.7320000000000001E-2</v>
      </c>
      <c r="V41" s="149">
        <v>2.9847955640773204E-2</v>
      </c>
      <c r="W41" s="149">
        <v>2.9997533142436111E-3</v>
      </c>
      <c r="X41" s="149">
        <v>0.36401576504719713</v>
      </c>
      <c r="Z41" s="151">
        <f t="shared" si="1"/>
        <v>1944</v>
      </c>
      <c r="AA41" s="121">
        <f t="shared" si="2"/>
        <v>0.47887729837780724</v>
      </c>
      <c r="AB41" s="152">
        <f t="shared" si="3"/>
        <v>5.1381987306412276</v>
      </c>
    </row>
    <row r="42" spans="1:28">
      <c r="A42" s="130">
        <v>1945</v>
      </c>
      <c r="B42" s="149">
        <v>0.38496000000000002</v>
      </c>
      <c r="C42" s="149">
        <v>0.36412</v>
      </c>
      <c r="D42" s="150">
        <v>0.30672118745323051</v>
      </c>
      <c r="E42" s="150">
        <v>0.3512574459092937</v>
      </c>
      <c r="F42" s="150">
        <v>0.43384356052470047</v>
      </c>
      <c r="G42" s="149">
        <v>0.56406999999999996</v>
      </c>
      <c r="H42" s="150">
        <v>0.44671904639027071</v>
      </c>
      <c r="I42" s="150">
        <v>0.57845812988267897</v>
      </c>
      <c r="J42" s="150">
        <v>0.72666529357483478</v>
      </c>
      <c r="K42" s="149">
        <v>0.63663000000000003</v>
      </c>
      <c r="L42" s="149">
        <v>0.6421</v>
      </c>
      <c r="M42" s="149">
        <v>0.64085000000000003</v>
      </c>
      <c r="N42" s="149">
        <v>0.69174999999999998</v>
      </c>
      <c r="O42" s="149">
        <v>0.83682999999999996</v>
      </c>
      <c r="P42" s="149">
        <v>1.3019521154690088E-2</v>
      </c>
      <c r="Q42" s="149">
        <v>0.18457548193549903</v>
      </c>
      <c r="R42" s="149">
        <v>3.3E-3</v>
      </c>
      <c r="S42" s="149">
        <v>2.2190000000000001E-2</v>
      </c>
      <c r="T42" s="149">
        <v>0.10734</v>
      </c>
      <c r="U42" s="149">
        <v>4.0759999999999998E-2</v>
      </c>
      <c r="V42" s="149">
        <v>4.5881804516847327E-2</v>
      </c>
      <c r="W42" s="149">
        <v>3.0043699927167736E-3</v>
      </c>
      <c r="X42" s="149">
        <v>0.54379880087142907</v>
      </c>
      <c r="Z42" s="151">
        <f t="shared" si="1"/>
        <v>1945</v>
      </c>
      <c r="AA42" s="121">
        <f t="shared" si="2"/>
        <v>0.67978336510228154</v>
      </c>
      <c r="AB42" s="152">
        <f t="shared" si="3"/>
        <v>8.6310607543207922</v>
      </c>
    </row>
    <row r="43" spans="1:28">
      <c r="A43" s="130">
        <v>1946</v>
      </c>
      <c r="B43" s="149">
        <v>-6.1740000000000003E-2</v>
      </c>
      <c r="C43" s="149">
        <v>-8.0740000000000006E-2</v>
      </c>
      <c r="D43" s="150">
        <v>-0.10345718721468664</v>
      </c>
      <c r="E43" s="150">
        <v>-2.2834630693174218E-2</v>
      </c>
      <c r="F43" s="150">
        <v>-6.9293076474405538E-2</v>
      </c>
      <c r="G43" s="149">
        <v>-8.9609999999999995E-2</v>
      </c>
      <c r="H43" s="150">
        <v>-8.4337886602910708E-2</v>
      </c>
      <c r="I43" s="150">
        <v>-3.2162247906229575E-2</v>
      </c>
      <c r="J43" s="150">
        <v>-0.11836208772152046</v>
      </c>
      <c r="K43" s="149">
        <v>-0.10839</v>
      </c>
      <c r="L43" s="149">
        <v>-0.12087000000000001</v>
      </c>
      <c r="M43" s="149">
        <v>-9.3649999999999997E-2</v>
      </c>
      <c r="N43" s="149">
        <v>-8.0640000000000003E-2</v>
      </c>
      <c r="O43" s="149">
        <v>-0.13374</v>
      </c>
      <c r="P43" s="149">
        <v>-0.25792632051858028</v>
      </c>
      <c r="Q43" s="149">
        <v>-0.12336756861619924</v>
      </c>
      <c r="R43" s="149">
        <v>3.5300000000000002E-3</v>
      </c>
      <c r="S43" s="149">
        <v>1.005E-2</v>
      </c>
      <c r="T43" s="149">
        <v>-1.0200000000000001E-3</v>
      </c>
      <c r="U43" s="149">
        <v>1.7229999999999999E-2</v>
      </c>
      <c r="V43" s="149">
        <v>-4.0238282004758825E-2</v>
      </c>
      <c r="W43" s="149">
        <v>0.58823744579272996</v>
      </c>
      <c r="X43" s="149">
        <v>-9.6392731414113475E-2</v>
      </c>
      <c r="Z43" s="151">
        <f t="shared" si="1"/>
        <v>1946</v>
      </c>
      <c r="AA43" s="121">
        <f t="shared" si="2"/>
        <v>-8.0113562804486727E-2</v>
      </c>
      <c r="AB43" s="152">
        <f t="shared" si="3"/>
        <v>7.9395957265101735</v>
      </c>
    </row>
    <row r="44" spans="1:28">
      <c r="A44" s="130">
        <v>1947</v>
      </c>
      <c r="B44" s="149">
        <v>3.585E-2</v>
      </c>
      <c r="C44" s="149">
        <v>5.697E-2</v>
      </c>
      <c r="D44" s="150">
        <v>3.911195791166576E-2</v>
      </c>
      <c r="E44" s="150">
        <v>4.4356699421108703E-2</v>
      </c>
      <c r="F44" s="150">
        <v>8.4117872816774603E-2</v>
      </c>
      <c r="G44" s="149">
        <v>1.3849999999999999E-2</v>
      </c>
      <c r="H44" s="150">
        <v>-3.2302172504532511E-3</v>
      </c>
      <c r="I44" s="150">
        <v>1.4578829694881928E-2</v>
      </c>
      <c r="J44" s="150">
        <v>1.0765459286550174E-2</v>
      </c>
      <c r="K44" s="149">
        <v>-3.1269999999999999E-2</v>
      </c>
      <c r="L44" s="149">
        <v>-8.1820000000000004E-2</v>
      </c>
      <c r="M44" s="149">
        <v>-2.7119999999999998E-2</v>
      </c>
      <c r="N44" s="149">
        <v>5.9490000000000001E-2</v>
      </c>
      <c r="O44" s="149">
        <v>-2.7369999999999998E-2</v>
      </c>
      <c r="P44" s="149">
        <v>-5.9049925403792586E-2</v>
      </c>
      <c r="Q44" s="149">
        <v>-1.9119706922461142E-2</v>
      </c>
      <c r="R44" s="149">
        <v>5.0299999999999997E-3</v>
      </c>
      <c r="S44" s="149">
        <v>9.11E-3</v>
      </c>
      <c r="T44" s="149">
        <v>-2.623E-2</v>
      </c>
      <c r="U44" s="149">
        <v>-2.3359999999999999E-2</v>
      </c>
      <c r="V44" s="149">
        <v>-5.4255069569349855E-2</v>
      </c>
      <c r="W44" s="149">
        <v>0.15896412303597943</v>
      </c>
      <c r="X44" s="149">
        <v>4.1706386178629543E-3</v>
      </c>
      <c r="Z44" s="151">
        <f t="shared" si="1"/>
        <v>1947</v>
      </c>
      <c r="AA44" s="121">
        <f t="shared" si="2"/>
        <v>6.0632837464975803E-2</v>
      </c>
      <c r="AB44" s="152">
        <f t="shared" si="3"/>
        <v>8.4209959437332813</v>
      </c>
    </row>
    <row r="45" spans="1:28">
      <c r="A45" s="130">
        <v>1948</v>
      </c>
      <c r="B45" s="149">
        <v>2.1090000000000001E-2</v>
      </c>
      <c r="C45" s="149">
        <v>5.5109999999999999E-2</v>
      </c>
      <c r="D45" s="150">
        <v>4.0697754387791135E-2</v>
      </c>
      <c r="E45" s="150">
        <v>-7.9293268653888652E-3</v>
      </c>
      <c r="F45" s="150">
        <v>2.2579976841173036E-2</v>
      </c>
      <c r="G45" s="149">
        <v>-2.0000000000000002E-5</v>
      </c>
      <c r="H45" s="150">
        <v>-8.648997104041092E-3</v>
      </c>
      <c r="I45" s="150">
        <v>-1.2020831175296965E-3</v>
      </c>
      <c r="J45" s="150">
        <v>1.4896712334060315E-2</v>
      </c>
      <c r="K45" s="149">
        <v>-4.1259999999999998E-2</v>
      </c>
      <c r="L45" s="149">
        <v>-8.115E-2</v>
      </c>
      <c r="M45" s="149">
        <v>-7.2040000000000007E-2</v>
      </c>
      <c r="N45" s="149">
        <v>-2.5399999999999999E-2</v>
      </c>
      <c r="O45" s="149">
        <v>-6.6309999999999994E-2</v>
      </c>
      <c r="P45" s="149">
        <v>-8.4355898708580304E-2</v>
      </c>
      <c r="Q45" s="149">
        <v>-0.14144661437812878</v>
      </c>
      <c r="R45" s="149">
        <v>8.1099999999999992E-3</v>
      </c>
      <c r="S45" s="149">
        <v>1.848E-2</v>
      </c>
      <c r="T45" s="149">
        <v>3.3989999999999999E-2</v>
      </c>
      <c r="U45" s="149">
        <v>4.1360000000000001E-2</v>
      </c>
      <c r="V45" s="149">
        <v>5.6471553051456957E-2</v>
      </c>
      <c r="W45" s="149">
        <v>-0.16260395966732907</v>
      </c>
      <c r="X45" s="149">
        <v>-5.8433308221991088E-2</v>
      </c>
      <c r="Z45" s="151">
        <f t="shared" si="1"/>
        <v>1948</v>
      </c>
      <c r="AA45" s="121">
        <f t="shared" si="2"/>
        <v>-2.3173667436327393E-2</v>
      </c>
      <c r="AB45" s="152">
        <f t="shared" si="3"/>
        <v>8.2258505842505443</v>
      </c>
    </row>
    <row r="46" spans="1:28">
      <c r="A46" s="130">
        <v>1949</v>
      </c>
      <c r="B46" s="149">
        <v>0.20218</v>
      </c>
      <c r="C46" s="149">
        <v>0.18786</v>
      </c>
      <c r="D46" s="150">
        <v>0.21817550431000676</v>
      </c>
      <c r="E46" s="150">
        <v>0.17027249104181366</v>
      </c>
      <c r="F46" s="150">
        <v>0.16183104510792293</v>
      </c>
      <c r="G46" s="149">
        <v>0.22425</v>
      </c>
      <c r="H46" s="150">
        <v>0.24617792572946623</v>
      </c>
      <c r="I46" s="150">
        <v>0.21766967724210631</v>
      </c>
      <c r="J46" s="150">
        <v>0.1976104800674538</v>
      </c>
      <c r="K46" s="149">
        <v>0.21268000000000001</v>
      </c>
      <c r="L46" s="149">
        <v>0.25236999999999998</v>
      </c>
      <c r="M46" s="149">
        <v>0.22320999999999999</v>
      </c>
      <c r="N46" s="149">
        <v>0.21514</v>
      </c>
      <c r="O46" s="149">
        <v>0.21512999999999999</v>
      </c>
      <c r="P46" s="149">
        <v>-8.1762742490024368E-2</v>
      </c>
      <c r="Q46" s="149">
        <v>-3.9005523490598729E-2</v>
      </c>
      <c r="R46" s="149">
        <v>1.103E-2</v>
      </c>
      <c r="S46" s="149">
        <v>2.3230000000000001E-2</v>
      </c>
      <c r="T46" s="149">
        <v>6.4490000000000006E-2</v>
      </c>
      <c r="U46" s="149">
        <v>3.3090000000000001E-2</v>
      </c>
      <c r="V46" s="149">
        <v>3.0192153780822503E-2</v>
      </c>
      <c r="W46" s="149">
        <v>-0.16204768977912942</v>
      </c>
      <c r="X46" s="149">
        <v>0.13444935631567431</v>
      </c>
      <c r="Z46" s="151">
        <f t="shared" si="1"/>
        <v>1949</v>
      </c>
      <c r="AA46" s="121">
        <f t="shared" si="2"/>
        <v>0.21266658292771443</v>
      </c>
      <c r="AB46" s="152">
        <f t="shared" si="3"/>
        <v>9.9752141196770499</v>
      </c>
    </row>
    <row r="47" spans="1:28">
      <c r="A47" s="130">
        <v>1950</v>
      </c>
      <c r="B47" s="149">
        <v>0.29609999999999997</v>
      </c>
      <c r="C47" s="149">
        <v>0.31741000000000003</v>
      </c>
      <c r="D47" s="150">
        <v>0.23138716480068197</v>
      </c>
      <c r="E47" s="150">
        <v>0.33784890176426485</v>
      </c>
      <c r="F47" s="150">
        <v>0.51304063457328208</v>
      </c>
      <c r="G47" s="149">
        <v>0.30270000000000002</v>
      </c>
      <c r="H47" s="150">
        <v>0.19611902584170443</v>
      </c>
      <c r="I47" s="150">
        <v>0.32362911858078952</v>
      </c>
      <c r="J47" s="150">
        <v>0.69185720136279172</v>
      </c>
      <c r="K47" s="149">
        <v>0.36551</v>
      </c>
      <c r="L47" s="149">
        <v>0.30891999999999997</v>
      </c>
      <c r="M47" s="149">
        <v>0.31881999999999999</v>
      </c>
      <c r="N47" s="149">
        <v>0.51359999999999995</v>
      </c>
      <c r="O47" s="149">
        <v>0.45894000000000001</v>
      </c>
      <c r="P47" s="149">
        <v>5.3704665336576536E-2</v>
      </c>
      <c r="Q47" s="149">
        <v>7.7591299570352393E-2</v>
      </c>
      <c r="R47" s="149">
        <v>1.196E-2</v>
      </c>
      <c r="S47" s="149">
        <v>7.0099999999999997E-3</v>
      </c>
      <c r="T47" s="149">
        <v>5.9000000000000003E-4</v>
      </c>
      <c r="U47" s="149">
        <v>2.1149999999999999E-2</v>
      </c>
      <c r="V47" s="149">
        <v>7.3683583047878531E-2</v>
      </c>
      <c r="W47" s="149">
        <v>0.48406172874468895</v>
      </c>
      <c r="X47" s="149">
        <v>0.37171767699922198</v>
      </c>
      <c r="Z47" s="151">
        <f t="shared" si="1"/>
        <v>1950</v>
      </c>
      <c r="AA47" s="121">
        <f t="shared" si="2"/>
        <v>0.51357455802948138</v>
      </c>
      <c r="AB47" s="152">
        <f t="shared" si="3"/>
        <v>15.098230302439633</v>
      </c>
    </row>
    <row r="48" spans="1:28">
      <c r="A48" s="130">
        <v>1951</v>
      </c>
      <c r="B48" s="149">
        <v>0.20682</v>
      </c>
      <c r="C48" s="149">
        <v>0.24016000000000001</v>
      </c>
      <c r="D48" s="150">
        <v>0.19871832067649756</v>
      </c>
      <c r="E48" s="150">
        <v>0.26616388489654774</v>
      </c>
      <c r="F48" s="150">
        <v>0.12064342269795082</v>
      </c>
      <c r="G48" s="149">
        <v>0.18303</v>
      </c>
      <c r="H48" s="150">
        <v>0.18668139393129196</v>
      </c>
      <c r="I48" s="150">
        <v>0.18423584885755276</v>
      </c>
      <c r="J48" s="150">
        <v>0.13327994424750947</v>
      </c>
      <c r="K48" s="149">
        <v>0.15465000000000001</v>
      </c>
      <c r="L48" s="149">
        <v>0.16447000000000001</v>
      </c>
      <c r="M48" s="149">
        <v>0.15104999999999999</v>
      </c>
      <c r="N48" s="149">
        <v>0.12119000000000001</v>
      </c>
      <c r="O48" s="149">
        <v>9.7909999999999997E-2</v>
      </c>
      <c r="P48" s="149">
        <v>0.10312808009545059</v>
      </c>
      <c r="Q48" s="149">
        <v>9.4762964890106174E-2</v>
      </c>
      <c r="R48" s="149">
        <v>1.4930000000000001E-2</v>
      </c>
      <c r="S48" s="149">
        <v>3.62E-3</v>
      </c>
      <c r="T48" s="149">
        <v>-3.9309999999999998E-2</v>
      </c>
      <c r="U48" s="149">
        <v>-2.69E-2</v>
      </c>
      <c r="V48" s="149">
        <v>-4.5657045088786041E-2</v>
      </c>
      <c r="W48" s="149">
        <v>-0.10582373312601606</v>
      </c>
      <c r="X48" s="149">
        <v>6.1137678884133601E-2</v>
      </c>
      <c r="Z48" s="151">
        <f t="shared" si="1"/>
        <v>1951</v>
      </c>
      <c r="AA48" s="121">
        <f t="shared" si="2"/>
        <v>0.12116475901166447</v>
      </c>
      <c r="AB48" s="152">
        <f t="shared" si="3"/>
        <v>16.927603738537343</v>
      </c>
    </row>
    <row r="49" spans="1:29">
      <c r="A49" s="130">
        <v>1952</v>
      </c>
      <c r="B49" s="149">
        <v>0.13417000000000001</v>
      </c>
      <c r="C49" s="149">
        <v>0.18351000000000001</v>
      </c>
      <c r="D49" s="150">
        <v>0.12662316786697128</v>
      </c>
      <c r="E49" s="150">
        <v>0.14643726509416108</v>
      </c>
      <c r="F49" s="150">
        <v>0.22499811317110263</v>
      </c>
      <c r="G49" s="149">
        <v>0.11859</v>
      </c>
      <c r="H49" s="150">
        <v>0.11417800207377388</v>
      </c>
      <c r="I49" s="150">
        <v>0.11263073100654472</v>
      </c>
      <c r="J49" s="150">
        <v>0.19151893754923571</v>
      </c>
      <c r="K49" s="149">
        <v>9.6619999999999998E-2</v>
      </c>
      <c r="L49" s="149">
        <v>7.6759999999999995E-2</v>
      </c>
      <c r="M49" s="149">
        <v>9.5670000000000005E-2</v>
      </c>
      <c r="N49" s="149">
        <v>8.5470000000000004E-2</v>
      </c>
      <c r="O49" s="149">
        <v>6.4699999999999994E-2</v>
      </c>
      <c r="P49" s="149">
        <v>-9.0524335762990783E-3</v>
      </c>
      <c r="Q49" s="149">
        <v>4.7264992747773994E-2</v>
      </c>
      <c r="R49" s="149">
        <v>1.6559999999999998E-2</v>
      </c>
      <c r="S49" s="149">
        <v>1.6330000000000001E-2</v>
      </c>
      <c r="T49" s="149">
        <v>1.1599999999999999E-2</v>
      </c>
      <c r="U49" s="149">
        <v>3.5209999999999998E-2</v>
      </c>
      <c r="V49" s="149">
        <v>-2.7113679122603936E-2</v>
      </c>
      <c r="W49" s="149">
        <v>-0.15355248701755489</v>
      </c>
      <c r="X49" s="149">
        <v>3.6676534092402555E-2</v>
      </c>
      <c r="Z49" s="151">
        <f t="shared" si="1"/>
        <v>1952</v>
      </c>
      <c r="AA49" s="121">
        <f t="shared" si="2"/>
        <v>9.194444303259322E-2</v>
      </c>
      <c r="AB49" s="152">
        <f t="shared" si="3"/>
        <v>18.484002836153604</v>
      </c>
    </row>
    <row r="50" spans="1:29">
      <c r="A50" s="130">
        <v>1953</v>
      </c>
      <c r="B50" s="149">
        <v>6.7099999999999998E-3</v>
      </c>
      <c r="C50" s="149">
        <v>-9.75E-3</v>
      </c>
      <c r="D50" s="150">
        <v>2.0606202110200523E-2</v>
      </c>
      <c r="E50" s="150">
        <v>-1.8242665297108135E-2</v>
      </c>
      <c r="F50" s="150">
        <v>-8.9829742113955044E-2</v>
      </c>
      <c r="G50" s="149">
        <v>-8.3700000000000007E-3</v>
      </c>
      <c r="H50" s="150">
        <v>8.4855921240178916E-3</v>
      </c>
      <c r="I50" s="150">
        <v>-1.6312437821453186E-2</v>
      </c>
      <c r="J50" s="150">
        <v>-3.8728179339315515E-2</v>
      </c>
      <c r="K50" s="149">
        <v>-2.8979999999999999E-2</v>
      </c>
      <c r="L50" s="149">
        <v>6.3600000000000002E-3</v>
      </c>
      <c r="M50" s="149">
        <v>-1.15E-2</v>
      </c>
      <c r="N50" s="149">
        <v>-6.8129999999999996E-2</v>
      </c>
      <c r="O50" s="149">
        <v>-5.9700000000000003E-2</v>
      </c>
      <c r="P50" s="149">
        <v>0.11939731878040091</v>
      </c>
      <c r="Q50" s="149">
        <v>6.3861201803351808E-2</v>
      </c>
      <c r="R50" s="149">
        <v>1.8239999999999999E-2</v>
      </c>
      <c r="S50" s="149">
        <v>3.2320000000000002E-2</v>
      </c>
      <c r="T50" s="149">
        <v>3.637E-2</v>
      </c>
      <c r="U50" s="149">
        <v>3.4110000000000001E-2</v>
      </c>
      <c r="V50" s="149">
        <v>-4.0490007253808306E-3</v>
      </c>
      <c r="W50" s="149">
        <v>-2.4259968251003818E-2</v>
      </c>
      <c r="X50" s="149">
        <v>-8.7805817157042318E-2</v>
      </c>
      <c r="Z50" s="151">
        <f t="shared" si="1"/>
        <v>1953</v>
      </c>
      <c r="AA50" s="121">
        <f t="shared" si="2"/>
        <v>-6.9136975528579378E-2</v>
      </c>
      <c r="AB50" s="152">
        <f t="shared" si="3"/>
        <v>17.206074784400261</v>
      </c>
    </row>
    <row r="51" spans="1:29">
      <c r="A51" s="130">
        <v>1954</v>
      </c>
      <c r="B51" s="149">
        <v>0.49978</v>
      </c>
      <c r="C51" s="149">
        <v>0.52622000000000002</v>
      </c>
      <c r="D51" s="150">
        <v>0.45346632390644986</v>
      </c>
      <c r="E51" s="150">
        <v>0.50461848554858146</v>
      </c>
      <c r="F51" s="150">
        <v>0.72498391894705549</v>
      </c>
      <c r="G51" s="149">
        <v>0.56042000000000003</v>
      </c>
      <c r="H51" s="150">
        <v>0.43240837894422801</v>
      </c>
      <c r="I51" s="150">
        <v>0.66313105579584641</v>
      </c>
      <c r="J51" s="150">
        <v>0.71512169086259614</v>
      </c>
      <c r="K51" s="149">
        <v>0.57471000000000005</v>
      </c>
      <c r="L51" s="149">
        <v>0.42313000000000001</v>
      </c>
      <c r="M51" s="149">
        <v>0.61278999999999995</v>
      </c>
      <c r="N51" s="149">
        <v>0.63317999999999997</v>
      </c>
      <c r="O51" s="149">
        <v>0.65190000000000003</v>
      </c>
      <c r="P51" s="149">
        <v>0.33787650762023874</v>
      </c>
      <c r="Q51" s="149">
        <v>1.4741221192205559E-2</v>
      </c>
      <c r="R51" s="149">
        <v>8.6400000000000001E-3</v>
      </c>
      <c r="S51" s="149">
        <v>2.682E-2</v>
      </c>
      <c r="T51" s="149">
        <v>7.1870000000000003E-2</v>
      </c>
      <c r="U51" s="149">
        <v>5.3859999999999998E-2</v>
      </c>
      <c r="V51" s="149">
        <v>4.9689282563720967E-2</v>
      </c>
      <c r="W51" s="149">
        <v>1.9207212035371041E-2</v>
      </c>
      <c r="X51" s="149">
        <v>0.46718630403187772</v>
      </c>
      <c r="Z51" s="151">
        <f t="shared" si="1"/>
        <v>1954</v>
      </c>
      <c r="AA51" s="121">
        <f t="shared" si="2"/>
        <v>0.63744050155635845</v>
      </c>
      <c r="AB51" s="152">
        <f t="shared" si="3"/>
        <v>28.173923724784576</v>
      </c>
    </row>
    <row r="52" spans="1:29">
      <c r="A52" s="130">
        <v>1955</v>
      </c>
      <c r="B52" s="149">
        <v>0.25213999999999998</v>
      </c>
      <c r="C52" s="149">
        <v>0.31539</v>
      </c>
      <c r="D52" s="150">
        <v>0.25330995094137948</v>
      </c>
      <c r="E52" s="150">
        <v>0.23779558732416814</v>
      </c>
      <c r="F52" s="150">
        <v>0.32591359626979322</v>
      </c>
      <c r="G52" s="149">
        <v>0.18495</v>
      </c>
      <c r="H52" s="150">
        <v>0.22044350514750533</v>
      </c>
      <c r="I52" s="150">
        <v>0.21280910784385162</v>
      </c>
      <c r="J52" s="150">
        <v>0.15021848404790086</v>
      </c>
      <c r="K52" s="149">
        <v>0.20784</v>
      </c>
      <c r="L52" s="149">
        <v>0.14668</v>
      </c>
      <c r="M52" s="149">
        <v>0.20765</v>
      </c>
      <c r="N52" s="149">
        <v>0.23902999999999999</v>
      </c>
      <c r="O52" s="149">
        <v>0.22119</v>
      </c>
      <c r="P52" s="149">
        <v>6.2233629608504884E-2</v>
      </c>
      <c r="Q52" s="149">
        <v>0.12114414811298682</v>
      </c>
      <c r="R52" s="149">
        <v>1.5740000000000001E-2</v>
      </c>
      <c r="S52" s="149">
        <v>-6.4999999999999997E-3</v>
      </c>
      <c r="T52" s="149">
        <v>-1.2930000000000001E-2</v>
      </c>
      <c r="U52" s="149">
        <v>4.7999999999999996E-3</v>
      </c>
      <c r="V52" s="149">
        <v>-3.4281785728838859E-2</v>
      </c>
      <c r="W52" s="149">
        <v>-2.2159832486689079E-3</v>
      </c>
      <c r="X52" s="149">
        <v>0.1532177835776479</v>
      </c>
      <c r="Z52" s="151">
        <f t="shared" si="1"/>
        <v>1955</v>
      </c>
      <c r="AA52" s="121">
        <f t="shared" si="2"/>
        <v>0.24306179550840529</v>
      </c>
      <c r="AB52" s="152">
        <f t="shared" si="3"/>
        <v>35.021928211847573</v>
      </c>
    </row>
    <row r="53" spans="1:29">
      <c r="A53" s="130">
        <v>1956</v>
      </c>
      <c r="B53" s="149">
        <v>8.2650000000000001E-2</v>
      </c>
      <c r="C53" s="149">
        <v>6.5549999999999997E-2</v>
      </c>
      <c r="D53" s="150">
        <v>9.1685231884740828E-2</v>
      </c>
      <c r="E53" s="150">
        <v>0.16329534533918877</v>
      </c>
      <c r="F53" s="150">
        <v>-2.21813719938329E-2</v>
      </c>
      <c r="G53" s="149">
        <v>8.0280000000000004E-2</v>
      </c>
      <c r="H53" s="150">
        <v>8.2611293970763014E-2</v>
      </c>
      <c r="I53" s="150">
        <v>8.8494587710047423E-2</v>
      </c>
      <c r="J53" s="150">
        <v>2.9425646528935402E-2</v>
      </c>
      <c r="K53" s="149">
        <v>6.5320000000000003E-2</v>
      </c>
      <c r="L53" s="149">
        <v>6.676E-2</v>
      </c>
      <c r="M53" s="149">
        <v>7.3789999999999994E-2</v>
      </c>
      <c r="N53" s="149">
        <v>6.5189999999999998E-2</v>
      </c>
      <c r="O53" s="149">
        <v>3.4599999999999999E-2</v>
      </c>
      <c r="P53" s="149">
        <v>-4.0271459467521878E-2</v>
      </c>
      <c r="Q53" s="149">
        <v>0.12054821136024099</v>
      </c>
      <c r="R53" s="149">
        <v>2.4590000000000001E-2</v>
      </c>
      <c r="S53" s="149">
        <v>-4.2100000000000002E-3</v>
      </c>
      <c r="T53" s="149">
        <v>-5.5870000000000003E-2</v>
      </c>
      <c r="U53" s="149">
        <v>-6.8150000000000002E-2</v>
      </c>
      <c r="V53" s="149">
        <v>-7.546672406277749E-2</v>
      </c>
      <c r="W53" s="149">
        <v>5.1353716721718692E-2</v>
      </c>
      <c r="X53" s="149">
        <v>1.864959524817051E-2</v>
      </c>
      <c r="Z53" s="151">
        <f t="shared" si="1"/>
        <v>1956</v>
      </c>
      <c r="AA53" s="121">
        <f t="shared" si="2"/>
        <v>6.113587503314797E-2</v>
      </c>
      <c r="AB53" s="152">
        <f t="shared" si="3"/>
        <v>37.163024438426966</v>
      </c>
    </row>
    <row r="54" spans="1:29">
      <c r="A54" s="130">
        <v>1957</v>
      </c>
      <c r="B54" s="149">
        <v>-0.10047</v>
      </c>
      <c r="C54" s="149">
        <v>-0.10791000000000001</v>
      </c>
      <c r="D54" s="150">
        <v>-7.9277663037260609E-2</v>
      </c>
      <c r="E54" s="150">
        <v>-0.11246433539139612</v>
      </c>
      <c r="F54" s="150">
        <v>-0.27280403515434215</v>
      </c>
      <c r="G54" s="149">
        <v>-0.12416000000000001</v>
      </c>
      <c r="H54" s="150">
        <v>-0.10850127625644054</v>
      </c>
      <c r="I54" s="150">
        <v>-0.11193490722108441</v>
      </c>
      <c r="J54" s="150">
        <v>-0.22537990367809427</v>
      </c>
      <c r="K54" s="149">
        <v>-0.17827000000000001</v>
      </c>
      <c r="L54" s="149">
        <v>-0.17185</v>
      </c>
      <c r="M54" s="149">
        <v>-0.15137999999999999</v>
      </c>
      <c r="N54" s="149">
        <v>-0.15967000000000001</v>
      </c>
      <c r="O54" s="149">
        <v>-0.15051999999999999</v>
      </c>
      <c r="P54" s="149">
        <v>-6.2320304607972341E-3</v>
      </c>
      <c r="Q54" s="149">
        <v>1.6212212902161613E-2</v>
      </c>
      <c r="R54" s="149">
        <v>3.1390000000000001E-2</v>
      </c>
      <c r="S54" s="149">
        <v>7.8390000000000001E-2</v>
      </c>
      <c r="T54" s="149">
        <v>7.4579999999999994E-2</v>
      </c>
      <c r="U54" s="149">
        <v>8.7139999999999995E-2</v>
      </c>
      <c r="V54" s="149">
        <v>2.9688004418259004E-2</v>
      </c>
      <c r="W54" s="149">
        <v>-7.9215896885069761E-2</v>
      </c>
      <c r="X54" s="149">
        <v>-0.16487277463972561</v>
      </c>
      <c r="Z54" s="151">
        <f t="shared" si="1"/>
        <v>1957</v>
      </c>
      <c r="AA54" s="121">
        <f t="shared" si="2"/>
        <v>-0.16491978413234742</v>
      </c>
      <c r="AB54" s="152">
        <f t="shared" si="3"/>
        <v>31.03410647033644</v>
      </c>
    </row>
    <row r="55" spans="1:29">
      <c r="A55" s="130">
        <v>1958</v>
      </c>
      <c r="B55" s="149">
        <v>0.45022000000000001</v>
      </c>
      <c r="C55" s="149">
        <v>0.43371999999999999</v>
      </c>
      <c r="D55" s="150">
        <v>0.40427441868218639</v>
      </c>
      <c r="E55" s="150">
        <v>0.3506425972708791</v>
      </c>
      <c r="F55" s="150">
        <v>0.61080436125302628</v>
      </c>
      <c r="G55" s="149">
        <v>0.56111999999999995</v>
      </c>
      <c r="H55" s="150">
        <v>0.500486406801251</v>
      </c>
      <c r="I55" s="150">
        <v>0.55162765350454424</v>
      </c>
      <c r="J55" s="150">
        <v>0.78239385366037761</v>
      </c>
      <c r="K55" s="149">
        <v>0.61858000000000002</v>
      </c>
      <c r="L55" s="149">
        <v>0.76559999999999995</v>
      </c>
      <c r="M55" s="149">
        <v>0.57506999999999997</v>
      </c>
      <c r="N55" s="149">
        <v>0.70603000000000005</v>
      </c>
      <c r="O55" s="149">
        <v>0.70921999999999996</v>
      </c>
      <c r="P55" s="149">
        <v>0.23198423620668079</v>
      </c>
      <c r="Q55" s="149">
        <v>1.9606392883598299E-2</v>
      </c>
      <c r="R55" s="149">
        <v>1.541E-2</v>
      </c>
      <c r="S55" s="149">
        <v>-1.2880000000000001E-2</v>
      </c>
      <c r="T55" s="149">
        <v>-6.0940000000000001E-2</v>
      </c>
      <c r="U55" s="149">
        <v>-2.2169999999999999E-2</v>
      </c>
      <c r="V55" s="149">
        <v>-3.2297023309452659E-2</v>
      </c>
      <c r="W55" s="149">
        <v>-1.8664333624963562E-2</v>
      </c>
      <c r="X55" s="149">
        <v>0.52273415141257862</v>
      </c>
      <c r="Z55" s="151">
        <f t="shared" si="1"/>
        <v>1958</v>
      </c>
      <c r="AA55" s="121">
        <f t="shared" si="2"/>
        <v>0.70161206364774253</v>
      </c>
      <c r="AB55" s="152">
        <f t="shared" si="3"/>
        <v>52.808009954452949</v>
      </c>
    </row>
    <row r="56" spans="1:29">
      <c r="A56" s="130">
        <v>1959</v>
      </c>
      <c r="B56" s="149">
        <v>0.12669</v>
      </c>
      <c r="C56" s="149">
        <v>0.11977</v>
      </c>
      <c r="D56" s="150">
        <v>0.105415516483649</v>
      </c>
      <c r="E56" s="150">
        <v>2.7047434889108032E-2</v>
      </c>
      <c r="F56" s="150">
        <v>0.2549578610345975</v>
      </c>
      <c r="G56" s="149">
        <v>0.15362999999999999</v>
      </c>
      <c r="H56" s="150">
        <v>0.13372941596013022</v>
      </c>
      <c r="I56" s="150">
        <v>0.17840813899469549</v>
      </c>
      <c r="J56" s="150">
        <v>0.13988037346104057</v>
      </c>
      <c r="K56" s="149">
        <v>0.17258000000000001</v>
      </c>
      <c r="L56" s="149">
        <v>0.20472000000000001</v>
      </c>
      <c r="M56" s="149">
        <v>0.20216999999999999</v>
      </c>
      <c r="N56" s="149">
        <v>0.17982999999999999</v>
      </c>
      <c r="O56" s="149">
        <v>0.18681</v>
      </c>
      <c r="P56" s="149">
        <v>0.47199725811774867</v>
      </c>
      <c r="Q56" s="149">
        <v>0.16507087102830303</v>
      </c>
      <c r="R56" s="149">
        <v>2.9520000000000001E-2</v>
      </c>
      <c r="S56" s="149">
        <v>-3.9100000000000003E-3</v>
      </c>
      <c r="T56" s="149">
        <v>-2.257E-2</v>
      </c>
      <c r="U56" s="149">
        <v>-9.6699999999999998E-3</v>
      </c>
      <c r="V56" s="149">
        <v>-4.9131211261686705E-3</v>
      </c>
      <c r="W56" s="149">
        <v>4.7548291233284199E-3</v>
      </c>
      <c r="X56" s="149">
        <v>0.10722158269645611</v>
      </c>
      <c r="Z56" s="151">
        <f t="shared" si="1"/>
        <v>1959</v>
      </c>
      <c r="AA56" s="121">
        <f t="shared" si="2"/>
        <v>0.18331624886796025</v>
      </c>
      <c r="AB56" s="152">
        <f t="shared" si="3"/>
        <v>62.48857624948517</v>
      </c>
    </row>
    <row r="57" spans="1:29">
      <c r="A57" s="130">
        <v>1960</v>
      </c>
      <c r="B57" s="149">
        <v>1.158E-2</v>
      </c>
      <c r="C57" s="149">
        <v>4.64E-3</v>
      </c>
      <c r="D57" s="150">
        <v>-1.8427956548930435E-2</v>
      </c>
      <c r="E57" s="150">
        <v>7.309392702026489E-2</v>
      </c>
      <c r="F57" s="150">
        <v>-0.11683933079657549</v>
      </c>
      <c r="G57" s="149">
        <v>2.4330000000000001E-2</v>
      </c>
      <c r="H57" s="150">
        <v>7.3828369215284476E-2</v>
      </c>
      <c r="I57" s="150">
        <v>2.0101275697966448E-3</v>
      </c>
      <c r="J57" s="150">
        <v>-0.11778855692674554</v>
      </c>
      <c r="K57" s="149">
        <v>-3.388E-2</v>
      </c>
      <c r="L57" s="149">
        <v>-2.682E-2</v>
      </c>
      <c r="M57" s="149">
        <v>-6.5300000000000002E-3</v>
      </c>
      <c r="N57" s="149">
        <v>-6.1780000000000002E-2</v>
      </c>
      <c r="O57" s="149">
        <v>-5.0049999999999997E-2</v>
      </c>
      <c r="P57" s="149">
        <v>0.11873819646260389</v>
      </c>
      <c r="Q57" s="149">
        <v>0.16271310820632032</v>
      </c>
      <c r="R57" s="149">
        <v>2.6630000000000001E-2</v>
      </c>
      <c r="S57" s="149">
        <v>0.11756</v>
      </c>
      <c r="T57" s="149">
        <v>0.13779</v>
      </c>
      <c r="U57" s="149">
        <v>9.0660000000000004E-2</v>
      </c>
      <c r="V57" s="149">
        <v>0.13132026327057877</v>
      </c>
      <c r="W57" s="149">
        <v>-4.3675441190969208E-2</v>
      </c>
      <c r="X57" s="149">
        <v>-8.5039188329555135E-2</v>
      </c>
      <c r="Z57" s="151">
        <f t="shared" si="1"/>
        <v>1960</v>
      </c>
      <c r="AA57" s="121">
        <f t="shared" si="2"/>
        <v>-6.4334914609529684E-2</v>
      </c>
      <c r="AB57" s="152">
        <f t="shared" si="3"/>
        <v>58.468379032403455</v>
      </c>
    </row>
    <row r="58" spans="1:29">
      <c r="A58" s="130">
        <v>1961</v>
      </c>
      <c r="B58" s="149">
        <v>0.26945999999999998</v>
      </c>
      <c r="C58" s="149">
        <v>0.26885999999999999</v>
      </c>
      <c r="D58" s="150">
        <v>0.25559547255561177</v>
      </c>
      <c r="E58" s="150">
        <v>0.23062602506356356</v>
      </c>
      <c r="F58" s="150">
        <v>0.28816512976126157</v>
      </c>
      <c r="G58" s="149">
        <v>0.28989999999999999</v>
      </c>
      <c r="H58" s="150">
        <v>0.27098051201245282</v>
      </c>
      <c r="I58" s="150">
        <v>0.30637085261747998</v>
      </c>
      <c r="J58" s="150">
        <v>0.26020697072567062</v>
      </c>
      <c r="K58" s="149">
        <v>0.29509000000000002</v>
      </c>
      <c r="L58" s="149">
        <v>0.20729</v>
      </c>
      <c r="M58" s="149">
        <v>0.30154999999999998</v>
      </c>
      <c r="N58" s="149">
        <v>0.31927</v>
      </c>
      <c r="O58" s="149">
        <v>0.30835000000000001</v>
      </c>
      <c r="P58" s="149">
        <v>6.8018191628767335E-2</v>
      </c>
      <c r="Q58" s="149">
        <v>-0.1255388612861931</v>
      </c>
      <c r="R58" s="149">
        <v>2.1270000000000001E-2</v>
      </c>
      <c r="S58" s="149">
        <v>1.8489999999999999E-2</v>
      </c>
      <c r="T58" s="149">
        <v>9.7300000000000008E-3</v>
      </c>
      <c r="U58" s="149">
        <v>4.8180000000000001E-2</v>
      </c>
      <c r="V58" s="149">
        <v>2.8618919072261724E-2</v>
      </c>
      <c r="W58" s="149">
        <v>5.8556701030927909E-2</v>
      </c>
      <c r="X58" s="149">
        <v>0.21307104757749307</v>
      </c>
      <c r="Z58" s="151">
        <f t="shared" si="1"/>
        <v>1961</v>
      </c>
      <c r="AA58" s="121">
        <f t="shared" si="2"/>
        <v>0.31782699686502552</v>
      </c>
      <c r="AB58" s="152">
        <f t="shared" si="3"/>
        <v>77.05120835183827</v>
      </c>
    </row>
    <row r="59" spans="1:29">
      <c r="A59" s="130">
        <v>1962</v>
      </c>
      <c r="B59" s="149">
        <v>-0.10174999999999999</v>
      </c>
      <c r="C59" s="149">
        <v>-8.7279999999999996E-2</v>
      </c>
      <c r="D59" s="150">
        <v>-9.1971076795908005E-2</v>
      </c>
      <c r="E59" s="150">
        <v>-6.3153893958952975E-2</v>
      </c>
      <c r="F59" s="150">
        <v>2.4876350007646455E-3</v>
      </c>
      <c r="G59" s="149">
        <v>-0.13145000000000001</v>
      </c>
      <c r="H59" s="150">
        <v>-0.17250815248179655</v>
      </c>
      <c r="I59" s="150">
        <v>-0.10991295823276785</v>
      </c>
      <c r="J59" s="150">
        <v>-5.645545858561956E-2</v>
      </c>
      <c r="K59" s="149">
        <v>-0.16829</v>
      </c>
      <c r="L59" s="149">
        <v>-0.20376</v>
      </c>
      <c r="M59" s="149">
        <v>-0.16203999999999999</v>
      </c>
      <c r="N59" s="149">
        <v>-9.1289999999999996E-2</v>
      </c>
      <c r="O59" s="149">
        <v>-0.16495000000000001</v>
      </c>
      <c r="P59" s="149">
        <v>-0.10206850758549008</v>
      </c>
      <c r="Q59" s="149">
        <v>0.20406168643205139</v>
      </c>
      <c r="R59" s="149">
        <v>2.734E-2</v>
      </c>
      <c r="S59" s="149">
        <v>5.5640000000000002E-2</v>
      </c>
      <c r="T59" s="149">
        <v>6.8870000000000001E-2</v>
      </c>
      <c r="U59" s="149">
        <v>7.9450000000000007E-2</v>
      </c>
      <c r="V59" s="149">
        <v>7.5530998805023813E-2</v>
      </c>
      <c r="W59" s="149">
        <v>1.9477989871441391E-4</v>
      </c>
      <c r="X59" s="149">
        <v>-0.11013019962667951</v>
      </c>
      <c r="Z59" s="151">
        <f t="shared" si="1"/>
        <v>1962</v>
      </c>
      <c r="AA59" s="121">
        <f t="shared" si="2"/>
        <v>-8.6938638908322874E-2</v>
      </c>
      <c r="AB59" s="152">
        <f t="shared" si="3"/>
        <v>70.352481171487852</v>
      </c>
    </row>
    <row r="60" spans="1:29">
      <c r="A60" s="130">
        <v>1963</v>
      </c>
      <c r="B60" s="149">
        <v>0.20977999999999999</v>
      </c>
      <c r="C60" s="149">
        <v>0.22775999999999999</v>
      </c>
      <c r="D60" s="150">
        <v>0.23471436501107543</v>
      </c>
      <c r="E60" s="150">
        <v>0.18871226004197705</v>
      </c>
      <c r="F60" s="150">
        <v>0.29694001484360683</v>
      </c>
      <c r="G60" s="149">
        <v>0.15934999999999999</v>
      </c>
      <c r="H60" s="150">
        <v>0.10693423937250598</v>
      </c>
      <c r="I60" s="150">
        <v>0.15918456518147839</v>
      </c>
      <c r="J60" s="150">
        <v>0.33438878527602484</v>
      </c>
      <c r="K60" s="149">
        <v>0.18665000000000001</v>
      </c>
      <c r="L60" s="149">
        <v>8.0079999999999998E-2</v>
      </c>
      <c r="M60" s="149">
        <v>0.17510000000000001</v>
      </c>
      <c r="N60" s="149">
        <v>0.28648000000000001</v>
      </c>
      <c r="O60" s="149">
        <v>0.11932</v>
      </c>
      <c r="P60" s="149">
        <v>5.9110053692569872E-2</v>
      </c>
      <c r="Q60" s="149">
        <v>9.632356724190648E-2</v>
      </c>
      <c r="R60" s="149">
        <v>3.117E-2</v>
      </c>
      <c r="S60" s="149">
        <v>1.6410000000000001E-2</v>
      </c>
      <c r="T60" s="149">
        <v>1.213E-2</v>
      </c>
      <c r="U60" s="149">
        <v>2.1950000000000001E-2</v>
      </c>
      <c r="V60" s="149">
        <v>-2.9576455440976416E-3</v>
      </c>
      <c r="W60" s="149">
        <v>6.6114897760467306E-2</v>
      </c>
      <c r="X60" s="149">
        <v>0.19867979387831625</v>
      </c>
      <c r="Z60" s="151">
        <f t="shared" si="1"/>
        <v>1963</v>
      </c>
      <c r="AA60" s="121">
        <f t="shared" si="2"/>
        <v>0.28696565014376924</v>
      </c>
      <c r="AB60" s="152">
        <f t="shared" si="3"/>
        <v>90.541226670091149</v>
      </c>
    </row>
    <row r="61" spans="1:29">
      <c r="A61" s="130">
        <v>1964</v>
      </c>
      <c r="B61" s="149">
        <v>0.16125999999999999</v>
      </c>
      <c r="C61" s="149">
        <v>0.16508</v>
      </c>
      <c r="D61" s="150">
        <v>0.14929674524345798</v>
      </c>
      <c r="E61" s="150">
        <v>0.2100007766853777</v>
      </c>
      <c r="F61" s="150">
        <v>0.15555322704850341</v>
      </c>
      <c r="G61" s="149">
        <v>0.18134</v>
      </c>
      <c r="H61" s="150">
        <v>0.13452872585430703</v>
      </c>
      <c r="I61" s="150">
        <v>0.19788361095903781</v>
      </c>
      <c r="J61" s="150">
        <v>0.29948561154335679</v>
      </c>
      <c r="K61" s="149">
        <v>0.16524</v>
      </c>
      <c r="L61" s="149">
        <v>8.5959999999999995E-2</v>
      </c>
      <c r="M61" s="149">
        <v>0.17579</v>
      </c>
      <c r="N61" s="149">
        <v>0.23985000000000001</v>
      </c>
      <c r="O61" s="149">
        <v>0.18345</v>
      </c>
      <c r="P61" s="149">
        <v>-2.5074753730097363E-2</v>
      </c>
      <c r="Q61" s="149">
        <v>-4.2905847440760904E-2</v>
      </c>
      <c r="R61" s="149">
        <v>3.5360000000000003E-2</v>
      </c>
      <c r="S61" s="149">
        <v>4.0430000000000001E-2</v>
      </c>
      <c r="T61" s="149">
        <v>3.5060000000000001E-2</v>
      </c>
      <c r="U61" s="149">
        <v>4.7719999999999999E-2</v>
      </c>
      <c r="V61" s="149">
        <v>5.6585646808646167E-2</v>
      </c>
      <c r="W61" s="149">
        <v>-5.2607544067951331E-2</v>
      </c>
      <c r="X61" s="149">
        <v>0.15340913542738766</v>
      </c>
      <c r="Z61" s="151">
        <f t="shared" si="1"/>
        <v>1964</v>
      </c>
      <c r="AA61" s="121">
        <f t="shared" si="2"/>
        <v>0.23593871666619934</v>
      </c>
      <c r="AB61" s="152">
        <f t="shared" si="3"/>
        <v>111.9034074960159</v>
      </c>
    </row>
    <row r="62" spans="1:29">
      <c r="A62" s="130">
        <v>1965</v>
      </c>
      <c r="B62" s="149">
        <v>0.14463000000000001</v>
      </c>
      <c r="C62" s="149">
        <v>0.12452000000000001</v>
      </c>
      <c r="D62" s="150">
        <v>0.1098540840050428</v>
      </c>
      <c r="E62" s="150">
        <v>6.4743799419696477E-2</v>
      </c>
      <c r="F62" s="150">
        <v>0.1687943315965959</v>
      </c>
      <c r="G62" s="149">
        <v>0.26079000000000002</v>
      </c>
      <c r="H62" s="150">
        <v>0.23415020855248567</v>
      </c>
      <c r="I62" s="150">
        <v>0.28615127450116057</v>
      </c>
      <c r="J62" s="150">
        <v>0.29034772944180737</v>
      </c>
      <c r="K62" s="149">
        <v>0.34992000000000001</v>
      </c>
      <c r="L62" s="149">
        <v>0.34961999999999999</v>
      </c>
      <c r="M62" s="149">
        <v>0.33238000000000001</v>
      </c>
      <c r="N62" s="149">
        <v>0.42203000000000002</v>
      </c>
      <c r="O62" s="149">
        <v>0.37978000000000001</v>
      </c>
      <c r="P62" s="149">
        <v>-6.3738693154395815E-2</v>
      </c>
      <c r="Q62" s="149">
        <v>0.10608248616611927</v>
      </c>
      <c r="R62" s="149">
        <v>3.9269999999999999E-2</v>
      </c>
      <c r="S62" s="149">
        <v>1.018E-2</v>
      </c>
      <c r="T62" s="149">
        <v>7.1000000000000004E-3</v>
      </c>
      <c r="U62" s="149">
        <v>-4.5700000000000003E-3</v>
      </c>
      <c r="V62" s="149">
        <v>-3.0490412014503566E-2</v>
      </c>
      <c r="W62" s="149">
        <v>2.2365757254410423E-2</v>
      </c>
      <c r="X62" s="149">
        <v>0.29843789154263795</v>
      </c>
      <c r="Z62" s="151">
        <f t="shared" si="1"/>
        <v>1965</v>
      </c>
      <c r="AA62" s="121">
        <f t="shared" si="2"/>
        <v>0.41027982763304588</v>
      </c>
      <c r="AB62" s="152">
        <f t="shared" si="3"/>
        <v>157.8151182350318</v>
      </c>
    </row>
    <row r="63" spans="1:29">
      <c r="A63" s="130">
        <v>1966</v>
      </c>
      <c r="B63" s="149">
        <v>-8.7400000000000005E-2</v>
      </c>
      <c r="C63" s="149">
        <v>-0.10048</v>
      </c>
      <c r="D63" s="150">
        <v>-0.12650004158359029</v>
      </c>
      <c r="E63" s="150">
        <v>-6.4530474557583248E-2</v>
      </c>
      <c r="F63" s="150">
        <v>-0.13189126260301479</v>
      </c>
      <c r="G63" s="149">
        <v>-5.8590000000000003E-2</v>
      </c>
      <c r="H63" s="150">
        <v>-2.8617454478428134E-2</v>
      </c>
      <c r="I63" s="150">
        <v>-4.4377448854111191E-2</v>
      </c>
      <c r="J63" s="150">
        <v>-0.11603726656488096</v>
      </c>
      <c r="K63" s="149">
        <v>-7.0989999999999998E-2</v>
      </c>
      <c r="L63" s="149">
        <v>-5.8459999999999998E-2</v>
      </c>
      <c r="M63" s="149">
        <v>-5.8049999999999997E-2</v>
      </c>
      <c r="N63" s="149">
        <v>-7.4609999999999996E-2</v>
      </c>
      <c r="O63" s="149">
        <v>-8.2549999999999998E-2</v>
      </c>
      <c r="P63" s="149">
        <v>-0.1184462144769443</v>
      </c>
      <c r="Q63" s="149">
        <v>-1.6223972196198554E-2</v>
      </c>
      <c r="R63" s="149">
        <v>4.759E-2</v>
      </c>
      <c r="S63" s="149">
        <v>4.6879999999999998E-2</v>
      </c>
      <c r="T63" s="149">
        <v>3.6519999999999997E-2</v>
      </c>
      <c r="U63" s="149">
        <v>1.9499999999999999E-3</v>
      </c>
      <c r="V63" s="149">
        <v>5.1048976691498993E-3</v>
      </c>
      <c r="W63" s="149">
        <v>-2.3762376237623725E-2</v>
      </c>
      <c r="X63" s="149">
        <v>-9.3123803981059475E-2</v>
      </c>
      <c r="Z63" s="151">
        <f t="shared" si="1"/>
        <v>1966</v>
      </c>
      <c r="AA63" s="121">
        <f t="shared" si="2"/>
        <v>-7.7268029106051503E-2</v>
      </c>
      <c r="AB63" s="152">
        <f t="shared" si="3"/>
        <v>145.62105508587243</v>
      </c>
      <c r="AC63" s="110">
        <f>(AB63/AB23)^(1/40)-1</f>
        <v>0.13261055436664249</v>
      </c>
    </row>
    <row r="64" spans="1:29">
      <c r="A64" s="130">
        <v>1967</v>
      </c>
      <c r="B64" s="149">
        <v>0.28738000000000002</v>
      </c>
      <c r="C64" s="149">
        <v>0.23987</v>
      </c>
      <c r="D64" s="150">
        <v>0.23528012444973295</v>
      </c>
      <c r="E64" s="150">
        <v>0.12717129861142731</v>
      </c>
      <c r="F64" s="150">
        <v>0.22127975847777026</v>
      </c>
      <c r="G64" s="149">
        <v>0.39934999999999998</v>
      </c>
      <c r="H64" s="150">
        <v>0.3481083669694911</v>
      </c>
      <c r="I64" s="150">
        <v>0.34490949851249042</v>
      </c>
      <c r="J64" s="150">
        <v>0.49963887693163062</v>
      </c>
      <c r="K64" s="149">
        <v>0.63875000000000004</v>
      </c>
      <c r="L64" s="149">
        <v>0.89353000000000005</v>
      </c>
      <c r="M64" s="149">
        <v>0.72524</v>
      </c>
      <c r="N64" s="149">
        <v>0.68176000000000003</v>
      </c>
      <c r="O64" s="149">
        <v>1.0343800000000001</v>
      </c>
      <c r="P64" s="149">
        <v>0.23836156486965709</v>
      </c>
      <c r="Q64" s="149">
        <v>0.11244375578711575</v>
      </c>
      <c r="R64" s="149">
        <v>4.2099999999999999E-2</v>
      </c>
      <c r="S64" s="149">
        <v>1.009E-2</v>
      </c>
      <c r="T64" s="149">
        <v>-9.1810000000000003E-2</v>
      </c>
      <c r="U64" s="149">
        <v>-4.9509999999999998E-2</v>
      </c>
      <c r="V64" s="149">
        <v>-6.1995775906099546E-2</v>
      </c>
      <c r="W64" s="149">
        <v>-3.79600115908433E-2</v>
      </c>
      <c r="X64" s="149">
        <v>0.50654897412209166</v>
      </c>
      <c r="Z64" s="151">
        <f t="shared" si="1"/>
        <v>1967</v>
      </c>
      <c r="AA64" s="121">
        <f t="shared" si="2"/>
        <v>0.66039356321760101</v>
      </c>
      <c r="AB64" s="152">
        <f t="shared" si="3"/>
        <v>241.78826253353827</v>
      </c>
      <c r="AC64" s="110">
        <f t="shared" ref="AC64:AC114" si="4">(AB64/AB24)^(1/40)-1</f>
        <v>0.13852051564778978</v>
      </c>
    </row>
    <row r="65" spans="1:29">
      <c r="A65" s="130">
        <v>1968</v>
      </c>
      <c r="B65" s="149">
        <v>0.14141999999999999</v>
      </c>
      <c r="C65" s="149">
        <v>0.11081000000000001</v>
      </c>
      <c r="D65" s="150">
        <v>4.6882307578784067E-2</v>
      </c>
      <c r="E65" s="150">
        <v>0.13534655966842174</v>
      </c>
      <c r="F65" s="150">
        <v>0.22738945214650069</v>
      </c>
      <c r="G65" s="149">
        <v>0.21079000000000001</v>
      </c>
      <c r="H65" s="150">
        <v>0.1350771653807287</v>
      </c>
      <c r="I65" s="150">
        <v>0.21000770541273908</v>
      </c>
      <c r="J65" s="150">
        <v>0.34355860487691253</v>
      </c>
      <c r="K65" s="149">
        <v>0.31816</v>
      </c>
      <c r="L65" s="149">
        <v>0.32228000000000001</v>
      </c>
      <c r="M65" s="149">
        <v>0.41311999999999999</v>
      </c>
      <c r="N65" s="149">
        <v>0.46166000000000001</v>
      </c>
      <c r="O65" s="149">
        <v>0.50149999999999995</v>
      </c>
      <c r="P65" s="149">
        <v>0.22675379471595783</v>
      </c>
      <c r="Q65" s="149">
        <v>0.26548200009647338</v>
      </c>
      <c r="R65" s="149">
        <v>5.2060000000000002E-2</v>
      </c>
      <c r="S65" s="149">
        <v>4.5350000000000001E-2</v>
      </c>
      <c r="T65" s="149">
        <v>-2.5999999999999999E-3</v>
      </c>
      <c r="U65" s="149">
        <v>2.5739999999999999E-2</v>
      </c>
      <c r="V65" s="149">
        <v>-1.6706839467525655E-2</v>
      </c>
      <c r="W65" s="149">
        <v>1.2048192771084366E-2</v>
      </c>
      <c r="X65" s="149">
        <v>0.33273771060848761</v>
      </c>
      <c r="Z65" s="151">
        <f t="shared" si="1"/>
        <v>1968</v>
      </c>
      <c r="AA65" s="121">
        <f t="shared" si="2"/>
        <v>0.45078988326030367</v>
      </c>
      <c r="AB65" s="152">
        <f t="shared" si="3"/>
        <v>350.78396517474363</v>
      </c>
      <c r="AC65" s="110">
        <f t="shared" si="4"/>
        <v>0.13929188484053223</v>
      </c>
    </row>
    <row r="66" spans="1:29" hidden="1">
      <c r="A66" s="130">
        <v>1969</v>
      </c>
      <c r="B66" s="149">
        <v>-0.10914</v>
      </c>
      <c r="C66" s="149">
        <v>-8.4860000000000005E-2</v>
      </c>
      <c r="D66" s="150">
        <v>7.2678703513787716E-3</v>
      </c>
      <c r="E66" s="150">
        <v>-0.1859513622055867</v>
      </c>
      <c r="F66" s="150">
        <v>-0.1766768302831368</v>
      </c>
      <c r="G66" s="149">
        <v>-0.14687</v>
      </c>
      <c r="H66" s="150">
        <v>-0.10218103597193448</v>
      </c>
      <c r="I66" s="150">
        <v>-0.16302608927497467</v>
      </c>
      <c r="J66" s="150">
        <v>-0.22227306871793004</v>
      </c>
      <c r="K66" s="149">
        <v>-0.22161</v>
      </c>
      <c r="L66" s="149">
        <v>-0.2455</v>
      </c>
      <c r="M66" s="149">
        <v>-0.22978000000000001</v>
      </c>
      <c r="N66" s="149">
        <v>-0.25201000000000001</v>
      </c>
      <c r="O66" s="149">
        <v>-0.32363999999999998</v>
      </c>
      <c r="P66" s="149">
        <v>2.2604517178439757E-2</v>
      </c>
      <c r="Q66" s="149">
        <v>0.19269586394213545</v>
      </c>
      <c r="R66" s="149">
        <v>6.5839999999999996E-2</v>
      </c>
      <c r="S66" s="149">
        <v>-7.3699999999999998E-3</v>
      </c>
      <c r="T66" s="149">
        <v>-5.074E-2</v>
      </c>
      <c r="U66" s="149">
        <v>-8.09E-2</v>
      </c>
      <c r="V66" s="149">
        <v>-0.1825299395169552</v>
      </c>
      <c r="W66" s="149">
        <v>3.0753968253968339E-2</v>
      </c>
      <c r="X66" s="149">
        <v>-0.23930864418848735</v>
      </c>
      <c r="Z66" s="151">
        <f t="shared" si="1"/>
        <v>1969</v>
      </c>
      <c r="AA66" s="121">
        <f t="shared" si="2"/>
        <v>-0.24851465627674163</v>
      </c>
      <c r="AB66" s="152">
        <f t="shared" si="3"/>
        <v>263.60900864194969</v>
      </c>
      <c r="AC66" s="110">
        <f t="shared" si="4"/>
        <v>0.14380456365042127</v>
      </c>
    </row>
    <row r="67" spans="1:29" hidden="1">
      <c r="A67" s="130">
        <v>1970</v>
      </c>
      <c r="B67" s="149">
        <v>2.0000000000000002E-5</v>
      </c>
      <c r="C67" s="149">
        <v>4.0259999999999997E-2</v>
      </c>
      <c r="D67" s="150">
        <v>-2.5431169340797147E-2</v>
      </c>
      <c r="E67" s="150">
        <v>5.8339565537850364E-2</v>
      </c>
      <c r="F67" s="150">
        <v>0.11398125604371863</v>
      </c>
      <c r="G67" s="149">
        <v>-2.0129999999999999E-2</v>
      </c>
      <c r="H67" s="150">
        <v>-0.11589838405674911</v>
      </c>
      <c r="I67" s="150">
        <v>4.472294066102607E-2</v>
      </c>
      <c r="J67" s="150">
        <v>4.5813467751324131E-2</v>
      </c>
      <c r="K67" s="149">
        <v>-9.8680000000000004E-2</v>
      </c>
      <c r="L67" s="149">
        <v>-0.21518000000000001</v>
      </c>
      <c r="M67" s="149">
        <v>-8.133E-2</v>
      </c>
      <c r="N67" s="149">
        <v>6.93E-2</v>
      </c>
      <c r="O67" s="149">
        <v>-0.16813</v>
      </c>
      <c r="P67" s="149">
        <v>-0.14371999999999999</v>
      </c>
      <c r="Q67" s="149">
        <v>0.14579615307323573</v>
      </c>
      <c r="R67" s="149">
        <v>6.5250000000000002E-2</v>
      </c>
      <c r="S67" s="149">
        <v>0.16858999999999999</v>
      </c>
      <c r="T67" s="149">
        <v>0.12106</v>
      </c>
      <c r="U67" s="149">
        <v>0.18371000000000001</v>
      </c>
      <c r="V67" s="149">
        <v>0.21041596011888311</v>
      </c>
      <c r="W67" s="149">
        <v>-1.3474494706448563E-2</v>
      </c>
      <c r="X67" s="149">
        <v>1.6488913944859202E-2</v>
      </c>
      <c r="Z67" s="151">
        <f t="shared" si="1"/>
        <v>1970</v>
      </c>
      <c r="AA67" s="121">
        <f t="shared" si="2"/>
        <v>7.1373360634614885E-2</v>
      </c>
      <c r="AB67" s="152">
        <f t="shared" si="3"/>
        <v>282.42366948228488</v>
      </c>
      <c r="AC67" s="110">
        <f t="shared" si="4"/>
        <v>0.1627577707255472</v>
      </c>
    </row>
    <row r="68" spans="1:29" hidden="1">
      <c r="A68" s="130">
        <v>1971</v>
      </c>
      <c r="B68" s="149">
        <v>0.16145999999999999</v>
      </c>
      <c r="C68" s="149">
        <v>0.14318</v>
      </c>
      <c r="D68" s="150">
        <v>0.23256124028729808</v>
      </c>
      <c r="E68" s="150">
        <v>3.9515983509177371E-2</v>
      </c>
      <c r="F68" s="150">
        <v>0.1479338265202382</v>
      </c>
      <c r="G68" s="149">
        <v>0.21234</v>
      </c>
      <c r="H68" s="150">
        <v>0.30150053440938207</v>
      </c>
      <c r="I68" s="150">
        <v>0.1587667767210299</v>
      </c>
      <c r="J68" s="150">
        <v>0.20292012745047619</v>
      </c>
      <c r="K68" s="149">
        <v>0.20321</v>
      </c>
      <c r="L68" s="149">
        <v>0.26380999999999999</v>
      </c>
      <c r="M68" s="149">
        <v>0.21582000000000001</v>
      </c>
      <c r="N68" s="149">
        <v>0.14313000000000001</v>
      </c>
      <c r="O68" s="149">
        <v>0.17666999999999999</v>
      </c>
      <c r="P68" s="149">
        <v>0.31766</v>
      </c>
      <c r="Q68" s="149">
        <v>0.36683929991163611</v>
      </c>
      <c r="R68" s="149">
        <v>4.3860000000000003E-2</v>
      </c>
      <c r="S68" s="149">
        <v>8.7209999999999996E-2</v>
      </c>
      <c r="T68" s="149">
        <v>0.1323</v>
      </c>
      <c r="U68" s="149">
        <v>0.11013000000000001</v>
      </c>
      <c r="V68" s="149">
        <v>0.12948605474956737</v>
      </c>
      <c r="W68" s="149">
        <v>8.7804878048781034E-3</v>
      </c>
      <c r="X68" s="149">
        <v>7.9156644734626483E-2</v>
      </c>
      <c r="Z68" s="151">
        <f t="shared" si="1"/>
        <v>1971</v>
      </c>
      <c r="AA68" s="121">
        <f t="shared" si="2"/>
        <v>0.14335304939493707</v>
      </c>
      <c r="AB68" s="152">
        <f t="shared" si="3"/>
        <v>322.90996372387826</v>
      </c>
      <c r="AC68" s="110">
        <f t="shared" si="4"/>
        <v>0.18867142227140277</v>
      </c>
    </row>
    <row r="69" spans="1:29" hidden="1">
      <c r="A69" s="130">
        <v>1972</v>
      </c>
      <c r="B69" s="149">
        <v>0.16836999999999999</v>
      </c>
      <c r="C69" s="149">
        <v>0.18976000000000001</v>
      </c>
      <c r="D69" s="150">
        <v>0.20055468626065917</v>
      </c>
      <c r="E69" s="150">
        <v>0.1373690968976769</v>
      </c>
      <c r="F69" s="150">
        <v>0.13259306782932292</v>
      </c>
      <c r="G69" s="149">
        <v>9.0620000000000006E-2</v>
      </c>
      <c r="H69" s="150">
        <v>6.8447877862653841E-2</v>
      </c>
      <c r="I69" s="150">
        <v>8.3811124079008009E-2</v>
      </c>
      <c r="J69" s="150">
        <v>0.1207524959714642</v>
      </c>
      <c r="K69" s="149">
        <v>5.5829999999999998E-2</v>
      </c>
      <c r="L69" s="149">
        <v>3.14E-3</v>
      </c>
      <c r="M69" s="149">
        <v>7.3529999999999998E-2</v>
      </c>
      <c r="N69" s="149">
        <v>7.2160000000000002E-2</v>
      </c>
      <c r="O69" s="149">
        <v>-1.3809999999999999E-2</v>
      </c>
      <c r="P69" s="149">
        <v>0.39087</v>
      </c>
      <c r="Q69" s="149">
        <v>0.29623974971113221</v>
      </c>
      <c r="R69" s="149">
        <v>3.8399999999999997E-2</v>
      </c>
      <c r="S69" s="149">
        <v>5.16E-2</v>
      </c>
      <c r="T69" s="149">
        <v>5.6860000000000001E-2</v>
      </c>
      <c r="U69" s="149">
        <v>7.2599999999999998E-2</v>
      </c>
      <c r="V69" s="149">
        <v>5.8592681351239281E-2</v>
      </c>
      <c r="W69" s="149">
        <v>0.31431334622823981</v>
      </c>
      <c r="X69" s="149">
        <v>0.11192500000000001</v>
      </c>
      <c r="Z69" s="151">
        <f t="shared" si="1"/>
        <v>1972</v>
      </c>
      <c r="AA69" s="121">
        <f t="shared" si="2"/>
        <v>7.4964276136095326E-2</v>
      </c>
      <c r="AB69" s="152">
        <f t="shared" si="3"/>
        <v>347.11667541157163</v>
      </c>
      <c r="AC69" s="110">
        <f t="shared" si="4"/>
        <v>0.18802696041309375</v>
      </c>
    </row>
    <row r="70" spans="1:29" hidden="1">
      <c r="A70" s="130">
        <v>1973</v>
      </c>
      <c r="B70" s="149">
        <v>-0.18064</v>
      </c>
      <c r="C70" s="149">
        <v>-0.14666000000000001</v>
      </c>
      <c r="D70" s="150">
        <v>-0.21222034047041075</v>
      </c>
      <c r="E70" s="150">
        <v>-3.7478751664824332E-2</v>
      </c>
      <c r="F70" s="150">
        <v>9.0326810004737689E-4</v>
      </c>
      <c r="G70" s="149">
        <v>-0.25939000000000001</v>
      </c>
      <c r="H70" s="150">
        <v>-0.36190686107866488</v>
      </c>
      <c r="I70" s="150">
        <v>-0.19594101025385041</v>
      </c>
      <c r="J70" s="150">
        <v>-9.7502336768112624E-2</v>
      </c>
      <c r="K70" s="149">
        <v>-0.34348000000000001</v>
      </c>
      <c r="L70" s="149">
        <v>-0.45426</v>
      </c>
      <c r="M70" s="149">
        <v>-0.32917999999999997</v>
      </c>
      <c r="N70" s="149">
        <v>-0.27377000000000001</v>
      </c>
      <c r="O70" s="149">
        <v>-0.40783000000000003</v>
      </c>
      <c r="P70" s="149">
        <v>-0.11389000000000001</v>
      </c>
      <c r="Q70" s="149">
        <v>0.13860482514646144</v>
      </c>
      <c r="R70" s="149">
        <v>6.93E-2</v>
      </c>
      <c r="S70" s="149">
        <v>4.6059999999999997E-2</v>
      </c>
      <c r="T70" s="149">
        <v>-1.107E-2</v>
      </c>
      <c r="U70" s="149">
        <v>1.1390000000000001E-2</v>
      </c>
      <c r="V70" s="149">
        <v>3.7217803244795671E-2</v>
      </c>
      <c r="W70" s="149">
        <v>0.47608535688005876</v>
      </c>
      <c r="X70" s="149">
        <v>-0.27216699999999999</v>
      </c>
      <c r="Z70" s="151">
        <f t="shared" si="1"/>
        <v>1973</v>
      </c>
      <c r="AA70" s="121">
        <f t="shared" si="2"/>
        <v>-0.26102493585817016</v>
      </c>
      <c r="AB70" s="152">
        <f t="shared" si="3"/>
        <v>256.51056747696487</v>
      </c>
      <c r="AC70" s="110">
        <f t="shared" si="4"/>
        <v>0.15455556714080387</v>
      </c>
    </row>
    <row r="71" spans="1:29" hidden="1">
      <c r="A71" s="130">
        <v>1974</v>
      </c>
      <c r="B71" s="149">
        <v>-0.27037</v>
      </c>
      <c r="C71" s="149">
        <v>-0.26457999999999998</v>
      </c>
      <c r="D71" s="150">
        <v>-0.23045922819472495</v>
      </c>
      <c r="E71" s="150">
        <v>-0.23311744835755374</v>
      </c>
      <c r="F71" s="150">
        <v>-0.344352981387824</v>
      </c>
      <c r="G71" s="149">
        <v>-0.25128</v>
      </c>
      <c r="H71" s="150">
        <v>-0.35257810066577555</v>
      </c>
      <c r="I71" s="150">
        <v>-0.22457546906137854</v>
      </c>
      <c r="J71" s="150">
        <v>-0.22212020996598697</v>
      </c>
      <c r="K71" s="149">
        <v>-0.25866</v>
      </c>
      <c r="L71" s="149">
        <v>-0.32568999999999998</v>
      </c>
      <c r="M71" s="149">
        <v>-0.26032</v>
      </c>
      <c r="N71" s="149">
        <v>-0.18415000000000001</v>
      </c>
      <c r="O71" s="149">
        <v>-0.26762000000000002</v>
      </c>
      <c r="P71" s="149">
        <v>-0.19555</v>
      </c>
      <c r="Q71" s="149">
        <v>-0.12908089644675541</v>
      </c>
      <c r="R71" s="149">
        <v>8.0030000000000004E-2</v>
      </c>
      <c r="S71" s="149">
        <v>5.6899999999999999E-2</v>
      </c>
      <c r="T71" s="149">
        <v>4.3549999999999998E-2</v>
      </c>
      <c r="U71" s="149">
        <v>-3.0620000000000001E-2</v>
      </c>
      <c r="V71" s="149">
        <v>-0.1607791059789962</v>
      </c>
      <c r="W71" s="149">
        <v>1.6450648055832559E-2</v>
      </c>
      <c r="X71" s="149">
        <v>-0.42231600000000002</v>
      </c>
      <c r="Z71" s="151">
        <f t="shared" si="1"/>
        <v>1974</v>
      </c>
      <c r="AA71" s="121">
        <f t="shared" si="2"/>
        <v>-0.19158389310316493</v>
      </c>
      <c r="AB71" s="152">
        <f t="shared" si="3"/>
        <v>207.36727433762584</v>
      </c>
      <c r="AC71" s="110">
        <f t="shared" si="4"/>
        <v>0.14600557461240871</v>
      </c>
    </row>
    <row r="72" spans="1:29" hidden="1">
      <c r="A72" s="130">
        <v>1975</v>
      </c>
      <c r="B72" s="149">
        <v>0.38752999999999999</v>
      </c>
      <c r="C72" s="149">
        <v>0.37212000000000001</v>
      </c>
      <c r="D72" s="150">
        <v>0.34902754575780093</v>
      </c>
      <c r="E72" s="150">
        <v>0.44552377920825947</v>
      </c>
      <c r="F72" s="150">
        <v>0.45775866666666665</v>
      </c>
      <c r="G72" s="149">
        <v>0.57089999999999996</v>
      </c>
      <c r="H72" s="150">
        <v>0.43543977050530569</v>
      </c>
      <c r="I72" s="150">
        <v>0.5251829707222353</v>
      </c>
      <c r="J72" s="150">
        <v>0.63587756629559566</v>
      </c>
      <c r="K72" s="149">
        <v>0.60921000000000003</v>
      </c>
      <c r="L72" s="149">
        <v>0.61770999999999998</v>
      </c>
      <c r="M72" s="149">
        <v>0.58008000000000004</v>
      </c>
      <c r="N72" s="149">
        <v>0.58231999999999995</v>
      </c>
      <c r="O72" s="149">
        <v>0.71496999999999999</v>
      </c>
      <c r="P72" s="149">
        <v>0.31017</v>
      </c>
      <c r="Q72" s="149">
        <v>0.12690565364166034</v>
      </c>
      <c r="R72" s="149">
        <v>5.8040000000000001E-2</v>
      </c>
      <c r="S72" s="149">
        <v>7.8310000000000005E-2</v>
      </c>
      <c r="T72" s="149">
        <v>9.196E-2</v>
      </c>
      <c r="U72" s="149">
        <v>0.14643999999999999</v>
      </c>
      <c r="V72" s="149">
        <v>5.1858677594724435E-2</v>
      </c>
      <c r="W72" s="149">
        <v>-6.3266307013241818E-2</v>
      </c>
      <c r="X72" s="149">
        <v>0.363367</v>
      </c>
      <c r="Z72" s="151">
        <f t="shared" si="1"/>
        <v>1975</v>
      </c>
      <c r="AA72" s="121">
        <f t="shared" si="2"/>
        <v>0.57654071049241762</v>
      </c>
      <c r="AB72" s="152">
        <f t="shared" si="3"/>
        <v>326.9229500171167</v>
      </c>
      <c r="AC72" s="110">
        <f t="shared" si="4"/>
        <v>0.14670371471491839</v>
      </c>
    </row>
    <row r="73" spans="1:29" hidden="1">
      <c r="A73" s="130">
        <v>1976</v>
      </c>
      <c r="B73" s="149">
        <v>0.26761000000000001</v>
      </c>
      <c r="C73" s="149">
        <v>0.23849000000000001</v>
      </c>
      <c r="D73" s="150">
        <v>0.19816302656978663</v>
      </c>
      <c r="E73" s="150">
        <v>0.35811205320934714</v>
      </c>
      <c r="F73" s="150">
        <v>0.4158513333333333</v>
      </c>
      <c r="G73" s="149">
        <v>0.39792</v>
      </c>
      <c r="H73" s="150">
        <v>0.27800209968831763</v>
      </c>
      <c r="I73" s="150">
        <v>0.46727513411542793</v>
      </c>
      <c r="J73" s="150">
        <v>0.53449621776202871</v>
      </c>
      <c r="K73" s="149">
        <v>0.50744</v>
      </c>
      <c r="L73" s="149">
        <v>0.38336999999999999</v>
      </c>
      <c r="M73" s="149">
        <v>0.47284999999999999</v>
      </c>
      <c r="N73" s="149">
        <v>0.60604000000000002</v>
      </c>
      <c r="O73" s="149">
        <v>0.53354999999999997</v>
      </c>
      <c r="P73" s="149">
        <v>2.3290000000000002E-2</v>
      </c>
      <c r="Q73" s="149">
        <v>0.16127577578259905</v>
      </c>
      <c r="R73" s="149">
        <v>5.083E-2</v>
      </c>
      <c r="S73" s="149">
        <v>0.12870000000000001</v>
      </c>
      <c r="T73" s="149">
        <v>0.16755</v>
      </c>
      <c r="U73" s="149">
        <v>0.18647</v>
      </c>
      <c r="V73" s="149">
        <v>0.26018990071383019</v>
      </c>
      <c r="W73" s="149">
        <v>6.9109947643979E-2</v>
      </c>
      <c r="X73" s="149">
        <v>0.48973700000000003</v>
      </c>
      <c r="Z73" s="151">
        <f t="shared" si="1"/>
        <v>1976</v>
      </c>
      <c r="AA73" s="121">
        <f t="shared" si="2"/>
        <v>0.59721550689426106</v>
      </c>
      <c r="AB73" s="152">
        <f t="shared" si="3"/>
        <v>522.16640532695624</v>
      </c>
      <c r="AC73" s="110">
        <f t="shared" si="4"/>
        <v>0.14285398207883171</v>
      </c>
    </row>
    <row r="74" spans="1:29" hidden="1">
      <c r="A74" s="130">
        <v>1977</v>
      </c>
      <c r="B74" s="149">
        <v>-4.2599999999999999E-2</v>
      </c>
      <c r="C74" s="149">
        <v>-7.1790000000000007E-2</v>
      </c>
      <c r="D74" s="150">
        <v>-0.10933146977231974</v>
      </c>
      <c r="E74" s="150">
        <v>-3.1605212810877373E-2</v>
      </c>
      <c r="F74" s="150">
        <v>4.6223996836677612E-2</v>
      </c>
      <c r="G74" s="149">
        <v>3.8530000000000002E-2</v>
      </c>
      <c r="H74" s="150">
        <v>6.3477907462012205E-3</v>
      </c>
      <c r="I74" s="150">
        <v>4.8402878286585141E-2</v>
      </c>
      <c r="J74" s="150">
        <v>6.5898116379811966E-2</v>
      </c>
      <c r="K74" s="149">
        <v>0.17076</v>
      </c>
      <c r="L74" s="149">
        <v>0.18795999999999999</v>
      </c>
      <c r="M74" s="149">
        <v>0.17831</v>
      </c>
      <c r="N74" s="149">
        <v>0.23313</v>
      </c>
      <c r="O74" s="149">
        <v>0.21768000000000001</v>
      </c>
      <c r="P74" s="149">
        <v>0.16137000000000001</v>
      </c>
      <c r="Q74" s="149">
        <v>0.24154266539912561</v>
      </c>
      <c r="R74" s="149">
        <v>5.1200000000000002E-2</v>
      </c>
      <c r="S74" s="149">
        <v>1.406E-2</v>
      </c>
      <c r="T74" s="149">
        <v>-6.8799999999999998E-3</v>
      </c>
      <c r="U74" s="149">
        <v>1.7100000000000001E-2</v>
      </c>
      <c r="V74" s="149">
        <v>4.7211702017686388E-2</v>
      </c>
      <c r="W74" s="149">
        <v>-1.909892262487746E-2</v>
      </c>
      <c r="X74" s="149">
        <v>0.19076499999999999</v>
      </c>
      <c r="Z74" s="151">
        <f t="shared" si="1"/>
        <v>1977</v>
      </c>
      <c r="AA74" s="121">
        <f t="shared" si="2"/>
        <v>0.22445745552574328</v>
      </c>
      <c r="AB74" s="152">
        <f t="shared" si="3"/>
        <v>639.37054802766875</v>
      </c>
      <c r="AC74" s="110">
        <f t="shared" si="4"/>
        <v>0.16848384658051074</v>
      </c>
    </row>
    <row r="75" spans="1:29" hidden="1">
      <c r="A75" s="130">
        <v>1978</v>
      </c>
      <c r="B75" s="149">
        <v>7.4870000000000006E-2</v>
      </c>
      <c r="C75" s="149">
        <v>6.5740000000000007E-2</v>
      </c>
      <c r="D75" s="150">
        <v>5.520911653811874E-2</v>
      </c>
      <c r="E75" s="150">
        <v>5.6837804300432559E-2</v>
      </c>
      <c r="F75" s="150">
        <v>-3.3430177834024022E-3</v>
      </c>
      <c r="G75" s="149">
        <v>0.10747</v>
      </c>
      <c r="H75" s="150">
        <v>8.7378180413813261E-2</v>
      </c>
      <c r="I75" s="150">
        <v>8.6572664311049013E-2</v>
      </c>
      <c r="J75" s="150">
        <v>0.10298283402977074</v>
      </c>
      <c r="K75" s="149">
        <v>0.16627</v>
      </c>
      <c r="L75" s="149">
        <v>0.17843000000000001</v>
      </c>
      <c r="M75" s="149">
        <v>0.20860000000000001</v>
      </c>
      <c r="N75" s="149">
        <v>0.22086</v>
      </c>
      <c r="O75" s="149">
        <v>0.22445999999999999</v>
      </c>
      <c r="P75" s="149">
        <v>0.31424999999999997</v>
      </c>
      <c r="Q75" s="149">
        <v>0.19394958474511204</v>
      </c>
      <c r="R75" s="149">
        <v>7.1809999999999999E-2</v>
      </c>
      <c r="S75" s="149">
        <v>3.4869999999999998E-2</v>
      </c>
      <c r="T75" s="149">
        <v>-1.1769999999999999E-2</v>
      </c>
      <c r="U75" s="149">
        <v>-6.9999999999999999E-4</v>
      </c>
      <c r="V75" s="149">
        <v>-6.267631772925325E-2</v>
      </c>
      <c r="W75" s="149">
        <v>0.1362955566650024</v>
      </c>
      <c r="X75" s="149">
        <v>-1.6404999999999999E-2</v>
      </c>
      <c r="Z75" s="151">
        <f t="shared" si="1"/>
        <v>1978</v>
      </c>
      <c r="AA75" s="121">
        <f t="shared" si="2"/>
        <v>0.2104567941185938</v>
      </c>
      <c r="AB75" s="152">
        <f t="shared" si="3"/>
        <v>773.9304238194203</v>
      </c>
      <c r="AC75" s="110">
        <f t="shared" si="4"/>
        <v>0.16743426750771251</v>
      </c>
    </row>
    <row r="76" spans="1:29" hidden="1">
      <c r="A76" s="130">
        <v>1979</v>
      </c>
      <c r="B76" s="149">
        <v>0.22624</v>
      </c>
      <c r="C76" s="149">
        <v>0.18423999999999999</v>
      </c>
      <c r="D76" s="150">
        <v>0.15808121299333444</v>
      </c>
      <c r="E76" s="150">
        <v>0.25849021463425553</v>
      </c>
      <c r="F76" s="150">
        <v>0.12965469747182837</v>
      </c>
      <c r="G76" s="149">
        <v>0.32979999999999998</v>
      </c>
      <c r="H76" s="150">
        <v>0.3979410460405961</v>
      </c>
      <c r="I76" s="150">
        <v>0.27503978570822946</v>
      </c>
      <c r="J76" s="150">
        <v>0.29073339404481774</v>
      </c>
      <c r="K76" s="149">
        <v>0.46260000000000001</v>
      </c>
      <c r="L76" s="149">
        <v>0.49468000000000001</v>
      </c>
      <c r="M76" s="149">
        <v>0.37451000000000001</v>
      </c>
      <c r="N76" s="149">
        <v>0.40429999999999999</v>
      </c>
      <c r="O76" s="149">
        <v>0.43690000000000001</v>
      </c>
      <c r="P76" s="149">
        <v>9.4210000000000002E-2</v>
      </c>
      <c r="Q76" s="149">
        <v>0.35873909560251516</v>
      </c>
      <c r="R76" s="149">
        <v>0.10376000000000001</v>
      </c>
      <c r="S76" s="149">
        <v>4.0939999999999997E-2</v>
      </c>
      <c r="T76" s="149">
        <v>-1.234E-2</v>
      </c>
      <c r="U76" s="149">
        <v>-4.1799999999999997E-2</v>
      </c>
      <c r="V76" s="149">
        <v>-2.1339585569504181E-2</v>
      </c>
      <c r="W76" s="149">
        <v>0.23681898066783835</v>
      </c>
      <c r="X76" s="149">
        <v>0.30525999999999998</v>
      </c>
      <c r="Z76" s="151">
        <f t="shared" si="1"/>
        <v>1979</v>
      </c>
      <c r="AA76" s="121">
        <f t="shared" si="2"/>
        <v>0.39155636404143612</v>
      </c>
      <c r="AB76" s="152">
        <f t="shared" si="3"/>
        <v>1076.9678065912001</v>
      </c>
      <c r="AC76" s="110">
        <f t="shared" si="4"/>
        <v>0.17921705122846499</v>
      </c>
    </row>
    <row r="77" spans="1:29" hidden="1">
      <c r="A77" s="130">
        <v>1980</v>
      </c>
      <c r="B77" s="149">
        <v>0.32813999999999999</v>
      </c>
      <c r="C77" s="149">
        <v>0.32407999999999998</v>
      </c>
      <c r="D77" s="150">
        <v>0.3286946862193964</v>
      </c>
      <c r="E77" s="150">
        <v>0.3983360955957444</v>
      </c>
      <c r="F77" s="150">
        <v>0.20562519806869758</v>
      </c>
      <c r="G77" s="149">
        <v>0.31439</v>
      </c>
      <c r="H77" s="150">
        <v>0.49025073899174776</v>
      </c>
      <c r="I77" s="150">
        <v>0.2604933779558079</v>
      </c>
      <c r="J77" s="150">
        <v>0.12033449994276968</v>
      </c>
      <c r="K77" s="149">
        <v>0.33095999999999998</v>
      </c>
      <c r="L77" s="149">
        <v>0.52942</v>
      </c>
      <c r="M77" s="149">
        <v>0.30814000000000002</v>
      </c>
      <c r="N77" s="149">
        <v>0.2177</v>
      </c>
      <c r="O77" s="149">
        <v>0.34643000000000002</v>
      </c>
      <c r="P77" s="149">
        <v>0.23465</v>
      </c>
      <c r="Q77" s="149">
        <v>0.34360863923196083</v>
      </c>
      <c r="R77" s="149">
        <v>0.11236</v>
      </c>
      <c r="S77" s="149">
        <v>3.909E-2</v>
      </c>
      <c r="T77" s="149">
        <v>-3.9469999999999998E-2</v>
      </c>
      <c r="U77" s="149">
        <v>-2.7570000000000001E-2</v>
      </c>
      <c r="V77" s="149">
        <v>-8.9300000000000004E-2</v>
      </c>
      <c r="W77" s="149">
        <v>9.5914742451154528E-2</v>
      </c>
      <c r="X77" s="149">
        <v>0.28019500000000003</v>
      </c>
      <c r="Z77" s="151">
        <f t="shared" si="1"/>
        <v>1980</v>
      </c>
      <c r="AA77" s="121">
        <f t="shared" si="2"/>
        <v>0.21713992498605153</v>
      </c>
      <c r="AB77" s="152">
        <f t="shared" si="3"/>
        <v>1310.8205153268057</v>
      </c>
      <c r="AC77" s="110">
        <f t="shared" si="4"/>
        <v>0.18805758303965514</v>
      </c>
    </row>
    <row r="78" spans="1:29" hidden="1">
      <c r="A78" s="130">
        <v>1981</v>
      </c>
      <c r="B78" s="149">
        <v>-3.6479999999999999E-2</v>
      </c>
      <c r="C78" s="149">
        <v>-4.9090000000000002E-2</v>
      </c>
      <c r="D78" s="150">
        <v>-8.5126607498852799E-2</v>
      </c>
      <c r="E78" s="150">
        <v>-8.981149578510296E-2</v>
      </c>
      <c r="F78" s="150">
        <v>0.12673873714774486</v>
      </c>
      <c r="G78" s="149">
        <v>4.0899999999999999E-2</v>
      </c>
      <c r="H78" s="150">
        <v>-2.4820066397476533E-2</v>
      </c>
      <c r="I78" s="150">
        <v>8.5072225474866162E-2</v>
      </c>
      <c r="J78" s="150">
        <v>0.1194882406689662</v>
      </c>
      <c r="K78" s="149">
        <v>3.0499999999999999E-2</v>
      </c>
      <c r="L78" s="149">
        <v>-0.10854999999999999</v>
      </c>
      <c r="M78" s="149">
        <v>0.13916999999999999</v>
      </c>
      <c r="N78" s="149">
        <v>0.17652999999999999</v>
      </c>
      <c r="O78" s="149">
        <v>8.1769999999999995E-2</v>
      </c>
      <c r="P78" s="149">
        <v>-3.8580000000000003E-2</v>
      </c>
      <c r="Q78" s="149">
        <v>-5.0998496982968114E-2</v>
      </c>
      <c r="R78" s="149">
        <v>0.14709</v>
      </c>
      <c r="S78" s="149">
        <v>9.4549999999999995E-2</v>
      </c>
      <c r="T78" s="149">
        <v>1.8579999999999999E-2</v>
      </c>
      <c r="U78" s="149">
        <v>-1.2359999999999999E-2</v>
      </c>
      <c r="V78" s="149">
        <v>-0.10233</v>
      </c>
      <c r="W78" s="149">
        <v>-0.17374392220421392</v>
      </c>
      <c r="X78" s="149">
        <v>8.5755999999999999E-2</v>
      </c>
      <c r="Z78" s="151">
        <f t="shared" si="1"/>
        <v>1981</v>
      </c>
      <c r="AA78" s="121">
        <f t="shared" si="2"/>
        <v>0.1742197716096435</v>
      </c>
      <c r="AB78" s="152">
        <f t="shared" si="3"/>
        <v>1539.1913661282767</v>
      </c>
      <c r="AC78" s="110">
        <f t="shared" si="4"/>
        <v>0.19384935126509517</v>
      </c>
    </row>
    <row r="79" spans="1:29" hidden="1">
      <c r="A79" s="130">
        <v>1982</v>
      </c>
      <c r="B79" s="149">
        <v>0.21001</v>
      </c>
      <c r="C79" s="149">
        <v>0.21409</v>
      </c>
      <c r="D79" s="150">
        <v>0.20969111621618694</v>
      </c>
      <c r="E79" s="150">
        <v>0.1636268150372408</v>
      </c>
      <c r="F79" s="150">
        <v>0.30365676113286033</v>
      </c>
      <c r="G79" s="149">
        <v>0.24429000000000001</v>
      </c>
      <c r="H79" s="150">
        <v>0.20698121154264831</v>
      </c>
      <c r="I79" s="150">
        <v>0.24814532240663503</v>
      </c>
      <c r="J79" s="150">
        <v>0.36310296623694144</v>
      </c>
      <c r="K79" s="149">
        <v>0.29388999999999998</v>
      </c>
      <c r="L79" s="149">
        <v>0.19442000000000001</v>
      </c>
      <c r="M79" s="149">
        <v>0.33755000000000002</v>
      </c>
      <c r="N79" s="149">
        <v>0.40655000000000002</v>
      </c>
      <c r="O79" s="149">
        <v>0.27233000000000002</v>
      </c>
      <c r="P79" s="149">
        <v>-1.304E-2</v>
      </c>
      <c r="Q79" s="149">
        <v>-0.2427803003774899</v>
      </c>
      <c r="R79" s="149">
        <v>0.10543</v>
      </c>
      <c r="S79" s="149">
        <v>0.29097000000000001</v>
      </c>
      <c r="T79" s="149">
        <v>0.40361000000000002</v>
      </c>
      <c r="U79" s="149">
        <v>0.42562</v>
      </c>
      <c r="V79" s="149">
        <v>0.41269</v>
      </c>
      <c r="W79" s="149">
        <v>-7.4931345625735557E-2</v>
      </c>
      <c r="X79" s="149">
        <v>0.31644</v>
      </c>
      <c r="Z79" s="151">
        <f t="shared" si="1"/>
        <v>1982</v>
      </c>
      <c r="AA79" s="121">
        <f t="shared" si="2"/>
        <v>0.40177597361273043</v>
      </c>
      <c r="AB79" s="152">
        <f t="shared" si="3"/>
        <v>2157.6014758307738</v>
      </c>
      <c r="AC79" s="110">
        <f t="shared" si="4"/>
        <v>0.19458016576566806</v>
      </c>
    </row>
    <row r="80" spans="1:29" hidden="1">
      <c r="A80" s="130">
        <v>1983</v>
      </c>
      <c r="B80" s="149">
        <v>0.21975</v>
      </c>
      <c r="C80" s="149">
        <v>0.22514000000000001</v>
      </c>
      <c r="D80" s="150">
        <v>0.13308407788581289</v>
      </c>
      <c r="E80" s="150">
        <v>0.24800563928777769</v>
      </c>
      <c r="F80" s="150">
        <v>0.28687065899369041</v>
      </c>
      <c r="G80" s="149">
        <v>0.26436999999999999</v>
      </c>
      <c r="H80" s="150">
        <v>0.18912417017300784</v>
      </c>
      <c r="I80" s="150">
        <v>0.28652880983693046</v>
      </c>
      <c r="J80" s="150">
        <v>0.33430696122000414</v>
      </c>
      <c r="K80" s="149">
        <v>0.28820000000000001</v>
      </c>
      <c r="L80" s="149">
        <v>0.19481999999999999</v>
      </c>
      <c r="M80" s="149">
        <v>0.40227000000000002</v>
      </c>
      <c r="N80" s="149">
        <v>0.48414000000000001</v>
      </c>
      <c r="O80" s="149">
        <v>0.34100999999999998</v>
      </c>
      <c r="P80" s="149">
        <v>0.23835999999999999</v>
      </c>
      <c r="Q80" s="149">
        <v>0.21577955403856147</v>
      </c>
      <c r="R80" s="149">
        <v>8.7980000000000003E-2</v>
      </c>
      <c r="S80" s="149">
        <v>7.4060000000000001E-2</v>
      </c>
      <c r="T80" s="149">
        <v>6.5199999999999998E-3</v>
      </c>
      <c r="U80" s="149">
        <v>6.2590000000000007E-2</v>
      </c>
      <c r="V80" s="149">
        <v>8.0600000000000005E-2</v>
      </c>
      <c r="W80" s="149">
        <v>0.1772688719253605</v>
      </c>
      <c r="X80" s="149">
        <v>0.254689</v>
      </c>
      <c r="Z80" s="151">
        <f t="shared" si="1"/>
        <v>1983</v>
      </c>
      <c r="AA80" s="121">
        <f t="shared" si="2"/>
        <v>0.47498682886017995</v>
      </c>
      <c r="AB80" s="152">
        <f t="shared" si="3"/>
        <v>3182.4337587796772</v>
      </c>
      <c r="AC80" s="110">
        <f t="shared" si="4"/>
        <v>0.18589712294049532</v>
      </c>
    </row>
    <row r="81" spans="1:29" hidden="1">
      <c r="A81" s="130">
        <v>1984</v>
      </c>
      <c r="B81" s="149">
        <v>4.5109999999999997E-2</v>
      </c>
      <c r="C81" s="149">
        <v>6.2659999999999993E-2</v>
      </c>
      <c r="D81" s="150">
        <v>2.4753597608683849E-2</v>
      </c>
      <c r="E81" s="150">
        <v>8.027543438349817E-2</v>
      </c>
      <c r="F81" s="150">
        <v>0.19440293903581543</v>
      </c>
      <c r="G81" s="149">
        <v>-1.031E-2</v>
      </c>
      <c r="H81" s="150">
        <v>-5.4070871904956526E-2</v>
      </c>
      <c r="I81" s="150">
        <v>1.4440137274026649E-2</v>
      </c>
      <c r="J81" s="150">
        <v>7.7049376538066289E-2</v>
      </c>
      <c r="K81" s="149">
        <v>-2.2360000000000001E-2</v>
      </c>
      <c r="L81" s="149">
        <v>-0.14094999999999999</v>
      </c>
      <c r="M81" s="149">
        <v>2.547E-2</v>
      </c>
      <c r="N81" s="149">
        <v>8.1140000000000004E-2</v>
      </c>
      <c r="O81" s="149">
        <v>-0.14033000000000001</v>
      </c>
      <c r="P81" s="149">
        <v>2.947E-2</v>
      </c>
      <c r="Q81" s="149">
        <v>0.13207032304527791</v>
      </c>
      <c r="R81" s="149">
        <v>9.8489999999999994E-2</v>
      </c>
      <c r="S81" s="149">
        <v>0.14018</v>
      </c>
      <c r="T81" s="149">
        <v>0.15476999999999999</v>
      </c>
      <c r="U81" s="149">
        <v>0.1686</v>
      </c>
      <c r="V81" s="149">
        <v>0.10528999999999999</v>
      </c>
      <c r="W81" s="149">
        <v>-0.12031700288184449</v>
      </c>
      <c r="X81" s="149">
        <v>0.14815300000000001</v>
      </c>
      <c r="Z81" s="151">
        <f t="shared" si="1"/>
        <v>1984</v>
      </c>
      <c r="AA81" s="121">
        <f t="shared" si="2"/>
        <v>8.6395686976286329E-2</v>
      </c>
      <c r="AB81" s="152">
        <f t="shared" si="3"/>
        <v>3457.3823096259725</v>
      </c>
      <c r="AC81" s="110">
        <f t="shared" si="4"/>
        <v>0.17678849198384028</v>
      </c>
    </row>
    <row r="82" spans="1:29" hidden="1">
      <c r="A82" s="130">
        <v>1985</v>
      </c>
      <c r="B82" s="149">
        <v>0.32168000000000002</v>
      </c>
      <c r="C82" s="149">
        <v>0.32171</v>
      </c>
      <c r="D82" s="150">
        <v>0.33128377739448084</v>
      </c>
      <c r="E82" s="150">
        <v>0.35364258124008102</v>
      </c>
      <c r="F82" s="150">
        <v>0.29963486645940512</v>
      </c>
      <c r="G82" s="149">
        <v>0.31145</v>
      </c>
      <c r="H82" s="150">
        <v>0.32393058984320561</v>
      </c>
      <c r="I82" s="150">
        <v>0.30200001663340592</v>
      </c>
      <c r="J82" s="150">
        <v>0.34741023579429092</v>
      </c>
      <c r="K82" s="149">
        <v>0.32834999999999998</v>
      </c>
      <c r="L82" s="149">
        <v>0.29094999999999999</v>
      </c>
      <c r="M82" s="149">
        <v>0.35505999999999999</v>
      </c>
      <c r="N82" s="149">
        <v>0.32843</v>
      </c>
      <c r="O82" s="149">
        <v>0.28326000000000001</v>
      </c>
      <c r="P82" s="149">
        <v>0.50793999999999995</v>
      </c>
      <c r="Q82" s="149">
        <v>0.24769323784570668</v>
      </c>
      <c r="R82" s="149">
        <v>7.7229999999999993E-2</v>
      </c>
      <c r="S82" s="149">
        <v>0.20330999999999999</v>
      </c>
      <c r="T82" s="149">
        <v>0.30967</v>
      </c>
      <c r="U82" s="149">
        <v>0.30091000000000001</v>
      </c>
      <c r="V82" s="149">
        <v>0.20036999999999999</v>
      </c>
      <c r="W82" s="149">
        <v>-6.0728910728910665E-2</v>
      </c>
      <c r="X82" s="149">
        <v>5.9199000000000002E-2</v>
      </c>
      <c r="Z82" s="151">
        <f t="shared" si="1"/>
        <v>1985</v>
      </c>
      <c r="AA82" s="121">
        <f t="shared" si="2"/>
        <v>0.32709418199780521</v>
      </c>
      <c r="AB82" s="152">
        <f t="shared" si="3"/>
        <v>4588.2719480467631</v>
      </c>
      <c r="AC82" s="110">
        <f t="shared" si="4"/>
        <v>0.16987544215884109</v>
      </c>
    </row>
    <row r="83" spans="1:29" hidden="1">
      <c r="A83" s="130">
        <v>1986</v>
      </c>
      <c r="B83" s="149">
        <v>0.16189999999999999</v>
      </c>
      <c r="C83" s="149">
        <v>0.18471000000000001</v>
      </c>
      <c r="D83" s="150">
        <v>0.1539121394290178</v>
      </c>
      <c r="E83" s="150">
        <v>0.20502433448738561</v>
      </c>
      <c r="F83" s="150">
        <v>0.20462768955167485</v>
      </c>
      <c r="G83" s="149">
        <v>0.16367000000000001</v>
      </c>
      <c r="H83" s="150">
        <v>0.14066129286661846</v>
      </c>
      <c r="I83" s="150">
        <v>0.18766086496497145</v>
      </c>
      <c r="J83" s="150">
        <v>0.17942754514323403</v>
      </c>
      <c r="K83" s="149">
        <v>8.7660000000000002E-2</v>
      </c>
      <c r="L83" s="149">
        <v>2.4979999999999999E-2</v>
      </c>
      <c r="M83" s="149">
        <v>0.10002</v>
      </c>
      <c r="N83" s="149">
        <v>0.14818999999999999</v>
      </c>
      <c r="O83" s="149">
        <v>3.2039999999999999E-2</v>
      </c>
      <c r="P83" s="149">
        <v>0.65314000000000005</v>
      </c>
      <c r="Q83" s="149">
        <v>0.11653177002975934</v>
      </c>
      <c r="R83" s="149">
        <v>6.1620000000000001E-2</v>
      </c>
      <c r="S83" s="149">
        <v>0.15139</v>
      </c>
      <c r="T83" s="149">
        <v>0.24531</v>
      </c>
      <c r="U83" s="149">
        <v>0.19847000000000001</v>
      </c>
      <c r="V83" s="149">
        <v>0.19320000000000001</v>
      </c>
      <c r="W83" s="149">
        <v>-8.8503291624885599E-2</v>
      </c>
      <c r="X83" s="149">
        <v>0.19175799999999998</v>
      </c>
      <c r="Z83" s="151">
        <f t="shared" si="1"/>
        <v>1986</v>
      </c>
      <c r="AA83" s="121">
        <f t="shared" si="2"/>
        <v>0.15080895936618269</v>
      </c>
      <c r="AB83" s="152">
        <f t="shared" si="3"/>
        <v>5280.2244658207437</v>
      </c>
      <c r="AC83" s="110">
        <f t="shared" si="4"/>
        <v>0.17644424589626118</v>
      </c>
    </row>
    <row r="84" spans="1:29" hidden="1">
      <c r="A84" s="130">
        <v>1987</v>
      </c>
      <c r="B84" s="149">
        <v>1.67E-2</v>
      </c>
      <c r="C84" s="149">
        <v>5.2310000000000002E-2</v>
      </c>
      <c r="D84" s="150">
        <v>7.8047527309958675E-2</v>
      </c>
      <c r="E84" s="150">
        <v>4.2323049363923004E-2</v>
      </c>
      <c r="F84" s="150">
        <v>-2.5137878843313099E-2</v>
      </c>
      <c r="G84" s="149">
        <v>1.303E-2</v>
      </c>
      <c r="H84" s="150">
        <v>2.5742685406067115E-2</v>
      </c>
      <c r="I84" s="150">
        <v>-8.3805433844726697E-3</v>
      </c>
      <c r="J84" s="150">
        <v>-2.8940802638470681E-2</v>
      </c>
      <c r="K84" s="149">
        <v>-6.8919999999999995E-2</v>
      </c>
      <c r="L84" s="149">
        <v>-0.13199</v>
      </c>
      <c r="M84" s="149">
        <v>-4.4940000000000001E-2</v>
      </c>
      <c r="N84" s="149">
        <v>-6.8040000000000003E-2</v>
      </c>
      <c r="O84" s="149">
        <v>-0.13815</v>
      </c>
      <c r="P84" s="149">
        <v>0.24238000000000001</v>
      </c>
      <c r="Q84" s="149">
        <v>0.22311992533593408</v>
      </c>
      <c r="R84" s="149">
        <v>5.466E-2</v>
      </c>
      <c r="S84" s="149">
        <v>2.904E-2</v>
      </c>
      <c r="T84" s="149">
        <v>-2.7140000000000001E-2</v>
      </c>
      <c r="U84" s="149">
        <v>-2.6800000000000001E-3</v>
      </c>
      <c r="V84" s="149">
        <v>1.4959999999999999E-2</v>
      </c>
      <c r="W84" s="149">
        <v>0.11221122112211225</v>
      </c>
      <c r="X84" s="149">
        <v>-0.106686</v>
      </c>
      <c r="Z84" s="151">
        <f t="shared" si="1"/>
        <v>1987</v>
      </c>
      <c r="AA84" s="121">
        <f t="shared" si="2"/>
        <v>-6.604933179158913E-2</v>
      </c>
      <c r="AB84" s="152">
        <f t="shared" si="3"/>
        <v>4931.4691681436834</v>
      </c>
      <c r="AC84" s="110">
        <f t="shared" si="4"/>
        <v>0.17270917127084395</v>
      </c>
    </row>
    <row r="85" spans="1:29" hidden="1">
      <c r="A85" s="130">
        <v>1988</v>
      </c>
      <c r="B85" s="149">
        <v>0.18028</v>
      </c>
      <c r="C85" s="149">
        <v>0.16808999999999999</v>
      </c>
      <c r="D85" s="150">
        <v>0.13600118213599235</v>
      </c>
      <c r="E85" s="150">
        <v>0.16676742948469542</v>
      </c>
      <c r="F85" s="150">
        <v>0.25973235365926711</v>
      </c>
      <c r="G85" s="149">
        <v>0.2167</v>
      </c>
      <c r="H85" s="150">
        <v>0.1415894951275832</v>
      </c>
      <c r="I85" s="150">
        <v>0.2073118177643693</v>
      </c>
      <c r="J85" s="150">
        <v>0.29963181777046116</v>
      </c>
      <c r="K85" s="149">
        <v>0.24757000000000001</v>
      </c>
      <c r="L85" s="149">
        <v>0.14549000000000001</v>
      </c>
      <c r="M85" s="149">
        <v>0.29049999999999998</v>
      </c>
      <c r="N85" s="149">
        <v>0.30821999999999999</v>
      </c>
      <c r="O85" s="149">
        <v>0.21920000000000001</v>
      </c>
      <c r="P85" s="149">
        <v>0.27459</v>
      </c>
      <c r="Q85" s="149">
        <v>0.40427000000000002</v>
      </c>
      <c r="R85" s="149">
        <v>6.3479999999999995E-2</v>
      </c>
      <c r="S85" s="149">
        <v>6.1019999999999998E-2</v>
      </c>
      <c r="T85" s="149">
        <v>9.6729999999999997E-2</v>
      </c>
      <c r="U85" s="149">
        <v>0.10704</v>
      </c>
      <c r="V85" s="149">
        <v>0.10152</v>
      </c>
      <c r="W85" s="149">
        <v>8.300004300520368E-2</v>
      </c>
      <c r="X85" s="149">
        <v>0.11355399999999999</v>
      </c>
      <c r="Z85" s="151">
        <f t="shared" si="1"/>
        <v>1988</v>
      </c>
      <c r="AA85" s="121">
        <f t="shared" si="2"/>
        <v>0.30597039347060817</v>
      </c>
      <c r="AB85" s="152">
        <f t="shared" si="3"/>
        <v>6440.3527299087791</v>
      </c>
      <c r="AC85" s="110">
        <f t="shared" si="4"/>
        <v>0.18125380630334909</v>
      </c>
    </row>
    <row r="86" spans="1:29" hidden="1">
      <c r="A86" s="130">
        <v>1989</v>
      </c>
      <c r="B86" s="149">
        <v>0.28864000000000001</v>
      </c>
      <c r="C86" s="149">
        <v>0.31491000000000002</v>
      </c>
      <c r="D86" s="150">
        <v>0.37902178086422084</v>
      </c>
      <c r="E86" s="150">
        <v>0.28825137870692125</v>
      </c>
      <c r="F86" s="150">
        <v>0.27411045792261335</v>
      </c>
      <c r="G86" s="149">
        <v>0.24789</v>
      </c>
      <c r="H86" s="150">
        <v>0.27570305969709691</v>
      </c>
      <c r="I86" s="150">
        <v>0.20126831026893602</v>
      </c>
      <c r="J86" s="150">
        <v>0.32141877406650332</v>
      </c>
      <c r="K86" s="149">
        <v>0.19228000000000001</v>
      </c>
      <c r="L86" s="149">
        <v>0.18890999999999999</v>
      </c>
      <c r="M86" s="149">
        <v>0.18179999999999999</v>
      </c>
      <c r="N86" s="149">
        <v>0.16624</v>
      </c>
      <c r="O86" s="149">
        <v>8.1530000000000005E-2</v>
      </c>
      <c r="P86" s="149">
        <v>0.11138000000000001</v>
      </c>
      <c r="Q86" s="149">
        <v>0.64961000000000002</v>
      </c>
      <c r="R86" s="149">
        <v>8.3699999999999997E-2</v>
      </c>
      <c r="S86" s="149">
        <v>0.13286999999999999</v>
      </c>
      <c r="T86" s="149">
        <v>0.18115000000000001</v>
      </c>
      <c r="U86" s="149">
        <v>0.16231000000000001</v>
      </c>
      <c r="V86" s="149">
        <v>0.10786999999999999</v>
      </c>
      <c r="W86" s="149">
        <v>-8.69634277091689E-2</v>
      </c>
      <c r="X86" s="149">
        <v>-1.8135999999999999E-2</v>
      </c>
      <c r="Z86" s="151">
        <f t="shared" si="1"/>
        <v>1989</v>
      </c>
      <c r="AA86" s="121">
        <f t="shared" si="2"/>
        <v>0.17124555117038481</v>
      </c>
      <c r="AB86" s="152">
        <f t="shared" si="3"/>
        <v>7543.2344828737005</v>
      </c>
      <c r="AC86" s="110">
        <f t="shared" si="4"/>
        <v>0.18022792066721771</v>
      </c>
    </row>
    <row r="87" spans="1:29" hidden="1">
      <c r="A87" s="130">
        <v>1990</v>
      </c>
      <c r="B87" s="149">
        <v>-5.9580000000000001E-2</v>
      </c>
      <c r="C87" s="149">
        <v>-3.1040000000000002E-2</v>
      </c>
      <c r="D87" s="150">
        <v>6.0977424656064325E-3</v>
      </c>
      <c r="E87" s="150">
        <v>-5.5545418110051495E-2</v>
      </c>
      <c r="F87" s="150">
        <v>-0.147856325432142</v>
      </c>
      <c r="G87" s="149">
        <v>-0.10534</v>
      </c>
      <c r="H87" s="150">
        <v>-3.1987884995143691E-2</v>
      </c>
      <c r="I87" s="150">
        <v>-0.15499506092371063</v>
      </c>
      <c r="J87" s="150">
        <v>-0.17051894346592594</v>
      </c>
      <c r="K87" s="149">
        <v>-0.17785999999999999</v>
      </c>
      <c r="L87" s="149">
        <v>-0.18576000000000001</v>
      </c>
      <c r="M87" s="149">
        <v>-0.18015</v>
      </c>
      <c r="N87" s="149">
        <v>-0.23909</v>
      </c>
      <c r="O87" s="149">
        <v>-0.27445999999999998</v>
      </c>
      <c r="P87" s="149">
        <v>-0.23083999999999999</v>
      </c>
      <c r="Q87" s="149">
        <v>-0.10551000000000001</v>
      </c>
      <c r="R87" s="149">
        <v>7.8130000000000005E-2</v>
      </c>
      <c r="S87" s="149">
        <v>9.7299999999999998E-2</v>
      </c>
      <c r="T87" s="149">
        <v>6.1830000000000003E-2</v>
      </c>
      <c r="U87" s="149">
        <v>6.7830000000000001E-2</v>
      </c>
      <c r="V87" s="149">
        <v>7.2900000000000006E-2</v>
      </c>
      <c r="W87" s="149">
        <v>-3.1705301613534645E-2</v>
      </c>
      <c r="X87" s="149">
        <v>-0.17345099999999999</v>
      </c>
      <c r="Z87" s="151">
        <f t="shared" si="1"/>
        <v>1990</v>
      </c>
      <c r="AA87" s="121">
        <f t="shared" si="2"/>
        <v>-0.23485683108728989</v>
      </c>
      <c r="AB87" s="152">
        <f t="shared" si="3"/>
        <v>5771.6543360776113</v>
      </c>
      <c r="AC87" s="110">
        <f t="shared" si="4"/>
        <v>0.16027078396953431</v>
      </c>
    </row>
    <row r="88" spans="1:29" hidden="1">
      <c r="A88" s="130">
        <v>1991</v>
      </c>
      <c r="B88" s="149">
        <v>0.34666999999999998</v>
      </c>
      <c r="C88" s="149">
        <v>0.30464999999999998</v>
      </c>
      <c r="D88" s="150">
        <v>0.37770847049022954</v>
      </c>
      <c r="E88" s="150">
        <v>0.23137369699314433</v>
      </c>
      <c r="F88" s="150">
        <v>3.8984119098416974E-2</v>
      </c>
      <c r="G88" s="149">
        <v>0.41909000000000002</v>
      </c>
      <c r="H88" s="150">
        <v>0.43804131075047742</v>
      </c>
      <c r="I88" s="150">
        <v>0.3926878202520846</v>
      </c>
      <c r="J88" s="150">
        <v>0.38072431985852184</v>
      </c>
      <c r="K88" s="149">
        <v>0.48644999999999999</v>
      </c>
      <c r="L88" s="149">
        <v>0.53935</v>
      </c>
      <c r="M88" s="149">
        <v>0.46246999999999999</v>
      </c>
      <c r="N88" s="149">
        <v>0.40699999999999997</v>
      </c>
      <c r="O88" s="149">
        <v>0.50049999999999994</v>
      </c>
      <c r="P88" s="149">
        <v>0.12042</v>
      </c>
      <c r="Q88" s="149">
        <v>0.59911000000000003</v>
      </c>
      <c r="R88" s="149">
        <v>5.595E-2</v>
      </c>
      <c r="S88" s="149">
        <v>0.15462000000000001</v>
      </c>
      <c r="T88" s="149">
        <v>0.19298999999999999</v>
      </c>
      <c r="U88" s="149">
        <v>0.19889000000000001</v>
      </c>
      <c r="V88" s="149">
        <v>0.12146</v>
      </c>
      <c r="W88" s="149">
        <v>-6.5397053539345912E-2</v>
      </c>
      <c r="X88" s="149">
        <v>0.35679099999999997</v>
      </c>
      <c r="Z88" s="151">
        <f t="shared" si="1"/>
        <v>1991</v>
      </c>
      <c r="AA88" s="121">
        <f t="shared" si="2"/>
        <v>0.3899238025256907</v>
      </c>
      <c r="AB88" s="152">
        <f t="shared" si="3"/>
        <v>8022.1597416648847</v>
      </c>
      <c r="AC88" s="110">
        <f t="shared" si="4"/>
        <v>0.16652055429438972</v>
      </c>
    </row>
    <row r="89" spans="1:29" hidden="1">
      <c r="A89" s="130">
        <v>1992</v>
      </c>
      <c r="B89" s="149">
        <v>9.7970000000000002E-2</v>
      </c>
      <c r="C89" s="149">
        <v>7.6249999999999998E-2</v>
      </c>
      <c r="D89" s="150">
        <v>9.8158444698818403E-2</v>
      </c>
      <c r="E89" s="150">
        <v>7.85173246461182E-2</v>
      </c>
      <c r="F89" s="150">
        <v>0.58433034595973776</v>
      </c>
      <c r="G89" s="149">
        <v>0.16113</v>
      </c>
      <c r="H89" s="150">
        <v>0.11960201932565939</v>
      </c>
      <c r="I89" s="150">
        <v>0.16304371780548507</v>
      </c>
      <c r="J89" s="150">
        <v>0.30654885400089116</v>
      </c>
      <c r="K89" s="149">
        <v>0.17383999999999999</v>
      </c>
      <c r="L89" s="149">
        <v>4.5670000000000002E-2</v>
      </c>
      <c r="M89" s="149">
        <v>0.22713</v>
      </c>
      <c r="N89" s="149">
        <v>0.35275000000000001</v>
      </c>
      <c r="O89" s="149">
        <v>0.28138999999999997</v>
      </c>
      <c r="P89" s="149">
        <v>-0.12272</v>
      </c>
      <c r="Q89" s="149">
        <v>0.11403000000000001</v>
      </c>
      <c r="R89" s="149">
        <v>3.5060000000000001E-2</v>
      </c>
      <c r="S89" s="149">
        <v>7.1900000000000006E-2</v>
      </c>
      <c r="T89" s="149">
        <v>8.054E-2</v>
      </c>
      <c r="U89" s="149">
        <v>9.393E-2</v>
      </c>
      <c r="V89" s="149">
        <v>8.8150000000000006E-2</v>
      </c>
      <c r="W89" s="149">
        <v>-2.5567089580930513E-2</v>
      </c>
      <c r="X89" s="149">
        <v>0.121754</v>
      </c>
      <c r="Z89" s="151">
        <f t="shared" ref="Z89:Z114" si="5">A89</f>
        <v>1992</v>
      </c>
      <c r="AA89" s="121">
        <f t="shared" ref="AA89:AA114" si="6">SUMPRODUCT($B$18:$X$18,B89:X89)</f>
        <v>0.36349610090165568</v>
      </c>
      <c r="AB89" s="152">
        <f t="shared" ref="AB89:AB114" si="7">(1+AA89)*AB88</f>
        <v>10938.183528570304</v>
      </c>
      <c r="AC89" s="110">
        <f t="shared" si="4"/>
        <v>0.1730154423373873</v>
      </c>
    </row>
    <row r="90" spans="1:29" hidden="1">
      <c r="A90" s="130">
        <v>1993</v>
      </c>
      <c r="B90" s="149">
        <v>0.11142000000000001</v>
      </c>
      <c r="C90" s="149">
        <v>0.10072</v>
      </c>
      <c r="D90" s="150">
        <v>2.3761255939876928E-2</v>
      </c>
      <c r="E90" s="150">
        <v>0.16441306349524876</v>
      </c>
      <c r="F90" s="150">
        <v>0.27460403760759722</v>
      </c>
      <c r="G90" s="149">
        <v>0.16264999999999999</v>
      </c>
      <c r="H90" s="150">
        <v>0.11314209071363686</v>
      </c>
      <c r="I90" s="150">
        <v>0.19836825448565551</v>
      </c>
      <c r="J90" s="150">
        <v>0.1801325907644411</v>
      </c>
      <c r="K90" s="149">
        <v>0.18296999999999999</v>
      </c>
      <c r="L90" s="149">
        <v>0.10396</v>
      </c>
      <c r="M90" s="149">
        <v>0.20233000000000001</v>
      </c>
      <c r="N90" s="149">
        <v>0.26821</v>
      </c>
      <c r="O90" s="149">
        <v>0.20097999999999999</v>
      </c>
      <c r="P90" s="149">
        <v>0.3221</v>
      </c>
      <c r="Q90" s="149">
        <v>0.74836999999999998</v>
      </c>
      <c r="R90" s="149">
        <v>2.8969999999999999E-2</v>
      </c>
      <c r="S90" s="149">
        <v>0.1124</v>
      </c>
      <c r="T90" s="149">
        <v>0.18240000000000001</v>
      </c>
      <c r="U90" s="149">
        <v>0.13184999999999999</v>
      </c>
      <c r="V90" s="149">
        <v>0.14682000000000001</v>
      </c>
      <c r="W90" s="149">
        <v>0.11614716906687715</v>
      </c>
      <c r="X90" s="149">
        <v>0.185472</v>
      </c>
      <c r="Z90" s="151">
        <f t="shared" si="5"/>
        <v>1993</v>
      </c>
      <c r="AA90" s="121">
        <f t="shared" si="6"/>
        <v>0.26850696315411843</v>
      </c>
      <c r="AB90" s="152">
        <f t="shared" si="7"/>
        <v>13875.161970249115</v>
      </c>
      <c r="AC90" s="110">
        <f t="shared" si="4"/>
        <v>0.18212637278283683</v>
      </c>
    </row>
    <row r="91" spans="1:29" hidden="1">
      <c r="A91" s="130">
        <v>1994</v>
      </c>
      <c r="B91" s="149">
        <v>-5.9999999999999995E-4</v>
      </c>
      <c r="C91" s="149">
        <v>1.32E-2</v>
      </c>
      <c r="D91" s="150">
        <v>2.2905143059177631E-2</v>
      </c>
      <c r="E91" s="150">
        <v>3.0090957053602953E-2</v>
      </c>
      <c r="F91" s="150">
        <v>-7.4355935143571875E-2</v>
      </c>
      <c r="G91" s="149">
        <v>-2.6249999999999999E-2</v>
      </c>
      <c r="H91" s="150">
        <v>-1.3457323582056108E-2</v>
      </c>
      <c r="I91" s="150">
        <v>-9.609582574210079E-3</v>
      </c>
      <c r="J91" s="150">
        <v>-5.9574317187376789E-2</v>
      </c>
      <c r="K91" s="149">
        <v>-1.5219999999999999E-2</v>
      </c>
      <c r="L91" s="149">
        <v>-6.9669999999999996E-2</v>
      </c>
      <c r="M91" s="149">
        <v>3.7399999999999998E-3</v>
      </c>
      <c r="N91" s="149">
        <v>6.4400000000000004E-3</v>
      </c>
      <c r="O91" s="149">
        <v>-3.1399999999999997E-2</v>
      </c>
      <c r="P91" s="149">
        <v>7.3469999999999994E-2</v>
      </c>
      <c r="Q91" s="149">
        <v>-7.3160000000000003E-2</v>
      </c>
      <c r="R91" s="149">
        <v>3.9030000000000002E-2</v>
      </c>
      <c r="S91" s="149">
        <v>-5.144E-2</v>
      </c>
      <c r="T91" s="149">
        <v>-7.7700000000000005E-2</v>
      </c>
      <c r="U91" s="149">
        <v>-5.7610000000000001E-2</v>
      </c>
      <c r="V91" s="149">
        <v>-5.1709999999999999E-2</v>
      </c>
      <c r="W91" s="149">
        <v>4.5645353718350865E-2</v>
      </c>
      <c r="X91" s="149">
        <v>8.0549999999999997E-3</v>
      </c>
      <c r="Z91" s="151">
        <f t="shared" si="5"/>
        <v>1994</v>
      </c>
      <c r="AA91" s="121">
        <f t="shared" si="6"/>
        <v>2.6909284811939532E-3</v>
      </c>
      <c r="AB91" s="152">
        <f t="shared" si="7"/>
        <v>13912.499038776039</v>
      </c>
      <c r="AC91" s="110">
        <f t="shared" si="4"/>
        <v>0.16772060958967816</v>
      </c>
    </row>
    <row r="92" spans="1:29" hidden="1">
      <c r="A92" s="130">
        <v>1995</v>
      </c>
      <c r="B92" s="149">
        <v>0.36792999999999998</v>
      </c>
      <c r="C92" s="149">
        <v>0.37578</v>
      </c>
      <c r="D92" s="150">
        <v>0.36895671477801778</v>
      </c>
      <c r="E92" s="150">
        <v>0.38429117478191471</v>
      </c>
      <c r="F92" s="150">
        <v>0.48134287555508409</v>
      </c>
      <c r="G92" s="149">
        <v>0.34050000000000002</v>
      </c>
      <c r="H92" s="150">
        <v>0.31474330723927813</v>
      </c>
      <c r="I92" s="150">
        <v>0.30204911826826869</v>
      </c>
      <c r="J92" s="150">
        <v>0.36468413910475611</v>
      </c>
      <c r="K92" s="149">
        <v>0.29433999999999999</v>
      </c>
      <c r="L92" s="149">
        <v>0.2928</v>
      </c>
      <c r="M92" s="149">
        <v>0.26674999999999999</v>
      </c>
      <c r="N92" s="149">
        <v>0.33744000000000002</v>
      </c>
      <c r="O92" s="149">
        <v>0.33201999999999998</v>
      </c>
      <c r="P92" s="149">
        <v>0.11408</v>
      </c>
      <c r="Q92" s="149">
        <v>-5.2089999999999997E-2</v>
      </c>
      <c r="R92" s="149">
        <v>5.595E-2</v>
      </c>
      <c r="S92" s="149">
        <v>0.16802</v>
      </c>
      <c r="T92" s="149">
        <v>0.31668000000000002</v>
      </c>
      <c r="U92" s="149">
        <v>0.27204</v>
      </c>
      <c r="V92" s="149">
        <v>0.17405999999999999</v>
      </c>
      <c r="W92" s="149">
        <v>0.18957800511508946</v>
      </c>
      <c r="X92" s="149">
        <v>0.18309</v>
      </c>
      <c r="Z92" s="151">
        <f t="shared" si="5"/>
        <v>1995</v>
      </c>
      <c r="AA92" s="121">
        <f t="shared" si="6"/>
        <v>0.34411769191326269</v>
      </c>
      <c r="AB92" s="152">
        <f t="shared" si="7"/>
        <v>18700.036096745134</v>
      </c>
      <c r="AC92" s="110">
        <f t="shared" si="4"/>
        <v>0.17000457456607032</v>
      </c>
    </row>
    <row r="93" spans="1:29" hidden="1">
      <c r="A93" s="130">
        <v>1996</v>
      </c>
      <c r="B93" s="149">
        <v>0.21354000000000001</v>
      </c>
      <c r="C93" s="149">
        <v>0.2296</v>
      </c>
      <c r="D93" s="150">
        <v>0.23402442467320067</v>
      </c>
      <c r="E93" s="150">
        <v>0.24640636746828434</v>
      </c>
      <c r="F93" s="150">
        <v>0.22263604792532513</v>
      </c>
      <c r="G93" s="149">
        <v>0.16821</v>
      </c>
      <c r="H93" s="150">
        <v>0.15432688597715427</v>
      </c>
      <c r="I93" s="150">
        <v>0.21127928833282142</v>
      </c>
      <c r="J93" s="150">
        <v>0.19024673419125848</v>
      </c>
      <c r="K93" s="149">
        <v>0.18057000000000001</v>
      </c>
      <c r="L93" s="149">
        <v>0.10203</v>
      </c>
      <c r="M93" s="149">
        <v>0.20705999999999999</v>
      </c>
      <c r="N93" s="149">
        <v>0.24432000000000001</v>
      </c>
      <c r="O93" s="149">
        <v>0.193</v>
      </c>
      <c r="P93" s="149">
        <v>6.8669999999999995E-2</v>
      </c>
      <c r="Q93" s="149">
        <v>6.0310000000000002E-2</v>
      </c>
      <c r="R93" s="149">
        <v>5.2069999999999998E-2</v>
      </c>
      <c r="S93" s="149">
        <v>2.0990000000000002E-2</v>
      </c>
      <c r="T93" s="149">
        <v>-9.3100000000000006E-3</v>
      </c>
      <c r="U93" s="149">
        <v>1.4019999999999999E-2</v>
      </c>
      <c r="V93" s="149">
        <v>4.4380000000000003E-2</v>
      </c>
      <c r="W93" s="149">
        <v>0.36438591776404178</v>
      </c>
      <c r="X93" s="149">
        <v>0.35753599999999996</v>
      </c>
      <c r="Z93" s="151">
        <f t="shared" si="5"/>
        <v>1996</v>
      </c>
      <c r="AA93" s="121">
        <f t="shared" si="6"/>
        <v>0.24331406960788712</v>
      </c>
      <c r="AB93" s="152">
        <f t="shared" si="7"/>
        <v>23250.017981258581</v>
      </c>
      <c r="AC93" s="110">
        <f t="shared" si="4"/>
        <v>0.17464816898132929</v>
      </c>
    </row>
    <row r="94" spans="1:29" hidden="1">
      <c r="A94" s="130">
        <v>1997</v>
      </c>
      <c r="B94" s="149">
        <v>0.31384000000000001</v>
      </c>
      <c r="C94" s="149">
        <v>0.33362999999999998</v>
      </c>
      <c r="D94" s="150">
        <v>0.33730825926671743</v>
      </c>
      <c r="E94" s="150">
        <v>0.32973195557780366</v>
      </c>
      <c r="F94" s="150">
        <v>0.34214373734905218</v>
      </c>
      <c r="G94" s="149">
        <v>0.23268</v>
      </c>
      <c r="H94" s="150">
        <v>0.16348360000336967</v>
      </c>
      <c r="I94" s="150">
        <v>0.32182618631356941</v>
      </c>
      <c r="J94" s="150">
        <v>0.30060461746608808</v>
      </c>
      <c r="K94" s="149">
        <v>0.27992</v>
      </c>
      <c r="L94" s="149">
        <v>8.6410000000000001E-2</v>
      </c>
      <c r="M94" s="149">
        <v>0.31096000000000001</v>
      </c>
      <c r="N94" s="149">
        <v>0.39895000000000003</v>
      </c>
      <c r="O94" s="149">
        <v>0.24016999999999999</v>
      </c>
      <c r="P94" s="149">
        <v>2.273E-2</v>
      </c>
      <c r="Q94" s="149">
        <v>-0.11584999999999999</v>
      </c>
      <c r="R94" s="149">
        <v>5.2560000000000003E-2</v>
      </c>
      <c r="S94" s="149">
        <v>8.3809999999999996E-2</v>
      </c>
      <c r="T94" s="149">
        <v>0.15853999999999999</v>
      </c>
      <c r="U94" s="149">
        <v>0.12948999999999999</v>
      </c>
      <c r="V94" s="149">
        <v>9.2020000000000005E-2</v>
      </c>
      <c r="W94" s="149">
        <v>-1.9728652243109865E-2</v>
      </c>
      <c r="X94" s="149">
        <v>0.188609</v>
      </c>
      <c r="Z94" s="151">
        <f t="shared" si="5"/>
        <v>1997</v>
      </c>
      <c r="AA94" s="121">
        <f t="shared" si="6"/>
        <v>0.39631448531339963</v>
      </c>
      <c r="AB94" s="152">
        <f t="shared" si="7"/>
        <v>32464.336891028361</v>
      </c>
      <c r="AC94" s="110">
        <f t="shared" si="4"/>
        <v>0.1898416913253469</v>
      </c>
    </row>
    <row r="95" spans="1:29" hidden="1">
      <c r="A95" s="130">
        <v>1998</v>
      </c>
      <c r="B95" s="149">
        <v>0.24299000000000001</v>
      </c>
      <c r="C95" s="149">
        <v>0.28578999999999999</v>
      </c>
      <c r="D95" s="150">
        <v>0.41360141920505894</v>
      </c>
      <c r="E95" s="150">
        <v>0.10108562058293608</v>
      </c>
      <c r="F95" s="150">
        <v>0.33241970213852257</v>
      </c>
      <c r="G95" s="149">
        <v>5.7799999999999997E-2</v>
      </c>
      <c r="H95" s="150">
        <v>9.1172248188168867E-2</v>
      </c>
      <c r="I95" s="150">
        <v>2.9997539794276939E-3</v>
      </c>
      <c r="J95" s="150">
        <v>4.7839181861186499E-2</v>
      </c>
      <c r="K95" s="149">
        <v>5.2100000000000002E-3</v>
      </c>
      <c r="L95" s="149">
        <v>-2.5569999999999999E-2</v>
      </c>
      <c r="M95" s="149">
        <v>-4.4490000000000002E-2</v>
      </c>
      <c r="N95" s="149">
        <v>-2.895E-2</v>
      </c>
      <c r="O95" s="149">
        <v>-8.1519999999999995E-2</v>
      </c>
      <c r="P95" s="149">
        <v>0.18764</v>
      </c>
      <c r="Q95" s="149">
        <v>-0.25340000000000001</v>
      </c>
      <c r="R95" s="149">
        <v>4.8559999999999999E-2</v>
      </c>
      <c r="S95" s="149">
        <v>0.10205</v>
      </c>
      <c r="T95" s="149">
        <v>0.13063</v>
      </c>
      <c r="U95" s="149">
        <v>0.1076</v>
      </c>
      <c r="V95" s="149">
        <v>6.4810000000000006E-2</v>
      </c>
      <c r="W95" s="149">
        <v>-0.2724284267549712</v>
      </c>
      <c r="X95" s="149">
        <v>-0.18822700000000001</v>
      </c>
      <c r="Z95" s="151">
        <f t="shared" si="5"/>
        <v>1998</v>
      </c>
      <c r="AA95" s="121">
        <f t="shared" si="6"/>
        <v>-1.218181922682026E-2</v>
      </c>
      <c r="AB95" s="152">
        <f t="shared" si="7"/>
        <v>32068.86220770326</v>
      </c>
      <c r="AC95" s="110">
        <f t="shared" si="4"/>
        <v>0.1737742930369075</v>
      </c>
    </row>
    <row r="96" spans="1:29" hidden="1">
      <c r="A96" s="130">
        <v>1999</v>
      </c>
      <c r="B96" s="149">
        <v>0.25219999999999998</v>
      </c>
      <c r="C96" s="149">
        <v>0.21042</v>
      </c>
      <c r="D96" s="150">
        <v>0.23101600322735003</v>
      </c>
      <c r="E96" s="150">
        <v>3.9757537955800906E-2</v>
      </c>
      <c r="F96" s="150">
        <v>-5.9881729442750373E-2</v>
      </c>
      <c r="G96" s="149">
        <v>0.30679000000000001</v>
      </c>
      <c r="H96" s="150">
        <v>0.47076717591861356</v>
      </c>
      <c r="I96" s="150">
        <v>1.5313030009667194E-2</v>
      </c>
      <c r="J96" s="150">
        <v>0.1029784255505055</v>
      </c>
      <c r="K96" s="149">
        <v>0.32912999999999998</v>
      </c>
      <c r="L96" s="149">
        <v>0.46672000000000002</v>
      </c>
      <c r="M96" s="149">
        <v>0.22844</v>
      </c>
      <c r="N96" s="149">
        <v>8.7840000000000001E-2</v>
      </c>
      <c r="O96" s="149">
        <v>0.31453999999999999</v>
      </c>
      <c r="P96" s="149">
        <v>0.27926000000000001</v>
      </c>
      <c r="Q96" s="149">
        <v>0.66491</v>
      </c>
      <c r="R96" s="149">
        <v>4.684E-2</v>
      </c>
      <c r="S96" s="149">
        <v>-1.771E-2</v>
      </c>
      <c r="T96" s="149">
        <v>-8.9639999999999997E-2</v>
      </c>
      <c r="U96" s="149">
        <v>-7.4459999999999998E-2</v>
      </c>
      <c r="V96" s="149">
        <v>-2.0670000000000001E-2</v>
      </c>
      <c r="W96" s="149">
        <v>0.31822851650961631</v>
      </c>
      <c r="X96" s="149">
        <v>-6.4758999999999997E-2</v>
      </c>
      <c r="Z96" s="151">
        <f t="shared" si="5"/>
        <v>1999</v>
      </c>
      <c r="AA96" s="121">
        <f t="shared" si="6"/>
        <v>8.09855316187445E-2</v>
      </c>
      <c r="AB96" s="152">
        <f t="shared" si="7"/>
        <v>34665.976062002374</v>
      </c>
      <c r="AC96" s="110">
        <f t="shared" si="4"/>
        <v>0.17112316122897675</v>
      </c>
    </row>
    <row r="97" spans="1:32" hidden="1">
      <c r="A97" s="130">
        <v>2000</v>
      </c>
      <c r="B97" s="149">
        <v>-0.11416999999999999</v>
      </c>
      <c r="C97" s="149">
        <v>-9.1039999999999996E-2</v>
      </c>
      <c r="D97" s="150">
        <v>-7.4817379157590833E-2</v>
      </c>
      <c r="E97" s="150">
        <v>0.11367298988547364</v>
      </c>
      <c r="F97" s="150">
        <v>0.23021857188038289</v>
      </c>
      <c r="G97" s="149">
        <v>-7.6759999999999995E-2</v>
      </c>
      <c r="H97" s="150">
        <v>-1.4749316422994534E-2</v>
      </c>
      <c r="I97" s="150">
        <v>0.29992500885085488</v>
      </c>
      <c r="J97" s="150">
        <v>0.26142064716784141</v>
      </c>
      <c r="K97" s="149">
        <v>-0.1103</v>
      </c>
      <c r="L97" s="149">
        <v>-0.24782000000000001</v>
      </c>
      <c r="M97" s="149">
        <v>0.17705000000000001</v>
      </c>
      <c r="N97" s="149">
        <v>0.24257999999999999</v>
      </c>
      <c r="O97" s="149">
        <v>-0.13322000000000001</v>
      </c>
      <c r="P97" s="149">
        <v>-0.13371</v>
      </c>
      <c r="Q97" s="149">
        <v>-0.30830000000000002</v>
      </c>
      <c r="R97" s="149">
        <v>5.8930000000000003E-2</v>
      </c>
      <c r="S97" s="149">
        <v>0.12592</v>
      </c>
      <c r="T97" s="149">
        <v>0.21479000000000001</v>
      </c>
      <c r="U97" s="149">
        <v>0.12867000000000001</v>
      </c>
      <c r="V97" s="149">
        <v>0.11694</v>
      </c>
      <c r="W97" s="149">
        <v>0.31866253247297416</v>
      </c>
      <c r="X97" s="149">
        <v>0.25890200000000002</v>
      </c>
      <c r="Z97" s="151">
        <f t="shared" si="5"/>
        <v>2000</v>
      </c>
      <c r="AA97" s="121">
        <f t="shared" si="6"/>
        <v>0.24200664989095849</v>
      </c>
      <c r="AB97" s="152">
        <f t="shared" si="7"/>
        <v>43055.372793967734</v>
      </c>
      <c r="AC97" s="110">
        <f t="shared" si="4"/>
        <v>0.17944490189638107</v>
      </c>
    </row>
    <row r="98" spans="1:32" hidden="1">
      <c r="A98" s="130">
        <v>2001</v>
      </c>
      <c r="B98" s="149">
        <v>-0.11148</v>
      </c>
      <c r="C98" s="149">
        <v>-0.11885999999999999</v>
      </c>
      <c r="D98" s="150">
        <v>-0.11102900078612685</v>
      </c>
      <c r="E98" s="150">
        <v>-2.4809170353283224E-2</v>
      </c>
      <c r="F98" s="150">
        <v>7.9085827458538219E-2</v>
      </c>
      <c r="G98" s="149">
        <v>-2.7859999999999999E-2</v>
      </c>
      <c r="H98" s="150">
        <v>-4.4670051030980339E-2</v>
      </c>
      <c r="I98" s="150">
        <v>5.1752696152990482E-2</v>
      </c>
      <c r="J98" s="150">
        <v>5.5242966536742572E-2</v>
      </c>
      <c r="K98" s="149">
        <v>0.13164000000000001</v>
      </c>
      <c r="L98" s="149">
        <v>8.3899999999999999E-3</v>
      </c>
      <c r="M98" s="149">
        <v>0.15690000000000001</v>
      </c>
      <c r="N98" s="149">
        <v>0.23699000000000001</v>
      </c>
      <c r="O98" s="149">
        <v>0.33695000000000003</v>
      </c>
      <c r="P98" s="149">
        <v>-0.21396999999999999</v>
      </c>
      <c r="Q98" s="149">
        <v>-2.615E-2</v>
      </c>
      <c r="R98" s="149">
        <v>3.8260000000000002E-2</v>
      </c>
      <c r="S98" s="149">
        <v>7.6189999999999994E-2</v>
      </c>
      <c r="T98" s="149">
        <v>3.696E-2</v>
      </c>
      <c r="U98" s="149">
        <v>0.10648000000000001</v>
      </c>
      <c r="V98" s="149">
        <v>5.1339999999999997E-2</v>
      </c>
      <c r="W98" s="149">
        <v>-0.21751315488446574</v>
      </c>
      <c r="X98" s="149">
        <v>0.15502021837079205</v>
      </c>
      <c r="Z98" s="151">
        <f t="shared" si="5"/>
        <v>2001</v>
      </c>
      <c r="AA98" s="121">
        <f t="shared" si="6"/>
        <v>0.22966319693746831</v>
      </c>
      <c r="AB98" s="152">
        <f t="shared" si="7"/>
        <v>52943.607355164859</v>
      </c>
      <c r="AC98" s="110">
        <f t="shared" si="4"/>
        <v>0.17740493523206746</v>
      </c>
    </row>
    <row r="99" spans="1:32" hidden="1">
      <c r="A99" s="130">
        <v>2002</v>
      </c>
      <c r="B99" s="149">
        <v>-0.21148</v>
      </c>
      <c r="C99" s="149">
        <v>-0.22101999999999999</v>
      </c>
      <c r="D99" s="150">
        <v>-0.21940281007862381</v>
      </c>
      <c r="E99" s="150">
        <v>-0.14028393452282603</v>
      </c>
      <c r="F99" s="150">
        <v>-0.35544236436404508</v>
      </c>
      <c r="G99" s="149">
        <v>-0.18584000000000001</v>
      </c>
      <c r="H99" s="150">
        <v>-0.21383850203700924</v>
      </c>
      <c r="I99" s="150">
        <v>-0.12623674101121124</v>
      </c>
      <c r="J99" s="150">
        <v>-0.18709170132897784</v>
      </c>
      <c r="K99" s="149">
        <v>-0.21607999999999999</v>
      </c>
      <c r="L99" s="149">
        <v>-0.31902999999999998</v>
      </c>
      <c r="M99" s="149">
        <v>-0.12102</v>
      </c>
      <c r="N99" s="149">
        <v>-9.1060000000000002E-2</v>
      </c>
      <c r="O99" s="149">
        <v>-0.13883000000000001</v>
      </c>
      <c r="P99" s="149">
        <v>-0.158</v>
      </c>
      <c r="Q99" s="149">
        <v>-6.1710000000000001E-2</v>
      </c>
      <c r="R99" s="149">
        <v>1.6469999999999999E-2</v>
      </c>
      <c r="S99" s="149">
        <v>0.12934000000000001</v>
      </c>
      <c r="T99" s="149">
        <v>0.17838999999999999</v>
      </c>
      <c r="U99" s="149">
        <v>0.16334000000000001</v>
      </c>
      <c r="V99" s="149">
        <v>9.6000000000000002E-2</v>
      </c>
      <c r="W99" s="149">
        <v>0.33552615549545589</v>
      </c>
      <c r="X99" s="149">
        <v>5.2155705932549701E-2</v>
      </c>
      <c r="Z99" s="151">
        <f t="shared" si="5"/>
        <v>2002</v>
      </c>
      <c r="AA99" s="121">
        <f t="shared" si="6"/>
        <v>-0.10332791237022997</v>
      </c>
      <c r="AB99" s="152">
        <f t="shared" si="7"/>
        <v>47473.054933806518</v>
      </c>
      <c r="AC99" s="110">
        <f t="shared" si="4"/>
        <v>0.17687190174659673</v>
      </c>
    </row>
    <row r="100" spans="1:32" hidden="1">
      <c r="A100" s="130">
        <v>2003</v>
      </c>
      <c r="B100" s="149">
        <v>0.31622</v>
      </c>
      <c r="C100" s="149">
        <v>0.28689999999999999</v>
      </c>
      <c r="D100" s="150">
        <v>0.28019554969793381</v>
      </c>
      <c r="E100" s="150">
        <v>0.28132689113470027</v>
      </c>
      <c r="F100" s="150">
        <v>0.30179789770138987</v>
      </c>
      <c r="G100" s="149">
        <v>0.41497000000000001</v>
      </c>
      <c r="H100" s="150">
        <v>0.39232798371341948</v>
      </c>
      <c r="I100" s="150">
        <v>0.41834492363257675</v>
      </c>
      <c r="J100" s="150">
        <v>0.47820305552565245</v>
      </c>
      <c r="K100" s="149">
        <v>0.51549999999999996</v>
      </c>
      <c r="L100" s="149">
        <v>0.54176000000000002</v>
      </c>
      <c r="M100" s="149">
        <v>0.48919000000000001</v>
      </c>
      <c r="N100" s="149">
        <v>0.63919000000000004</v>
      </c>
      <c r="O100" s="149">
        <v>0.78229000000000004</v>
      </c>
      <c r="P100" s="149">
        <v>0.39422000000000001</v>
      </c>
      <c r="Q100" s="149">
        <v>0.55815999999999999</v>
      </c>
      <c r="R100" s="149">
        <v>1.021E-2</v>
      </c>
      <c r="S100" s="149">
        <v>2.3959999999999999E-2</v>
      </c>
      <c r="T100" s="149">
        <v>1.448E-2</v>
      </c>
      <c r="U100" s="149">
        <v>5.2659999999999998E-2</v>
      </c>
      <c r="V100" s="149">
        <v>5.3190000000000001E-2</v>
      </c>
      <c r="W100" s="149">
        <v>0.2420914364943261</v>
      </c>
      <c r="X100" s="149">
        <v>0.38466344636355609</v>
      </c>
      <c r="Z100" s="151">
        <f t="shared" si="5"/>
        <v>2003</v>
      </c>
      <c r="AA100" s="121">
        <f t="shared" si="6"/>
        <v>0.62353503359603968</v>
      </c>
      <c r="AB100" s="152">
        <f t="shared" si="7"/>
        <v>77074.167836864202</v>
      </c>
      <c r="AC100" s="110">
        <f t="shared" si="4"/>
        <v>0.18372702200429525</v>
      </c>
    </row>
    <row r="101" spans="1:32" hidden="1">
      <c r="A101" s="130">
        <v>2004</v>
      </c>
      <c r="B101" s="149">
        <v>0.11971999999999999</v>
      </c>
      <c r="C101" s="149">
        <v>0.10879</v>
      </c>
      <c r="D101" s="150">
        <v>9.0725876910938794E-2</v>
      </c>
      <c r="E101" s="150">
        <v>0.13029176814868643</v>
      </c>
      <c r="F101" s="150">
        <v>0.15283395099840547</v>
      </c>
      <c r="G101" s="149">
        <v>0.18168000000000001</v>
      </c>
      <c r="H101" s="150">
        <v>0.13067095061797715</v>
      </c>
      <c r="I101" s="150">
        <v>0.22754390347045336</v>
      </c>
      <c r="J101" s="150">
        <v>0.1988685955591096</v>
      </c>
      <c r="K101" s="149">
        <v>0.2107</v>
      </c>
      <c r="L101" s="149">
        <v>0.1547</v>
      </c>
      <c r="M101" s="149">
        <v>0.20701</v>
      </c>
      <c r="N101" s="149">
        <v>0.20224</v>
      </c>
      <c r="O101" s="149">
        <v>0.16638</v>
      </c>
      <c r="P101" s="149">
        <v>0.20383999999999999</v>
      </c>
      <c r="Q101" s="149">
        <v>0.25552999999999998</v>
      </c>
      <c r="R101" s="149">
        <v>1.2030000000000001E-2</v>
      </c>
      <c r="S101" s="149">
        <v>2.2530000000000001E-2</v>
      </c>
      <c r="T101" s="149">
        <v>8.5099999999999995E-2</v>
      </c>
      <c r="U101" s="149">
        <v>8.7209999999999996E-2</v>
      </c>
      <c r="V101" s="149">
        <v>4.471E-2</v>
      </c>
      <c r="W101" s="149">
        <v>0.18193212306366635</v>
      </c>
      <c r="X101" s="149">
        <v>0.3040950579347077</v>
      </c>
      <c r="Z101" s="151">
        <f t="shared" si="5"/>
        <v>2004</v>
      </c>
      <c r="AA101" s="121">
        <f t="shared" si="6"/>
        <v>0.19994767194111268</v>
      </c>
      <c r="AB101" s="152">
        <f t="shared" si="7"/>
        <v>92484.968262643786</v>
      </c>
      <c r="AC101" s="110">
        <f t="shared" si="4"/>
        <v>0.18285278300863683</v>
      </c>
    </row>
    <row r="102" spans="1:32" hidden="1">
      <c r="A102" s="130">
        <v>2005</v>
      </c>
      <c r="B102" s="149">
        <v>6.164E-2</v>
      </c>
      <c r="C102" s="149">
        <v>4.913E-2</v>
      </c>
      <c r="D102" s="150">
        <v>5.3616507201120711E-2</v>
      </c>
      <c r="E102" s="150">
        <v>4.3511744716675779E-2</v>
      </c>
      <c r="F102" s="150">
        <v>8.0160979951889311E-2</v>
      </c>
      <c r="G102" s="149">
        <v>0.11089</v>
      </c>
      <c r="H102" s="150">
        <v>7.9168606627493435E-2</v>
      </c>
      <c r="I102" s="150">
        <v>0.16019022103090322</v>
      </c>
      <c r="J102" s="150">
        <v>9.8452387040302569E-2</v>
      </c>
      <c r="K102" s="149">
        <v>6.7680000000000004E-2</v>
      </c>
      <c r="L102" s="149">
        <v>-3.3E-4</v>
      </c>
      <c r="M102" s="149">
        <v>8.616E-2</v>
      </c>
      <c r="N102" s="149">
        <v>8.9029999999999998E-2</v>
      </c>
      <c r="O102" s="149">
        <v>3.6580000000000001E-2</v>
      </c>
      <c r="P102" s="149">
        <v>0.1447</v>
      </c>
      <c r="Q102" s="149">
        <v>0.33999000000000001</v>
      </c>
      <c r="R102" s="149">
        <v>2.98E-2</v>
      </c>
      <c r="S102" s="149">
        <v>1.362E-2</v>
      </c>
      <c r="T102" s="149">
        <v>7.8119999999999995E-2</v>
      </c>
      <c r="U102" s="149">
        <v>5.8700000000000002E-2</v>
      </c>
      <c r="V102" s="149">
        <v>3.5180000000000003E-2</v>
      </c>
      <c r="W102" s="149">
        <v>0.24885488477343756</v>
      </c>
      <c r="X102" s="149">
        <v>8.2881613678449373E-2</v>
      </c>
      <c r="Z102" s="151">
        <f t="shared" si="5"/>
        <v>2005</v>
      </c>
      <c r="AA102" s="121">
        <f t="shared" si="6"/>
        <v>8.8618550410891297E-2</v>
      </c>
      <c r="AB102" s="152">
        <f t="shared" si="7"/>
        <v>100680.85208487658</v>
      </c>
      <c r="AC102" s="110">
        <f t="shared" si="4"/>
        <v>0.17522211944891475</v>
      </c>
    </row>
    <row r="103" spans="1:32" hidden="1">
      <c r="A103" s="130">
        <v>2006</v>
      </c>
      <c r="B103" s="149">
        <v>0.15482000000000001</v>
      </c>
      <c r="C103" s="149">
        <v>0.15795999999999999</v>
      </c>
      <c r="D103" s="150">
        <v>0.11393822827156921</v>
      </c>
      <c r="E103" s="150">
        <v>0.21022089672251801</v>
      </c>
      <c r="F103" s="150">
        <v>0.25365791976378582</v>
      </c>
      <c r="G103" s="149">
        <v>0.13888</v>
      </c>
      <c r="H103" s="150">
        <v>0.12211474395281348</v>
      </c>
      <c r="I103" s="150">
        <v>0.12031882465409058</v>
      </c>
      <c r="J103" s="150">
        <v>0.17642734523601994</v>
      </c>
      <c r="K103" s="149">
        <v>0.16203000000000001</v>
      </c>
      <c r="L103" s="149">
        <v>8.856E-2</v>
      </c>
      <c r="M103" s="149">
        <v>0.2102</v>
      </c>
      <c r="N103" s="149">
        <v>0.24548</v>
      </c>
      <c r="O103" s="149">
        <v>0.18018000000000001</v>
      </c>
      <c r="P103" s="149">
        <v>0.25708999999999999</v>
      </c>
      <c r="Q103" s="149">
        <v>0.32144</v>
      </c>
      <c r="R103" s="149">
        <v>4.8000000000000001E-2</v>
      </c>
      <c r="S103" s="149">
        <v>3.143E-2</v>
      </c>
      <c r="T103" s="149">
        <v>1.189E-2</v>
      </c>
      <c r="U103" s="149">
        <v>3.243E-2</v>
      </c>
      <c r="V103" s="149">
        <v>4.8419999999999998E-2</v>
      </c>
      <c r="W103" s="149">
        <v>-2.8526778797900883E-2</v>
      </c>
      <c r="X103" s="149">
        <v>0.34019325216752749</v>
      </c>
      <c r="Z103" s="151">
        <f t="shared" si="5"/>
        <v>2006</v>
      </c>
      <c r="AA103" s="121">
        <f t="shared" si="6"/>
        <v>0.24585971579222313</v>
      </c>
      <c r="AB103" s="152">
        <f t="shared" si="7"/>
        <v>125434.21776418318</v>
      </c>
      <c r="AC103" s="110">
        <f t="shared" si="4"/>
        <v>0.18407659383910802</v>
      </c>
    </row>
    <row r="104" spans="1:32" hidden="1">
      <c r="A104" s="130">
        <v>2007</v>
      </c>
      <c r="B104" s="149">
        <v>5.8110000000000002E-2</v>
      </c>
      <c r="C104" s="149">
        <v>5.4940000000000003E-2</v>
      </c>
      <c r="D104" s="150">
        <v>0.12940656132444017</v>
      </c>
      <c r="E104" s="150">
        <v>-6.4073751919767434E-3</v>
      </c>
      <c r="F104" s="150">
        <v>2.0005432157809918E-2</v>
      </c>
      <c r="G104" s="149">
        <v>4.8809999999999999E-2</v>
      </c>
      <c r="H104" s="150">
        <v>9.2580823402918178E-2</v>
      </c>
      <c r="I104" s="150">
        <v>1.0155222727752848E-2</v>
      </c>
      <c r="J104" s="150">
        <v>-5.3572633702628304E-2</v>
      </c>
      <c r="K104" s="149">
        <v>2.0000000000000001E-4</v>
      </c>
      <c r="L104" s="149">
        <v>5.527E-2</v>
      </c>
      <c r="M104" s="149">
        <v>-2.512E-2</v>
      </c>
      <c r="N104" s="149">
        <v>-0.11115999999999999</v>
      </c>
      <c r="O104" s="149">
        <v>-7.9409999999999994E-2</v>
      </c>
      <c r="P104" s="149">
        <v>0.1244</v>
      </c>
      <c r="Q104" s="149">
        <v>0.39417999999999997</v>
      </c>
      <c r="R104" s="149">
        <v>4.6620000000000002E-2</v>
      </c>
      <c r="S104" s="149">
        <v>0.10052999999999999</v>
      </c>
      <c r="T104" s="149">
        <v>9.8820000000000005E-2</v>
      </c>
      <c r="U104" s="149">
        <v>2.598E-2</v>
      </c>
      <c r="V104" s="149">
        <v>3.3599999999999998E-2</v>
      </c>
      <c r="W104" s="149">
        <v>0.22147106544077885</v>
      </c>
      <c r="X104" s="149">
        <v>-0.17831786041861797</v>
      </c>
      <c r="Z104" s="151">
        <f t="shared" si="5"/>
        <v>2007</v>
      </c>
      <c r="AA104" s="121">
        <f t="shared" si="6"/>
        <v>-0.10507379716677381</v>
      </c>
      <c r="AB104" s="152">
        <f t="shared" si="7"/>
        <v>112254.36820905647</v>
      </c>
      <c r="AC104" s="110">
        <f t="shared" si="4"/>
        <v>0.16592120460873616</v>
      </c>
    </row>
    <row r="105" spans="1:32" hidden="1">
      <c r="A105" s="130">
        <v>2008</v>
      </c>
      <c r="B105" s="149">
        <v>-0.36706</v>
      </c>
      <c r="C105" s="149">
        <v>-0.36997000000000002</v>
      </c>
      <c r="D105" s="150">
        <v>-0.32582890069245779</v>
      </c>
      <c r="E105" s="150">
        <v>-0.4294032904297409</v>
      </c>
      <c r="F105" s="150">
        <v>-0.38241078134456552</v>
      </c>
      <c r="G105" s="149">
        <v>-0.38174999999999998</v>
      </c>
      <c r="H105" s="150">
        <v>-0.37885587067865983</v>
      </c>
      <c r="I105" s="150">
        <v>-0.40989608958988483</v>
      </c>
      <c r="J105" s="150">
        <v>-0.35625779222044857</v>
      </c>
      <c r="K105" s="149">
        <v>-0.37641000000000002</v>
      </c>
      <c r="L105" s="149">
        <v>-0.40214</v>
      </c>
      <c r="M105" s="149">
        <v>-0.30835000000000001</v>
      </c>
      <c r="N105" s="149">
        <v>-0.32866000000000001</v>
      </c>
      <c r="O105" s="149">
        <v>-0.41471999999999998</v>
      </c>
      <c r="P105" s="149">
        <v>-0.43554999999999999</v>
      </c>
      <c r="Q105" s="149">
        <v>-0.53332000000000002</v>
      </c>
      <c r="R105" s="149">
        <v>1.5990000000000001E-2</v>
      </c>
      <c r="S105" s="149">
        <v>0.13106999999999999</v>
      </c>
      <c r="T105" s="149">
        <v>0.25873000000000002</v>
      </c>
      <c r="U105" s="149">
        <v>8.7819999999999995E-2</v>
      </c>
      <c r="V105" s="149">
        <v>-2.4740000000000002E-2</v>
      </c>
      <c r="W105" s="149">
        <v>-0.35037720747262485</v>
      </c>
      <c r="X105" s="149">
        <v>-0.37839825177922815</v>
      </c>
      <c r="Z105" s="151">
        <f t="shared" si="5"/>
        <v>2008</v>
      </c>
      <c r="AA105" s="121">
        <f t="shared" si="6"/>
        <v>-0.33115446242117774</v>
      </c>
      <c r="AB105" s="152">
        <f t="shared" si="7"/>
        <v>75080.833250357435</v>
      </c>
      <c r="AC105" s="110">
        <f t="shared" si="4"/>
        <v>0.14356863091099425</v>
      </c>
    </row>
    <row r="106" spans="1:32" hidden="1">
      <c r="A106" s="130">
        <v>2009</v>
      </c>
      <c r="B106" s="149">
        <v>0.28820000000000001</v>
      </c>
      <c r="C106" s="149">
        <v>0.26463999999999999</v>
      </c>
      <c r="D106" s="150">
        <v>0.31218976321585157</v>
      </c>
      <c r="E106" s="150">
        <v>0.20569660069892645</v>
      </c>
      <c r="F106" s="150">
        <v>0.10612710201232986</v>
      </c>
      <c r="G106" s="149">
        <v>0.41755999999999999</v>
      </c>
      <c r="H106" s="150">
        <v>0.42921447957814141</v>
      </c>
      <c r="I106" s="150">
        <v>0.37016331077667625</v>
      </c>
      <c r="J106" s="150">
        <v>0.34854002182508859</v>
      </c>
      <c r="K106" s="149">
        <v>0.44146000000000002</v>
      </c>
      <c r="L106" s="149">
        <v>0.37048999999999999</v>
      </c>
      <c r="M106" s="149">
        <v>0.33273999999999998</v>
      </c>
      <c r="N106" s="149">
        <v>0.31078</v>
      </c>
      <c r="O106" s="149">
        <v>0.61126999999999998</v>
      </c>
      <c r="P106" s="149">
        <v>0.33665</v>
      </c>
      <c r="Q106" s="149">
        <v>0.78505000000000003</v>
      </c>
      <c r="R106" s="149">
        <v>9.7000000000000005E-4</v>
      </c>
      <c r="S106" s="149">
        <v>-2.4039999999999999E-2</v>
      </c>
      <c r="T106" s="149">
        <v>-0.14903</v>
      </c>
      <c r="U106" s="149">
        <v>3.0169999999999999E-2</v>
      </c>
      <c r="V106" s="149">
        <v>0.12914</v>
      </c>
      <c r="W106" s="149">
        <v>0.23651361636497908</v>
      </c>
      <c r="X106" s="149">
        <v>0.27800924496301538</v>
      </c>
      <c r="Z106" s="151">
        <f t="shared" si="5"/>
        <v>2009</v>
      </c>
      <c r="AA106" s="121">
        <f t="shared" si="6"/>
        <v>0.3012840450620779</v>
      </c>
      <c r="AB106" s="152">
        <f t="shared" si="7"/>
        <v>97701.49039865649</v>
      </c>
      <c r="AC106" s="110">
        <f t="shared" si="4"/>
        <v>0.15937391142700585</v>
      </c>
    </row>
    <row r="107" spans="1:32" hidden="1">
      <c r="A107" s="130">
        <v>2010</v>
      </c>
      <c r="B107" s="149">
        <v>0.17734</v>
      </c>
      <c r="C107" s="149">
        <v>0.15064</v>
      </c>
      <c r="D107" s="150">
        <v>0.13219874078180049</v>
      </c>
      <c r="E107" s="150">
        <v>0.18830234693322592</v>
      </c>
      <c r="F107" s="150">
        <v>1.6010377617841208E-2</v>
      </c>
      <c r="G107" s="149">
        <v>0.27368999999999999</v>
      </c>
      <c r="H107" s="150">
        <v>0.31873267291688734</v>
      </c>
      <c r="I107" s="150">
        <v>0.25683187613585651</v>
      </c>
      <c r="J107" s="150">
        <v>0.20669044300282099</v>
      </c>
      <c r="K107" s="149">
        <v>0.30454999999999999</v>
      </c>
      <c r="L107" s="149">
        <v>0.29629</v>
      </c>
      <c r="M107" s="149">
        <v>0.29271999999999998</v>
      </c>
      <c r="N107" s="149">
        <v>0.26634000000000002</v>
      </c>
      <c r="O107" s="149">
        <v>0.29100999999999999</v>
      </c>
      <c r="P107" s="149">
        <v>8.9459999999999998E-2</v>
      </c>
      <c r="Q107" s="149">
        <v>0.18876000000000001</v>
      </c>
      <c r="R107" s="149">
        <v>1.2099999999999999E-3</v>
      </c>
      <c r="S107" s="149">
        <v>7.1169999999999997E-2</v>
      </c>
      <c r="T107" s="149">
        <v>0.10144</v>
      </c>
      <c r="U107" s="149">
        <v>0.12439</v>
      </c>
      <c r="V107" s="149">
        <v>2.3789999999999999E-2</v>
      </c>
      <c r="W107" s="149">
        <v>0.1760137379333738</v>
      </c>
      <c r="X107" s="149">
        <v>0.27563826149019377</v>
      </c>
      <c r="Z107" s="151">
        <f t="shared" si="5"/>
        <v>2010</v>
      </c>
      <c r="AA107" s="121">
        <f t="shared" si="6"/>
        <v>0.25472451775015448</v>
      </c>
      <c r="AB107" s="152">
        <f t="shared" si="7"/>
        <v>122588.45542392561</v>
      </c>
      <c r="AC107" s="110">
        <f t="shared" si="4"/>
        <v>0.16396175867574092</v>
      </c>
    </row>
    <row r="108" spans="1:32" hidden="1">
      <c r="A108" s="130">
        <v>2011</v>
      </c>
      <c r="B108" s="149">
        <v>7.7200000000000003E-3</v>
      </c>
      <c r="C108" s="149">
        <v>2.112E-2</v>
      </c>
      <c r="D108" s="150">
        <v>4.4416211117135743E-2</v>
      </c>
      <c r="E108" s="150">
        <v>7.1602411542183025E-2</v>
      </c>
      <c r="F108" s="150">
        <v>-0.15064559770001829</v>
      </c>
      <c r="G108" s="149">
        <v>-8.8299999999999993E-3</v>
      </c>
      <c r="H108" s="150">
        <v>8.628840754881165E-3</v>
      </c>
      <c r="I108" s="150">
        <v>-9.2809108626137615E-3</v>
      </c>
      <c r="J108" s="150">
        <v>-4.6754273635441025E-2</v>
      </c>
      <c r="K108" s="149">
        <v>-3.9910000000000001E-2</v>
      </c>
      <c r="L108" s="149">
        <v>-5.5960000000000003E-2</v>
      </c>
      <c r="M108" s="149">
        <v>-4.9110000000000001E-2</v>
      </c>
      <c r="N108" s="149">
        <v>-8.5010000000000002E-2</v>
      </c>
      <c r="O108" s="149">
        <v>-0.10204000000000001</v>
      </c>
      <c r="P108" s="149">
        <v>-0.12207</v>
      </c>
      <c r="Q108" s="149">
        <v>-0.18423999999999999</v>
      </c>
      <c r="R108" s="149">
        <v>4.2000000000000002E-4</v>
      </c>
      <c r="S108" s="149">
        <v>8.8109999999999994E-2</v>
      </c>
      <c r="T108" s="149">
        <v>0.27100999999999997</v>
      </c>
      <c r="U108" s="149">
        <v>0.17948</v>
      </c>
      <c r="V108" s="149">
        <v>0.107</v>
      </c>
      <c r="W108" s="149">
        <v>-8.2122790887731098E-2</v>
      </c>
      <c r="X108" s="149">
        <v>7.3047132258233782E-2</v>
      </c>
      <c r="Z108" s="151">
        <f t="shared" si="5"/>
        <v>2011</v>
      </c>
      <c r="AA108" s="121">
        <f t="shared" si="6"/>
        <v>-8.8055695809762816E-2</v>
      </c>
      <c r="AB108" s="152">
        <f t="shared" si="7"/>
        <v>111793.84368332775</v>
      </c>
      <c r="AC108" s="110">
        <f t="shared" si="4"/>
        <v>0.15739982153341492</v>
      </c>
    </row>
    <row r="109" spans="1:32" hidden="1">
      <c r="A109" s="130">
        <v>2012</v>
      </c>
      <c r="B109" s="149">
        <v>0.16162000000000001</v>
      </c>
      <c r="C109" s="149">
        <v>0.16003999999999999</v>
      </c>
      <c r="D109" s="150">
        <v>0.14090975604876144</v>
      </c>
      <c r="E109" s="150">
        <v>0.12473329277829694</v>
      </c>
      <c r="F109" s="150">
        <v>0.30798464299964295</v>
      </c>
      <c r="G109" s="149">
        <v>0.16409000000000001</v>
      </c>
      <c r="H109" s="150">
        <v>0.16254442909244673</v>
      </c>
      <c r="I109" s="150">
        <v>0.15167666886150258</v>
      </c>
      <c r="J109" s="150">
        <v>0.19190834285944128</v>
      </c>
      <c r="K109" s="149">
        <v>0.18140000000000001</v>
      </c>
      <c r="L109" s="149">
        <v>0.14990000000000001</v>
      </c>
      <c r="M109" s="149">
        <v>0.18546000000000001</v>
      </c>
      <c r="N109" s="149">
        <v>0.19819000000000001</v>
      </c>
      <c r="O109" s="149">
        <v>0.17329</v>
      </c>
      <c r="P109" s="149">
        <v>0.16411999999999999</v>
      </c>
      <c r="Q109" s="149">
        <v>0.18223</v>
      </c>
      <c r="R109" s="149">
        <v>5.9999999999999995E-4</v>
      </c>
      <c r="S109" s="149">
        <v>1.661E-2</v>
      </c>
      <c r="T109" s="149">
        <v>3.4279999999999998E-2</v>
      </c>
      <c r="U109" s="149">
        <v>0.10677</v>
      </c>
      <c r="V109" s="149">
        <v>6.7799999999999999E-2</v>
      </c>
      <c r="W109" s="149">
        <v>-3.2850136860567258E-2</v>
      </c>
      <c r="X109" s="149">
        <v>0.19727397896417731</v>
      </c>
      <c r="Z109" s="151">
        <f t="shared" si="5"/>
        <v>2012</v>
      </c>
      <c r="AA109" s="121">
        <f t="shared" si="6"/>
        <v>0.20328486879853352</v>
      </c>
      <c r="AB109" s="152">
        <f t="shared" si="7"/>
        <v>134519.84052897681</v>
      </c>
      <c r="AC109" s="110">
        <f t="shared" si="4"/>
        <v>0.16066736043930496</v>
      </c>
    </row>
    <row r="110" spans="1:32" s="153" customFormat="1" ht="16" hidden="1">
      <c r="A110" s="130">
        <v>2013</v>
      </c>
      <c r="B110" s="149">
        <v>0.35170000000000001</v>
      </c>
      <c r="C110" s="149">
        <v>0.32388</v>
      </c>
      <c r="D110" s="150">
        <v>0.33750532407361411</v>
      </c>
      <c r="E110" s="150">
        <v>0.31307585325971593</v>
      </c>
      <c r="F110" s="150">
        <v>0.3735770401094608</v>
      </c>
      <c r="G110" s="149">
        <v>0.39257999999999998</v>
      </c>
      <c r="H110" s="150">
        <v>0.37902299493198938</v>
      </c>
      <c r="I110" s="150">
        <v>0.3625246091908676</v>
      </c>
      <c r="J110" s="150">
        <v>0.48953022518340994</v>
      </c>
      <c r="K110" s="149">
        <v>0.42978</v>
      </c>
      <c r="L110" s="149">
        <v>0.45241999999999999</v>
      </c>
      <c r="M110" s="149">
        <v>0.41077999999999998</v>
      </c>
      <c r="N110" s="149">
        <v>0.41599999999999998</v>
      </c>
      <c r="O110" s="149">
        <v>0.49246000000000001</v>
      </c>
      <c r="P110" s="149">
        <v>0.21024999999999999</v>
      </c>
      <c r="Q110" s="149">
        <v>-2.6020000000000001E-2</v>
      </c>
      <c r="R110" s="149">
        <v>2.4000000000000001E-4</v>
      </c>
      <c r="S110" s="149">
        <v>-3.6790000000000003E-2</v>
      </c>
      <c r="T110" s="149">
        <v>-0.12775</v>
      </c>
      <c r="U110" s="149">
        <v>-7.0749999999999993E-2</v>
      </c>
      <c r="V110" s="149">
        <v>-2.554E-2</v>
      </c>
      <c r="W110" s="149">
        <v>-4.9717066289308991E-2</v>
      </c>
      <c r="X110" s="149">
        <v>2.3405259134758216E-2</v>
      </c>
      <c r="Z110" s="151">
        <f t="shared" si="5"/>
        <v>2013</v>
      </c>
      <c r="AA110" s="121">
        <f t="shared" si="6"/>
        <v>0.41403191370356246</v>
      </c>
      <c r="AB110" s="152">
        <f t="shared" si="7"/>
        <v>190215.34753428711</v>
      </c>
      <c r="AC110" s="110">
        <f t="shared" si="4"/>
        <v>0.17965091076298356</v>
      </c>
      <c r="AD110" s="154"/>
      <c r="AE110" s="154"/>
      <c r="AF110" s="154"/>
    </row>
    <row r="111" spans="1:32" s="153" customFormat="1" ht="16" hidden="1">
      <c r="A111" s="130">
        <v>2014</v>
      </c>
      <c r="B111" s="149">
        <v>0.11645999999999999</v>
      </c>
      <c r="C111" s="149">
        <v>0.13689000000000001</v>
      </c>
      <c r="D111" s="150">
        <v>0.13115123037348203</v>
      </c>
      <c r="E111" s="150">
        <v>0.11130087567717124</v>
      </c>
      <c r="F111" s="150">
        <v>0.12101659857201501</v>
      </c>
      <c r="G111" s="149">
        <v>8.165E-2</v>
      </c>
      <c r="H111" s="150">
        <v>0.10706260607754453</v>
      </c>
      <c r="I111" s="150">
        <v>0.11329591425597947</v>
      </c>
      <c r="J111" s="150">
        <v>5.6538012118630479E-2</v>
      </c>
      <c r="K111" s="149">
        <v>4.3819999999999998E-2</v>
      </c>
      <c r="L111" s="149">
        <v>5.271E-2</v>
      </c>
      <c r="M111" s="149">
        <v>3.8240000000000003E-2</v>
      </c>
      <c r="N111" s="149">
        <v>3.9010000000000003E-2</v>
      </c>
      <c r="O111" s="149">
        <v>2.6849999999999999E-2</v>
      </c>
      <c r="P111" s="149">
        <v>-4.3229999999999998E-2</v>
      </c>
      <c r="Q111" s="149">
        <v>-2.188E-2</v>
      </c>
      <c r="R111" s="149">
        <v>1.6000000000000001E-4</v>
      </c>
      <c r="S111" s="149">
        <v>2.9960000000000001E-2</v>
      </c>
      <c r="T111" s="149">
        <v>0.24706</v>
      </c>
      <c r="U111" s="149">
        <v>0.17280000000000001</v>
      </c>
      <c r="V111" s="149">
        <v>9.0509999999999993E-2</v>
      </c>
      <c r="W111" s="149">
        <v>-0.1789509225746754</v>
      </c>
      <c r="X111" s="149">
        <v>0.27228781901714516</v>
      </c>
      <c r="Z111" s="151">
        <f t="shared" si="5"/>
        <v>2014</v>
      </c>
      <c r="AA111" s="121">
        <f t="shared" si="6"/>
        <v>4.2815293948093969E-2</v>
      </c>
      <c r="AB111" s="152">
        <f t="shared" si="7"/>
        <v>198359.47355240645</v>
      </c>
      <c r="AC111" s="110">
        <f t="shared" si="4"/>
        <v>0.1871834076927974</v>
      </c>
      <c r="AD111" s="154"/>
      <c r="AE111" s="154"/>
      <c r="AF111" s="154"/>
    </row>
    <row r="112" spans="1:32" s="153" customFormat="1" ht="30.75" customHeight="1">
      <c r="A112" s="130">
        <v>2015</v>
      </c>
      <c r="B112" s="149">
        <v>-4.5399999999999998E-3</v>
      </c>
      <c r="C112" s="149">
        <v>1.384E-2</v>
      </c>
      <c r="D112" s="150">
        <v>5.5313037365448542E-2</v>
      </c>
      <c r="E112" s="150">
        <v>-4.3613250438120817E-3</v>
      </c>
      <c r="F112" s="150">
        <v>-7.4235310998576443E-2</v>
      </c>
      <c r="G112" s="149">
        <v>-3.848E-2</v>
      </c>
      <c r="H112" s="150">
        <v>1.316664977411665E-2</v>
      </c>
      <c r="I112" s="150">
        <v>-1.0708781631069603E-2</v>
      </c>
      <c r="J112" s="150">
        <v>-9.7797945579038453E-2</v>
      </c>
      <c r="K112" s="149">
        <v>-7.0760000000000003E-2</v>
      </c>
      <c r="L112" s="149">
        <v>-2.9669999999999998E-2</v>
      </c>
      <c r="M112" s="149">
        <v>-3.286E-2</v>
      </c>
      <c r="N112" s="149">
        <v>-9.7119999999999998E-2</v>
      </c>
      <c r="O112" s="149">
        <v>-0.11426</v>
      </c>
      <c r="P112" s="149">
        <v>-3.0380000000000001E-2</v>
      </c>
      <c r="Q112" s="149">
        <v>-0.14918000000000001</v>
      </c>
      <c r="R112" s="149">
        <v>1.9000000000000001E-4</v>
      </c>
      <c r="S112" s="149">
        <v>1.7919999999999998E-2</v>
      </c>
      <c r="T112" s="149">
        <v>-6.5399999999999998E-3</v>
      </c>
      <c r="U112" s="149">
        <v>-1.022E-2</v>
      </c>
      <c r="V112" s="149">
        <v>3.3009999999999998E-2</v>
      </c>
      <c r="W112" s="149">
        <v>-0.23401674828305527</v>
      </c>
      <c r="X112" s="149">
        <v>2.0505801906594678E-2</v>
      </c>
      <c r="Z112" s="151">
        <f t="shared" si="5"/>
        <v>2015</v>
      </c>
      <c r="AA112" s="121">
        <f t="shared" si="6"/>
        <v>-9.6058206036285051E-2</v>
      </c>
      <c r="AB112" s="152">
        <f t="shared" si="7"/>
        <v>179305.41837266035</v>
      </c>
      <c r="AC112" s="110">
        <f t="shared" si="4"/>
        <v>0.17078917978070507</v>
      </c>
      <c r="AD112" s="154"/>
      <c r="AE112" s="154"/>
      <c r="AF112" s="154"/>
    </row>
    <row r="113" spans="1:32" s="153" customFormat="1" ht="16">
      <c r="A113" s="130">
        <v>2016</v>
      </c>
      <c r="B113" s="149">
        <v>0.13582</v>
      </c>
      <c r="C113" s="149">
        <v>0.1196</v>
      </c>
      <c r="D113" s="150">
        <v>9.6284738752158441E-2</v>
      </c>
      <c r="E113" s="150">
        <v>0.13895245627861427</v>
      </c>
      <c r="F113" s="150">
        <v>0.26890588571038898</v>
      </c>
      <c r="G113" s="149">
        <v>0.15775</v>
      </c>
      <c r="H113" s="150">
        <v>0.10091503014322717</v>
      </c>
      <c r="I113" s="150">
        <v>0.22293658718595075</v>
      </c>
      <c r="J113" s="150">
        <v>0.23185566553004461</v>
      </c>
      <c r="K113" s="149">
        <v>0.21423</v>
      </c>
      <c r="L113" s="149">
        <v>7.9420000000000004E-2</v>
      </c>
      <c r="M113" s="149">
        <v>0.23394999999999999</v>
      </c>
      <c r="N113" s="149">
        <v>0.36614999999999998</v>
      </c>
      <c r="O113" s="149">
        <v>0.28061000000000003</v>
      </c>
      <c r="P113" s="149">
        <v>2.7480000000000001E-2</v>
      </c>
      <c r="Q113" s="149">
        <v>0.11187</v>
      </c>
      <c r="R113" s="149">
        <v>2E-3</v>
      </c>
      <c r="S113" s="149">
        <v>1.9230000000000001E-2</v>
      </c>
      <c r="T113" s="149">
        <v>1.755E-2</v>
      </c>
      <c r="U113" s="149">
        <v>6.6989999999999994E-2</v>
      </c>
      <c r="V113" s="149">
        <v>2.48E-3</v>
      </c>
      <c r="W113" s="149">
        <v>9.6520992507911255E-2</v>
      </c>
      <c r="X113" s="149">
        <v>9.3749009739219277E-2</v>
      </c>
      <c r="Z113" s="151">
        <f t="shared" si="5"/>
        <v>2016</v>
      </c>
      <c r="AA113" s="121">
        <f t="shared" si="6"/>
        <v>0.36163806284094163</v>
      </c>
      <c r="AB113" s="152">
        <f t="shared" si="7"/>
        <v>244149.08252983383</v>
      </c>
      <c r="AC113" s="110">
        <f t="shared" si="4"/>
        <v>0.16612781440167468</v>
      </c>
      <c r="AD113" s="154"/>
      <c r="AE113" s="154"/>
      <c r="AF113" s="154"/>
    </row>
    <row r="114" spans="1:32">
      <c r="A114" s="130">
        <v>2017</v>
      </c>
      <c r="B114" s="149">
        <v>0.21054</v>
      </c>
      <c r="C114" s="149">
        <v>0.21831999999999999</v>
      </c>
      <c r="D114" s="149">
        <v>0.2979030253232664</v>
      </c>
      <c r="E114" s="149">
        <v>0.127451871483275</v>
      </c>
      <c r="F114" s="149">
        <v>0.19558154855941634</v>
      </c>
      <c r="G114" s="149">
        <v>0.18074000000000001</v>
      </c>
      <c r="H114" s="149">
        <v>0.26921892033765277</v>
      </c>
      <c r="I114" s="149">
        <v>0.18677478740561296</v>
      </c>
      <c r="J114" s="149">
        <v>0.15772183265911857</v>
      </c>
      <c r="K114" s="149">
        <v>0.12748000000000001</v>
      </c>
      <c r="L114" s="149">
        <v>0.25484000000000001</v>
      </c>
      <c r="M114" s="149">
        <v>0.13184999999999999</v>
      </c>
      <c r="N114" s="149">
        <v>9.4979999999999995E-2</v>
      </c>
      <c r="O114" s="149">
        <v>8.3940000000000001E-2</v>
      </c>
      <c r="P114" s="149">
        <v>0.24207000000000001</v>
      </c>
      <c r="Q114" s="149">
        <v>0.37282999999999999</v>
      </c>
      <c r="R114" s="149">
        <v>7.9699999999999997E-3</v>
      </c>
      <c r="S114" s="149">
        <v>1.635E-2</v>
      </c>
      <c r="T114" s="149">
        <v>6.2359999999999999E-2</v>
      </c>
      <c r="U114" s="149">
        <v>0.1225</v>
      </c>
      <c r="V114" s="149">
        <v>5.4480000000000001E-2</v>
      </c>
      <c r="W114" s="149">
        <v>1.660377942838857E-2</v>
      </c>
      <c r="X114" s="149">
        <v>9.2939999769599199E-2</v>
      </c>
      <c r="Z114" s="151">
        <f t="shared" si="5"/>
        <v>2017</v>
      </c>
      <c r="AA114" s="121">
        <f t="shared" si="6"/>
        <v>9.9648189329742412E-2</v>
      </c>
      <c r="AB114" s="152">
        <f t="shared" si="7"/>
        <v>268478.09653044963</v>
      </c>
      <c r="AC114" s="110">
        <f t="shared" si="4"/>
        <v>0.16299783383600053</v>
      </c>
    </row>
    <row r="115" spans="1:32" ht="16">
      <c r="B115" s="153"/>
      <c r="C115" s="153"/>
      <c r="D115" s="153"/>
      <c r="E115" s="153"/>
      <c r="F115" s="153"/>
      <c r="G115" s="153"/>
      <c r="H115" s="153"/>
      <c r="I115" s="153"/>
      <c r="J115" s="153"/>
      <c r="K115" s="153"/>
      <c r="L115" s="153"/>
      <c r="M115" s="153"/>
      <c r="N115" s="153"/>
      <c r="O115" s="153"/>
      <c r="P115" s="153"/>
      <c r="Q115" s="153"/>
      <c r="R115" s="153"/>
      <c r="S115" s="153"/>
      <c r="T115" s="153"/>
      <c r="U115" s="153"/>
      <c r="V115" s="153"/>
      <c r="W115" s="153"/>
      <c r="X115" s="153"/>
    </row>
    <row r="116" spans="1:32">
      <c r="A116" s="124" t="s">
        <v>154</v>
      </c>
      <c r="B116" s="149">
        <f>MIN(B24:B114)</f>
        <v>-0.43524000000000002</v>
      </c>
      <c r="C116" s="149">
        <f t="shared" ref="C116:X116" si="8">MIN(C24:C114)</f>
        <v>-0.43348999999999999</v>
      </c>
      <c r="D116" s="149">
        <f t="shared" si="8"/>
        <v>-0.35268277187692149</v>
      </c>
      <c r="E116" s="149">
        <f t="shared" si="8"/>
        <v>-0.64096840080559248</v>
      </c>
      <c r="F116" s="149">
        <f t="shared" si="8"/>
        <v>-0.54988700000000001</v>
      </c>
      <c r="G116" s="149">
        <f t="shared" si="8"/>
        <v>-0.46537000000000001</v>
      </c>
      <c r="H116" s="149">
        <f t="shared" si="8"/>
        <v>-0.39271939274596213</v>
      </c>
      <c r="I116" s="149">
        <f t="shared" si="8"/>
        <v>-0.50210229400975026</v>
      </c>
      <c r="J116" s="149">
        <f t="shared" si="8"/>
        <v>-0.55471530372241451</v>
      </c>
      <c r="K116" s="149">
        <f t="shared" si="8"/>
        <v>-0.50268999999999997</v>
      </c>
      <c r="L116" s="149">
        <f t="shared" si="8"/>
        <v>-0.49325999999999998</v>
      </c>
      <c r="M116" s="149">
        <f t="shared" si="8"/>
        <v>-0.49203000000000002</v>
      </c>
      <c r="N116" s="149">
        <f t="shared" si="8"/>
        <v>-0.52541000000000004</v>
      </c>
      <c r="O116" s="149">
        <f t="shared" si="8"/>
        <v>-0.53400999999999998</v>
      </c>
      <c r="P116" s="149">
        <f t="shared" si="8"/>
        <v>-0.43554999999999999</v>
      </c>
      <c r="Q116" s="149">
        <f t="shared" si="8"/>
        <v>-0.53332000000000002</v>
      </c>
      <c r="R116" s="149">
        <f t="shared" si="8"/>
        <v>-1.6000000000000001E-4</v>
      </c>
      <c r="S116" s="149">
        <f t="shared" si="8"/>
        <v>-5.144E-2</v>
      </c>
      <c r="T116" s="149">
        <f t="shared" si="8"/>
        <v>-0.14903</v>
      </c>
      <c r="U116" s="149">
        <f t="shared" si="8"/>
        <v>-8.09E-2</v>
      </c>
      <c r="V116" s="149">
        <f t="shared" si="8"/>
        <v>-0.1825299395169552</v>
      </c>
      <c r="W116" s="149">
        <f t="shared" si="8"/>
        <v>-0.35037720747262485</v>
      </c>
      <c r="X116" s="149">
        <f t="shared" si="8"/>
        <v>-0.44906216347820715</v>
      </c>
      <c r="Y116" s="124" t="s">
        <v>154</v>
      </c>
      <c r="AA116" s="149">
        <f t="shared" ref="AA116" si="9">MIN(AA24:AA114)</f>
        <v>-0.52654630261258606</v>
      </c>
      <c r="AC116" s="149">
        <f>MIN(AC63:AC114)</f>
        <v>0.13261055436664249</v>
      </c>
    </row>
    <row r="117" spans="1:32">
      <c r="A117" s="124" t="s">
        <v>155</v>
      </c>
      <c r="B117" s="149">
        <f>MAX(B24:B114)</f>
        <v>0.56650999999999996</v>
      </c>
      <c r="C117" s="149">
        <f t="shared" ref="C117:X117" si="10">MAX(C24:C114)</f>
        <v>0.53969999999999996</v>
      </c>
      <c r="D117" s="149">
        <f t="shared" si="10"/>
        <v>0.495790372204157</v>
      </c>
      <c r="E117" s="149">
        <f t="shared" si="10"/>
        <v>0.79123691775889715</v>
      </c>
      <c r="F117" s="149">
        <f t="shared" si="10"/>
        <v>1.1880475512924507</v>
      </c>
      <c r="G117" s="149">
        <f t="shared" si="10"/>
        <v>1.0267599999999999</v>
      </c>
      <c r="H117" s="149">
        <f t="shared" si="10"/>
        <v>0.94997881529059502</v>
      </c>
      <c r="I117" s="149">
        <f t="shared" si="10"/>
        <v>1.2410771217892509</v>
      </c>
      <c r="J117" s="149">
        <f t="shared" si="10"/>
        <v>1.2369180067265537</v>
      </c>
      <c r="K117" s="149">
        <f t="shared" si="10"/>
        <v>1.1550499999999999</v>
      </c>
      <c r="L117" s="149">
        <f t="shared" si="10"/>
        <v>1.4941899999999999</v>
      </c>
      <c r="M117" s="149">
        <f t="shared" si="10"/>
        <v>1.1585300000000001</v>
      </c>
      <c r="N117" s="149">
        <f t="shared" si="10"/>
        <v>1.3241799999999999</v>
      </c>
      <c r="O117" s="149">
        <f t="shared" si="10"/>
        <v>2.0325000000000002</v>
      </c>
      <c r="P117" s="149">
        <f t="shared" si="10"/>
        <v>0.74577509213453308</v>
      </c>
      <c r="Q117" s="149">
        <f t="shared" si="10"/>
        <v>0.80183723879840663</v>
      </c>
      <c r="R117" s="149">
        <f t="shared" si="10"/>
        <v>0.14709</v>
      </c>
      <c r="S117" s="149">
        <f t="shared" si="10"/>
        <v>0.29097000000000001</v>
      </c>
      <c r="T117" s="149">
        <f t="shared" si="10"/>
        <v>0.40361000000000002</v>
      </c>
      <c r="U117" s="149">
        <f t="shared" si="10"/>
        <v>0.42562</v>
      </c>
      <c r="V117" s="149">
        <f t="shared" si="10"/>
        <v>0.41269</v>
      </c>
      <c r="W117" s="149">
        <f t="shared" si="10"/>
        <v>0.58823744579272996</v>
      </c>
      <c r="X117" s="149">
        <f t="shared" si="10"/>
        <v>0.96627976611557387</v>
      </c>
      <c r="Y117" s="124" t="s">
        <v>155</v>
      </c>
      <c r="AA117" s="149">
        <f t="shared" ref="AA117" si="11">MAX(AA24:AA114)</f>
        <v>1.3178645316084321</v>
      </c>
      <c r="AC117" s="149">
        <f>MAX(AC63:AC114)</f>
        <v>0.19458016576566806</v>
      </c>
    </row>
    <row r="118" spans="1:32">
      <c r="A118" s="124" t="s">
        <v>110</v>
      </c>
      <c r="B118" s="149">
        <f>AVERAGE(B24:B114)</f>
        <v>0.11882989010989009</v>
      </c>
      <c r="C118" s="149">
        <f t="shared" ref="C118:X118" si="12">AVERAGE(C24:C114)</f>
        <v>0.1206269230769231</v>
      </c>
      <c r="D118" s="149">
        <f t="shared" si="12"/>
        <v>0.11850382892565349</v>
      </c>
      <c r="E118" s="149">
        <f t="shared" si="12"/>
        <v>0.11464608978673481</v>
      </c>
      <c r="F118" s="149">
        <f t="shared" si="12"/>
        <v>0.15235819602482367</v>
      </c>
      <c r="G118" s="149">
        <f t="shared" si="12"/>
        <v>0.13942439560439562</v>
      </c>
      <c r="H118" s="149">
        <f t="shared" si="12"/>
        <v>0.1292860560444597</v>
      </c>
      <c r="I118" s="149">
        <f t="shared" si="12"/>
        <v>0.15082460372568779</v>
      </c>
      <c r="J118" s="149">
        <f t="shared" si="12"/>
        <v>0.16566091362280524</v>
      </c>
      <c r="K118" s="149">
        <f t="shared" si="12"/>
        <v>0.15364219780219771</v>
      </c>
      <c r="L118" s="149">
        <f t="shared" si="12"/>
        <v>0.13108087912087915</v>
      </c>
      <c r="M118" s="149">
        <f t="shared" si="12"/>
        <v>0.16564450549450555</v>
      </c>
      <c r="N118" s="149">
        <f t="shared" si="12"/>
        <v>0.19129032967032969</v>
      </c>
      <c r="O118" s="149">
        <f t="shared" si="12"/>
        <v>0.18255999999999997</v>
      </c>
      <c r="P118" s="149">
        <f t="shared" si="12"/>
        <v>7.7875908108008429E-2</v>
      </c>
      <c r="Q118" s="149">
        <f t="shared" si="12"/>
        <v>0.12071239650738609</v>
      </c>
      <c r="R118" s="149">
        <f t="shared" si="12"/>
        <v>3.4003956043956042E-2</v>
      </c>
      <c r="S118" s="149">
        <f t="shared" si="12"/>
        <v>5.2429560439560458E-2</v>
      </c>
      <c r="T118" s="149">
        <f t="shared" si="12"/>
        <v>5.9548791208791203E-2</v>
      </c>
      <c r="U118" s="149">
        <f t="shared" si="12"/>
        <v>6.3603516483516448E-2</v>
      </c>
      <c r="V118" s="149">
        <f t="shared" si="12"/>
        <v>4.5428046887397565E-2</v>
      </c>
      <c r="W118" s="149">
        <f t="shared" si="12"/>
        <v>4.122511420127202E-2</v>
      </c>
      <c r="X118" s="149">
        <f t="shared" si="12"/>
        <v>0.11831581410817195</v>
      </c>
      <c r="Y118" s="124" t="s">
        <v>110</v>
      </c>
      <c r="AA118" s="149">
        <f t="shared" ref="AA118" si="13">AVERAGE(AA24:AA114)</f>
        <v>0.1894839993345368</v>
      </c>
      <c r="AC118" s="149">
        <f>AVERAGE(AC63:AC114)</f>
        <v>0.16970978308515697</v>
      </c>
    </row>
    <row r="119" spans="1:32">
      <c r="A119" s="124" t="s">
        <v>156</v>
      </c>
      <c r="B119" s="149">
        <f>(B301/B210)^(1/($A301-1926))-1</f>
        <v>9.939988988257209E-2</v>
      </c>
      <c r="C119" s="149">
        <f t="shared" ref="C119:X119" si="14">(C301/C210)^(1/($A301-1926))-1</f>
        <v>0.10144013384463002</v>
      </c>
      <c r="D119" s="149">
        <f t="shared" si="14"/>
        <v>0.10088055445206057</v>
      </c>
      <c r="E119" s="149">
        <f t="shared" si="14"/>
        <v>9.2648186796665088E-2</v>
      </c>
      <c r="F119" s="149">
        <f t="shared" si="14"/>
        <v>0.11926478364014526</v>
      </c>
      <c r="G119" s="149">
        <f t="shared" si="14"/>
        <v>0.11227203585495804</v>
      </c>
      <c r="H119" s="149">
        <f t="shared" si="14"/>
        <v>0.10257709131245996</v>
      </c>
      <c r="I119" s="149">
        <f t="shared" si="14"/>
        <v>0.1226266648358203</v>
      </c>
      <c r="J119" s="149">
        <f t="shared" si="14"/>
        <v>0.12794584706220125</v>
      </c>
      <c r="K119" s="149">
        <f t="shared" si="14"/>
        <v>0.11643024390248291</v>
      </c>
      <c r="L119" s="149">
        <f t="shared" si="14"/>
        <v>8.7633222342873962E-2</v>
      </c>
      <c r="M119" s="149">
        <f t="shared" si="14"/>
        <v>0.13099995182617152</v>
      </c>
      <c r="N119" s="149">
        <f t="shared" si="14"/>
        <v>0.14807746228695651</v>
      </c>
      <c r="O119" s="149">
        <f t="shared" si="14"/>
        <v>0.12340282861670571</v>
      </c>
      <c r="P119" s="149">
        <f t="shared" si="14"/>
        <v>5.8792690722022201E-2</v>
      </c>
      <c r="Q119" s="149">
        <f t="shared" si="14"/>
        <v>9.612220371222957E-2</v>
      </c>
      <c r="R119" s="149">
        <f t="shared" si="14"/>
        <v>3.3544207586947206E-2</v>
      </c>
      <c r="S119" s="149">
        <f t="shared" si="14"/>
        <v>5.099207287265628E-2</v>
      </c>
      <c r="T119" s="149">
        <f t="shared" si="14"/>
        <v>5.5161364345424513E-2</v>
      </c>
      <c r="U119" s="149">
        <f t="shared" si="14"/>
        <v>6.0492395137986099E-2</v>
      </c>
      <c r="V119" s="149">
        <f t="shared" si="14"/>
        <v>4.1896251307467214E-2</v>
      </c>
      <c r="W119" s="149">
        <f t="shared" si="14"/>
        <v>2.419723582150124E-2</v>
      </c>
      <c r="X119" s="149">
        <f t="shared" si="14"/>
        <v>8.7833094765136233E-2</v>
      </c>
      <c r="Y119" s="124" t="s">
        <v>156</v>
      </c>
      <c r="AA119" s="155">
        <f>(AB114/AB23)^(1/(Z114-1926))-1</f>
        <v>0.14725072052101162</v>
      </c>
      <c r="AB119" s="149"/>
      <c r="AC119" s="155"/>
    </row>
    <row r="120" spans="1:32">
      <c r="A120" s="124" t="s">
        <v>157</v>
      </c>
      <c r="B120" s="149">
        <f>STDEV(B24:B114)</f>
        <v>0.19966213220501894</v>
      </c>
      <c r="C120" s="149">
        <f t="shared" ref="C120:X120" si="15">STDEV(C24:C114)</f>
        <v>0.19904119130188053</v>
      </c>
      <c r="D120" s="149">
        <f t="shared" si="15"/>
        <v>0.19255580960736834</v>
      </c>
      <c r="E120" s="149">
        <f t="shared" si="15"/>
        <v>0.20650922928943138</v>
      </c>
      <c r="F120" s="149">
        <f t="shared" si="15"/>
        <v>0.26866101929486874</v>
      </c>
      <c r="G120" s="149">
        <f t="shared" si="15"/>
        <v>0.24273225968456502</v>
      </c>
      <c r="H120" s="149">
        <f t="shared" si="15"/>
        <v>0.23864687188001488</v>
      </c>
      <c r="I120" s="149">
        <f t="shared" si="15"/>
        <v>0.25122975908338863</v>
      </c>
      <c r="J120" s="149">
        <f t="shared" si="15"/>
        <v>0.29160370258515589</v>
      </c>
      <c r="K120" s="149">
        <f t="shared" si="15"/>
        <v>0.28557681817216579</v>
      </c>
      <c r="L120" s="149">
        <f t="shared" si="15"/>
        <v>0.31690046776953784</v>
      </c>
      <c r="M120" s="149">
        <f t="shared" si="15"/>
        <v>0.27934005702434406</v>
      </c>
      <c r="N120" s="149">
        <f t="shared" si="15"/>
        <v>0.31629016057499604</v>
      </c>
      <c r="O120" s="149">
        <f t="shared" si="15"/>
        <v>0.38830506571222823</v>
      </c>
      <c r="P120" s="149">
        <f t="shared" si="15"/>
        <v>0.20398791748176343</v>
      </c>
      <c r="Q120" s="149">
        <f t="shared" si="15"/>
        <v>0.23765662556561223</v>
      </c>
      <c r="R120" s="149">
        <f t="shared" si="15"/>
        <v>3.1304982808177173E-2</v>
      </c>
      <c r="S120" s="149">
        <f t="shared" si="15"/>
        <v>5.643103564749704E-2</v>
      </c>
      <c r="T120" s="149">
        <f t="shared" si="15"/>
        <v>9.9161750318862207E-2</v>
      </c>
      <c r="U120" s="149">
        <f t="shared" si="15"/>
        <v>8.3914574278761853E-2</v>
      </c>
      <c r="V120" s="149">
        <f t="shared" si="15"/>
        <v>8.7511686640893857E-2</v>
      </c>
      <c r="W120" s="149">
        <f t="shared" si="15"/>
        <v>0.19292662329014107</v>
      </c>
      <c r="X120" s="149">
        <f t="shared" si="15"/>
        <v>0.25469424674061553</v>
      </c>
      <c r="Y120" s="124" t="s">
        <v>157</v>
      </c>
      <c r="AA120" s="149">
        <f>STDEV(AA24:AA114)</f>
        <v>0.31229402604888018</v>
      </c>
      <c r="AC120" s="149">
        <f>STDEV(AC63:AC114)</f>
        <v>1.5363734906508253E-2</v>
      </c>
    </row>
    <row r="121" spans="1:32">
      <c r="A121" s="124" t="s">
        <v>158</v>
      </c>
      <c r="B121" s="149">
        <f>PERCENTILE(B24:B114,0.05)</f>
        <v>-0.240925</v>
      </c>
      <c r="C121" s="149">
        <f t="shared" ref="C121:X121" si="16">PERCENTILE(C24:C114,0.05)</f>
        <v>-0.234985</v>
      </c>
      <c r="D121" s="149">
        <f t="shared" si="16"/>
        <v>-0.22493101913667438</v>
      </c>
      <c r="E121" s="149">
        <f t="shared" si="16"/>
        <v>-0.21077019930025759</v>
      </c>
      <c r="F121" s="149">
        <f t="shared" si="16"/>
        <v>-0.34989767287593454</v>
      </c>
      <c r="G121" s="149">
        <f t="shared" si="16"/>
        <v>-0.26174500000000001</v>
      </c>
      <c r="H121" s="149">
        <f t="shared" si="16"/>
        <v>-0.3505139330639766</v>
      </c>
      <c r="I121" s="149">
        <f t="shared" si="16"/>
        <v>-0.21784403035718386</v>
      </c>
      <c r="J121" s="149">
        <f t="shared" si="16"/>
        <v>-0.2327608979003073</v>
      </c>
      <c r="K121" s="149">
        <f t="shared" si="16"/>
        <v>-0.35994500000000001</v>
      </c>
      <c r="L121" s="149">
        <f t="shared" si="16"/>
        <v>-0.38646999999999998</v>
      </c>
      <c r="M121" s="149">
        <f t="shared" si="16"/>
        <v>-0.31191999999999998</v>
      </c>
      <c r="N121" s="149">
        <f t="shared" si="16"/>
        <v>-0.30121500000000001</v>
      </c>
      <c r="O121" s="149">
        <f t="shared" si="16"/>
        <v>-0.411275</v>
      </c>
      <c r="P121" s="149">
        <f t="shared" si="16"/>
        <v>-0.22168134361160954</v>
      </c>
      <c r="Q121" s="149">
        <f t="shared" si="16"/>
        <v>-0.17502053079262542</v>
      </c>
      <c r="R121" s="149">
        <f t="shared" si="16"/>
        <v>2.2000000000000001E-4</v>
      </c>
      <c r="S121" s="149">
        <f t="shared" si="16"/>
        <v>-1.5295E-2</v>
      </c>
      <c r="T121" s="149">
        <f t="shared" si="16"/>
        <v>-6.9320000000000007E-2</v>
      </c>
      <c r="U121" s="149">
        <f t="shared" si="16"/>
        <v>-5.3559999999999997E-2</v>
      </c>
      <c r="V121" s="149">
        <f t="shared" si="16"/>
        <v>-7.0849008945623487E-2</v>
      </c>
      <c r="W121" s="149">
        <f t="shared" si="16"/>
        <v>-0.24743942050805939</v>
      </c>
      <c r="X121" s="149">
        <f t="shared" si="16"/>
        <v>-0.35439518822191762</v>
      </c>
      <c r="Y121" s="124" t="s">
        <v>158</v>
      </c>
      <c r="AA121" s="149">
        <f t="shared" ref="AA121" si="17">PERCENTILE(AA24:AA114,0.05)</f>
        <v>-0.29608969913967398</v>
      </c>
      <c r="AC121" s="149">
        <f>PERCENTILE(AC63:AC114,0.05)</f>
        <v>0.14125103832159694</v>
      </c>
    </row>
    <row r="122" spans="1:32">
      <c r="A122" s="124" t="s">
        <v>159</v>
      </c>
      <c r="B122" s="149">
        <f>PERCENTILE(B24:B114,0.1)</f>
        <v>-0.11148</v>
      </c>
      <c r="C122" s="149">
        <f t="shared" ref="C122:X122" si="18">PERCENTILE(C24:C114,0.1)</f>
        <v>-0.10791000000000001</v>
      </c>
      <c r="D122" s="149">
        <f t="shared" si="18"/>
        <v>-0.11102900078612685</v>
      </c>
      <c r="E122" s="149">
        <f t="shared" si="18"/>
        <v>-0.11246433539139612</v>
      </c>
      <c r="F122" s="149">
        <f t="shared" si="18"/>
        <v>-0.14889746880217225</v>
      </c>
      <c r="G122" s="149">
        <f t="shared" si="18"/>
        <v>-0.13145000000000001</v>
      </c>
      <c r="H122" s="149">
        <f t="shared" si="18"/>
        <v>-0.12133203764989191</v>
      </c>
      <c r="I122" s="149">
        <f t="shared" si="18"/>
        <v>-0.12623674101121124</v>
      </c>
      <c r="J122" s="149">
        <f t="shared" si="18"/>
        <v>-0.17051894346592594</v>
      </c>
      <c r="K122" s="149">
        <f t="shared" si="18"/>
        <v>-0.17827000000000001</v>
      </c>
      <c r="L122" s="149">
        <f t="shared" si="18"/>
        <v>-0.2455</v>
      </c>
      <c r="M122" s="149">
        <f t="shared" si="18"/>
        <v>-0.16203999999999999</v>
      </c>
      <c r="N122" s="149">
        <f t="shared" si="18"/>
        <v>-0.15967000000000001</v>
      </c>
      <c r="O122" s="149">
        <f t="shared" si="18"/>
        <v>-0.16813</v>
      </c>
      <c r="P122" s="149">
        <f t="shared" si="18"/>
        <v>-0.13371</v>
      </c>
      <c r="Q122" s="149">
        <f t="shared" si="18"/>
        <v>-0.12908089644675541</v>
      </c>
      <c r="R122" s="149">
        <f t="shared" si="18"/>
        <v>9.7000000000000005E-4</v>
      </c>
      <c r="S122" s="149">
        <f t="shared" si="18"/>
        <v>-3.9100000000000003E-3</v>
      </c>
      <c r="T122" s="149">
        <f t="shared" si="18"/>
        <v>-3.9469999999999998E-2</v>
      </c>
      <c r="U122" s="149">
        <f t="shared" si="18"/>
        <v>-2.69E-2</v>
      </c>
      <c r="V122" s="149">
        <f t="shared" si="18"/>
        <v>-5.1709999999999999E-2</v>
      </c>
      <c r="W122" s="149">
        <f t="shared" si="18"/>
        <v>-0.17374392220421392</v>
      </c>
      <c r="X122" s="149">
        <f t="shared" si="18"/>
        <v>-0.17831786041861797</v>
      </c>
      <c r="Y122" s="124" t="s">
        <v>159</v>
      </c>
      <c r="AA122" s="149">
        <f t="shared" ref="AA122" si="19">PERCENTILE(AA24:AA114,0.1)</f>
        <v>-0.16491978413234742</v>
      </c>
      <c r="AC122" s="149">
        <f>PERCENTILE(AC64:AC115,0.05)</f>
        <v>0.14321130649491298</v>
      </c>
    </row>
    <row r="123" spans="1:32">
      <c r="A123" s="124"/>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24"/>
      <c r="AA123" s="149"/>
    </row>
    <row r="124" spans="1:32">
      <c r="A124" s="124"/>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24"/>
      <c r="AA124" s="149"/>
    </row>
    <row r="125" spans="1:32">
      <c r="A125" s="124"/>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24"/>
      <c r="AA125" s="149"/>
    </row>
    <row r="126" spans="1:32">
      <c r="A126" s="124"/>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24"/>
      <c r="AA126" s="149"/>
    </row>
    <row r="127" spans="1:32">
      <c r="A127" s="124"/>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24"/>
      <c r="AA127" s="149"/>
    </row>
    <row r="128" spans="1:32">
      <c r="A128" s="124"/>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24"/>
      <c r="AA128" s="149"/>
    </row>
    <row r="129" spans="1:27">
      <c r="A129" s="124"/>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24"/>
      <c r="AA129" s="149"/>
    </row>
    <row r="130" spans="1:27">
      <c r="A130" s="124"/>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24"/>
      <c r="AA130" s="149"/>
    </row>
    <row r="131" spans="1:27">
      <c r="A131" s="124"/>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24"/>
      <c r="AA131" s="149"/>
    </row>
    <row r="132" spans="1:27">
      <c r="A132" s="124"/>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24"/>
      <c r="AA132" s="149"/>
    </row>
    <row r="133" spans="1:27">
      <c r="A133" s="124"/>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24"/>
      <c r="AA133" s="149"/>
    </row>
    <row r="134" spans="1:27">
      <c r="A134" s="124"/>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24"/>
      <c r="AA134" s="149"/>
    </row>
    <row r="135" spans="1:27">
      <c r="A135" s="124"/>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24"/>
      <c r="AA135" s="149"/>
    </row>
    <row r="136" spans="1:27">
      <c r="A136" s="124"/>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24"/>
      <c r="AA136" s="149"/>
    </row>
    <row r="137" spans="1:27">
      <c r="A137" s="124"/>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24"/>
      <c r="AA137" s="149"/>
    </row>
    <row r="138" spans="1:27">
      <c r="A138" s="124"/>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24"/>
      <c r="AA138" s="149"/>
    </row>
    <row r="139" spans="1:27">
      <c r="A139" s="124"/>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24"/>
      <c r="AA139" s="149"/>
    </row>
    <row r="140" spans="1:27">
      <c r="A140" s="124"/>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24"/>
      <c r="AA140" s="149"/>
    </row>
    <row r="141" spans="1:27">
      <c r="A141" s="124"/>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24"/>
      <c r="AA141" s="149"/>
    </row>
    <row r="142" spans="1:27">
      <c r="A142" s="124"/>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24"/>
      <c r="AA142" s="149"/>
    </row>
    <row r="143" spans="1:27">
      <c r="A143" s="124"/>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24"/>
      <c r="AA143" s="149"/>
    </row>
    <row r="144" spans="1:27">
      <c r="A144" s="124"/>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24"/>
      <c r="AA144" s="149"/>
    </row>
    <row r="145" spans="1:27">
      <c r="A145" s="124"/>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24"/>
      <c r="AA145" s="149"/>
    </row>
    <row r="146" spans="1:27">
      <c r="A146" s="124"/>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24"/>
      <c r="AA146" s="149"/>
    </row>
    <row r="147" spans="1:27">
      <c r="A147" s="124"/>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24"/>
      <c r="AA147" s="149"/>
    </row>
    <row r="148" spans="1:27">
      <c r="A148" s="124"/>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24"/>
      <c r="AA148" s="149"/>
    </row>
    <row r="149" spans="1:27">
      <c r="A149" s="124"/>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24"/>
      <c r="AA149" s="149"/>
    </row>
    <row r="150" spans="1:27">
      <c r="A150" s="124"/>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24"/>
      <c r="AA150" s="149"/>
    </row>
    <row r="151" spans="1:27">
      <c r="A151" s="124"/>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24"/>
      <c r="AA151" s="149"/>
    </row>
    <row r="152" spans="1:27">
      <c r="A152" s="124"/>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24"/>
      <c r="AA152" s="149"/>
    </row>
    <row r="153" spans="1:27">
      <c r="A153" s="124"/>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24"/>
      <c r="AA153" s="149"/>
    </row>
    <row r="154" spans="1:27">
      <c r="A154" s="124"/>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24"/>
      <c r="AA154" s="149"/>
    </row>
    <row r="155" spans="1:27">
      <c r="A155" s="124"/>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24"/>
      <c r="AA155" s="149"/>
    </row>
    <row r="156" spans="1:27">
      <c r="A156" s="124"/>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24"/>
      <c r="AA156" s="149"/>
    </row>
    <row r="157" spans="1:27">
      <c r="A157" s="124"/>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24"/>
      <c r="AA157" s="149"/>
    </row>
    <row r="158" spans="1:27">
      <c r="A158" s="124"/>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24"/>
      <c r="AA158" s="149"/>
    </row>
    <row r="159" spans="1:27">
      <c r="A159" s="124"/>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24"/>
      <c r="AA159" s="149"/>
    </row>
    <row r="160" spans="1:27">
      <c r="A160" s="124"/>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24"/>
      <c r="AA160" s="149"/>
    </row>
    <row r="161" spans="1:27">
      <c r="A161" s="124"/>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24"/>
      <c r="AA161" s="149"/>
    </row>
    <row r="162" spans="1:27">
      <c r="A162" s="124"/>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24"/>
      <c r="AA162" s="149"/>
    </row>
    <row r="163" spans="1:27">
      <c r="A163" s="124"/>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24"/>
      <c r="AA163" s="149"/>
    </row>
    <row r="164" spans="1:27">
      <c r="A164" s="124"/>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24"/>
      <c r="AA164" s="149"/>
    </row>
    <row r="165" spans="1:27">
      <c r="A165" s="124"/>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24"/>
      <c r="AA165" s="149"/>
    </row>
    <row r="166" spans="1:27">
      <c r="A166" s="124"/>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24"/>
      <c r="AA166" s="149"/>
    </row>
    <row r="167" spans="1:27">
      <c r="A167" s="124"/>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24"/>
      <c r="AA167" s="149"/>
    </row>
    <row r="168" spans="1:27">
      <c r="A168" s="124"/>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24"/>
      <c r="AA168" s="149"/>
    </row>
    <row r="169" spans="1:27">
      <c r="A169" s="124"/>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24"/>
      <c r="AA169" s="149"/>
    </row>
    <row r="170" spans="1:27">
      <c r="A170" s="124"/>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24"/>
      <c r="AA170" s="149"/>
    </row>
    <row r="171" spans="1:27">
      <c r="A171" s="124"/>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24"/>
      <c r="AA171" s="149"/>
    </row>
    <row r="172" spans="1:27">
      <c r="A172" s="124"/>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24"/>
      <c r="AA172" s="149"/>
    </row>
    <row r="173" spans="1:27">
      <c r="A173" s="124"/>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24"/>
      <c r="AA173" s="149"/>
    </row>
    <row r="174" spans="1:27">
      <c r="A174" s="124"/>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24"/>
      <c r="AA174" s="149"/>
    </row>
    <row r="175" spans="1:27">
      <c r="A175" s="124"/>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24"/>
      <c r="AA175" s="149"/>
    </row>
    <row r="176" spans="1:27">
      <c r="A176" s="124"/>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24"/>
      <c r="AA176" s="149"/>
    </row>
    <row r="177" spans="1:27">
      <c r="A177" s="124"/>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24"/>
      <c r="AA177" s="149"/>
    </row>
    <row r="178" spans="1:27">
      <c r="A178" s="124"/>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24"/>
      <c r="AA178" s="149"/>
    </row>
    <row r="179" spans="1:27">
      <c r="A179" s="124"/>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24"/>
      <c r="AA179" s="149"/>
    </row>
    <row r="180" spans="1:27">
      <c r="A180" s="124"/>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24"/>
      <c r="AA180" s="149"/>
    </row>
    <row r="181" spans="1:27">
      <c r="A181" s="124"/>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24"/>
      <c r="AA181" s="149"/>
    </row>
    <row r="182" spans="1:27">
      <c r="A182" s="124"/>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24"/>
      <c r="AA182" s="149"/>
    </row>
    <row r="183" spans="1:27">
      <c r="A183" s="124"/>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24"/>
      <c r="AA183" s="149"/>
    </row>
    <row r="184" spans="1:27">
      <c r="A184" s="124"/>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24"/>
      <c r="AA184" s="149"/>
    </row>
    <row r="185" spans="1:27">
      <c r="A185" s="124"/>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24"/>
      <c r="AA185" s="149"/>
    </row>
    <row r="186" spans="1:27">
      <c r="A186" s="124"/>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24"/>
      <c r="AA186" s="149"/>
    </row>
    <row r="187" spans="1:27">
      <c r="A187" s="124"/>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24"/>
      <c r="AA187" s="149"/>
    </row>
    <row r="188" spans="1:27">
      <c r="A188" s="124"/>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24"/>
      <c r="AA188" s="149"/>
    </row>
    <row r="189" spans="1:27">
      <c r="A189" s="124"/>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24"/>
      <c r="AA189" s="149"/>
    </row>
    <row r="190" spans="1:27">
      <c r="A190" s="124"/>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24"/>
      <c r="AA190" s="149"/>
    </row>
    <row r="191" spans="1:27">
      <c r="A191" s="124"/>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24"/>
      <c r="AA191" s="149"/>
    </row>
    <row r="192" spans="1:27">
      <c r="A192" s="124"/>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24"/>
      <c r="AA192" s="149"/>
    </row>
    <row r="193" spans="1:27">
      <c r="A193" s="124"/>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24"/>
      <c r="AA193" s="149"/>
    </row>
    <row r="194" spans="1:27">
      <c r="A194" s="124"/>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24"/>
      <c r="AA194" s="149"/>
    </row>
    <row r="195" spans="1:27">
      <c r="A195" s="124"/>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24"/>
      <c r="AA195" s="149"/>
    </row>
    <row r="196" spans="1:27">
      <c r="A196" s="124"/>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24"/>
      <c r="AA196" s="149"/>
    </row>
    <row r="197" spans="1:27">
      <c r="A197" s="124"/>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24"/>
      <c r="AA197" s="149"/>
    </row>
    <row r="198" spans="1:27">
      <c r="A198" s="124"/>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24"/>
      <c r="AA198" s="149"/>
    </row>
    <row r="199" spans="1:27">
      <c r="A199" s="124"/>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24"/>
      <c r="AA199" s="149"/>
    </row>
    <row r="200" spans="1:27">
      <c r="A200" s="124"/>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24"/>
      <c r="AA200" s="149"/>
    </row>
    <row r="201" spans="1:27">
      <c r="A201" s="124"/>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24"/>
      <c r="AA201" s="149"/>
    </row>
    <row r="202" spans="1:27">
      <c r="A202" s="124"/>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24"/>
      <c r="AA202" s="149"/>
    </row>
    <row r="203" spans="1:27">
      <c r="A203" s="124"/>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24"/>
      <c r="AA203" s="149"/>
    </row>
    <row r="204" spans="1:27">
      <c r="A204" s="124"/>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24"/>
      <c r="AA204" s="149"/>
    </row>
    <row r="205" spans="1:27">
      <c r="A205" s="124"/>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24"/>
      <c r="AA205" s="149"/>
    </row>
    <row r="206" spans="1:27">
      <c r="A206" s="124"/>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24"/>
      <c r="AA206" s="149"/>
    </row>
    <row r="207" spans="1:27">
      <c r="A207" s="124"/>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24"/>
      <c r="AA207" s="149"/>
    </row>
    <row r="208" spans="1:27">
      <c r="A208" s="124"/>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24"/>
      <c r="AA208" s="149"/>
    </row>
    <row r="209" spans="1:27">
      <c r="A209" s="124"/>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24"/>
      <c r="AA209" s="149"/>
    </row>
    <row r="210" spans="1:27" ht="16">
      <c r="B210" s="156">
        <v>1</v>
      </c>
      <c r="C210" s="156">
        <v>1</v>
      </c>
      <c r="D210" s="156">
        <v>1</v>
      </c>
      <c r="E210" s="156">
        <v>1</v>
      </c>
      <c r="F210" s="156">
        <v>1</v>
      </c>
      <c r="G210" s="156">
        <v>1</v>
      </c>
      <c r="H210" s="156">
        <v>1</v>
      </c>
      <c r="I210" s="156">
        <v>1</v>
      </c>
      <c r="J210" s="156">
        <v>1</v>
      </c>
      <c r="K210" s="156">
        <v>1</v>
      </c>
      <c r="L210" s="156">
        <v>1</v>
      </c>
      <c r="M210" s="156">
        <v>1</v>
      </c>
      <c r="N210" s="156">
        <v>1</v>
      </c>
      <c r="O210" s="156">
        <v>1</v>
      </c>
      <c r="P210" s="156">
        <v>1</v>
      </c>
      <c r="Q210" s="156">
        <v>1</v>
      </c>
      <c r="R210" s="156">
        <v>1</v>
      </c>
      <c r="S210" s="156">
        <v>1</v>
      </c>
      <c r="T210" s="156">
        <v>1</v>
      </c>
      <c r="U210" s="156">
        <v>1</v>
      </c>
      <c r="V210" s="156">
        <v>1</v>
      </c>
      <c r="W210" s="156">
        <v>1</v>
      </c>
      <c r="X210" s="156">
        <v>1</v>
      </c>
    </row>
    <row r="211" spans="1:27" ht="16">
      <c r="A211" s="130">
        <v>1927</v>
      </c>
      <c r="B211" s="156">
        <f t="shared" ref="B211:X222" si="20">(1+B24)*B210</f>
        <v>1.33483</v>
      </c>
      <c r="C211" s="156">
        <f t="shared" si="20"/>
        <v>1.3748</v>
      </c>
      <c r="D211" s="156">
        <f t="shared" si="20"/>
        <v>1.4252979356484676</v>
      </c>
      <c r="E211" s="156">
        <f t="shared" si="20"/>
        <v>1.1976829630085244</v>
      </c>
      <c r="F211" s="156">
        <f t="shared" si="20"/>
        <v>1.2481352891113451</v>
      </c>
      <c r="G211" s="156">
        <f t="shared" si="20"/>
        <v>1.34016</v>
      </c>
      <c r="H211" s="156">
        <f t="shared" si="20"/>
        <v>1.4139621823920665</v>
      </c>
      <c r="I211" s="156">
        <f t="shared" si="20"/>
        <v>1.3231247460816247</v>
      </c>
      <c r="J211" s="156">
        <f t="shared" si="20"/>
        <v>1.4059870646142667</v>
      </c>
      <c r="K211" s="156">
        <f t="shared" si="20"/>
        <v>1.2849599999999999</v>
      </c>
      <c r="L211" s="156">
        <f t="shared" si="20"/>
        <v>1.32067</v>
      </c>
      <c r="M211" s="156">
        <f t="shared" si="20"/>
        <v>1.2647300000000001</v>
      </c>
      <c r="N211" s="156">
        <f t="shared" si="20"/>
        <v>1.3532199999999999</v>
      </c>
      <c r="O211" s="156">
        <f t="shared" si="20"/>
        <v>1.2630399999999999</v>
      </c>
      <c r="P211" s="156">
        <f t="shared" si="20"/>
        <v>1.1258551162958161</v>
      </c>
      <c r="Q211" s="156">
        <f t="shared" si="20"/>
        <v>1.2775332321602648</v>
      </c>
      <c r="R211" s="156">
        <f t="shared" si="20"/>
        <v>1.03125</v>
      </c>
      <c r="S211" s="156">
        <f t="shared" si="20"/>
        <v>1.0452399999999999</v>
      </c>
      <c r="T211" s="156">
        <f t="shared" si="20"/>
        <v>1.08928</v>
      </c>
      <c r="U211" s="156">
        <f t="shared" si="20"/>
        <v>1.0744400000000001</v>
      </c>
      <c r="V211" s="156">
        <f t="shared" si="20"/>
        <v>1.0649979429825229</v>
      </c>
      <c r="W211" s="156">
        <f t="shared" si="20"/>
        <v>1.0803917713453488</v>
      </c>
      <c r="X211" s="156">
        <f t="shared" si="20"/>
        <v>1.2468924870189935</v>
      </c>
    </row>
    <row r="212" spans="1:27" ht="16">
      <c r="A212" s="130">
        <v>1928</v>
      </c>
      <c r="B212" s="156">
        <f t="shared" si="20"/>
        <v>1.8472044955</v>
      </c>
      <c r="C212" s="156">
        <f t="shared" si="20"/>
        <v>1.97428154</v>
      </c>
      <c r="D212" s="156">
        <f t="shared" si="20"/>
        <v>2.1319469296654381</v>
      </c>
      <c r="E212" s="156">
        <f t="shared" si="20"/>
        <v>1.5331797384420636</v>
      </c>
      <c r="F212" s="156">
        <f t="shared" si="20"/>
        <v>1.7168002714005099</v>
      </c>
      <c r="G212" s="156">
        <f t="shared" si="20"/>
        <v>1.8774837504000002</v>
      </c>
      <c r="H212" s="156">
        <f t="shared" si="20"/>
        <v>2.1361129737021405</v>
      </c>
      <c r="I212" s="156">
        <f t="shared" si="20"/>
        <v>1.7101741531851919</v>
      </c>
      <c r="J212" s="156">
        <f t="shared" si="20"/>
        <v>1.9256022395858974</v>
      </c>
      <c r="K212" s="156">
        <f t="shared" si="20"/>
        <v>1.6938985199999999</v>
      </c>
      <c r="L212" s="156">
        <f t="shared" si="20"/>
        <v>1.8705441612</v>
      </c>
      <c r="M212" s="156">
        <f t="shared" si="20"/>
        <v>1.7884041038000003</v>
      </c>
      <c r="N212" s="156">
        <f t="shared" si="20"/>
        <v>1.9131689037999999</v>
      </c>
      <c r="O212" s="156">
        <f t="shared" si="20"/>
        <v>1.8528417887999997</v>
      </c>
      <c r="P212" s="156">
        <f t="shared" si="20"/>
        <v>1.2284510693454311</v>
      </c>
      <c r="Q212" s="156">
        <f t="shared" si="20"/>
        <v>1.2915680293392693</v>
      </c>
      <c r="R212" s="156">
        <f t="shared" si="20"/>
        <v>1.067941875</v>
      </c>
      <c r="S212" s="156">
        <f t="shared" si="20"/>
        <v>1.0548666603999999</v>
      </c>
      <c r="T212" s="156">
        <f t="shared" si="20"/>
        <v>1.0904128512</v>
      </c>
      <c r="U212" s="156">
        <f t="shared" si="20"/>
        <v>1.1049648404000001</v>
      </c>
      <c r="V212" s="156">
        <f t="shared" si="20"/>
        <v>1.071729913605266</v>
      </c>
      <c r="W212" s="156">
        <f t="shared" si="20"/>
        <v>0.98498889495721842</v>
      </c>
      <c r="X212" s="156">
        <f t="shared" si="20"/>
        <v>1.6219849501570265</v>
      </c>
    </row>
    <row r="213" spans="1:27" ht="16">
      <c r="A213" s="130">
        <v>1929</v>
      </c>
      <c r="B213" s="156">
        <f t="shared" si="20"/>
        <v>1.5665587164986849</v>
      </c>
      <c r="C213" s="156">
        <f t="shared" si="20"/>
        <v>1.8082642053014</v>
      </c>
      <c r="D213" s="156">
        <f t="shared" si="20"/>
        <v>1.9262799617664395</v>
      </c>
      <c r="E213" s="156">
        <f t="shared" si="20"/>
        <v>1.5801812454740454</v>
      </c>
      <c r="F213" s="156">
        <f t="shared" si="20"/>
        <v>1.685925410875974</v>
      </c>
      <c r="G213" s="156">
        <f t="shared" si="20"/>
        <v>1.38164029191936</v>
      </c>
      <c r="H213" s="156">
        <f t="shared" si="20"/>
        <v>1.4207630044948958</v>
      </c>
      <c r="I213" s="156">
        <f t="shared" si="20"/>
        <v>1.3491348555283098</v>
      </c>
      <c r="J213" s="156">
        <f t="shared" si="20"/>
        <v>1.832745931915589</v>
      </c>
      <c r="K213" s="156">
        <f t="shared" si="20"/>
        <v>1.0341758634156</v>
      </c>
      <c r="L213" s="156">
        <f t="shared" si="20"/>
        <v>1.025974766976588</v>
      </c>
      <c r="M213" s="156">
        <f t="shared" si="20"/>
        <v>1.2135394886745283</v>
      </c>
      <c r="N213" s="156">
        <f t="shared" si="20"/>
        <v>1.1957496965640382</v>
      </c>
      <c r="O213" s="156">
        <f t="shared" si="20"/>
        <v>0.91547059942819187</v>
      </c>
      <c r="P213" s="156">
        <f t="shared" si="20"/>
        <v>1.0935227190897963</v>
      </c>
      <c r="Q213" s="156">
        <f t="shared" si="20"/>
        <v>1.1735120378761312</v>
      </c>
      <c r="R213" s="156">
        <f t="shared" si="20"/>
        <v>1.118647755225</v>
      </c>
      <c r="S213" s="156">
        <f t="shared" si="20"/>
        <v>1.118306341356456</v>
      </c>
      <c r="T213" s="156">
        <f t="shared" si="20"/>
        <v>1.1277158748395522</v>
      </c>
      <c r="U213" s="156">
        <f t="shared" si="20"/>
        <v>1.141130339626292</v>
      </c>
      <c r="V213" s="156">
        <f t="shared" si="20"/>
        <v>1.1077620030779078</v>
      </c>
      <c r="W213" s="156">
        <f t="shared" si="20"/>
        <v>0.83923102129983629</v>
      </c>
      <c r="X213" s="156">
        <f t="shared" si="20"/>
        <v>1.0860938963006297</v>
      </c>
    </row>
    <row r="214" spans="1:27" ht="16">
      <c r="A214" s="130">
        <v>1930</v>
      </c>
      <c r="B214" s="156">
        <f t="shared" si="20"/>
        <v>1.1154054717342288</v>
      </c>
      <c r="C214" s="156">
        <f t="shared" si="20"/>
        <v>1.3580968313916164</v>
      </c>
      <c r="D214" s="156">
        <f t="shared" si="20"/>
        <v>1.4623555715171426</v>
      </c>
      <c r="E214" s="156">
        <f t="shared" si="20"/>
        <v>1.1354511803040142</v>
      </c>
      <c r="F214" s="156">
        <f t="shared" si="20"/>
        <v>1.0019564255832563</v>
      </c>
      <c r="G214" s="156">
        <f t="shared" si="20"/>
        <v>0.88051935804020809</v>
      </c>
      <c r="H214" s="156">
        <f t="shared" si="20"/>
        <v>0.92569846880131046</v>
      </c>
      <c r="I214" s="156">
        <f t="shared" si="20"/>
        <v>0.88001352555917789</v>
      </c>
      <c r="J214" s="156">
        <f t="shared" si="20"/>
        <v>1.0386611479083823</v>
      </c>
      <c r="K214" s="156">
        <f t="shared" si="20"/>
        <v>0.62810671064546475</v>
      </c>
      <c r="L214" s="156">
        <f t="shared" si="20"/>
        <v>0.64554332338166909</v>
      </c>
      <c r="M214" s="156">
        <f t="shared" si="20"/>
        <v>0.83067991539260133</v>
      </c>
      <c r="N214" s="156">
        <f t="shared" si="20"/>
        <v>0.66159634961191671</v>
      </c>
      <c r="O214" s="156">
        <f t="shared" si="20"/>
        <v>0.49876669198046758</v>
      </c>
      <c r="P214" s="156">
        <f t="shared" si="20"/>
        <v>0.84267660401814659</v>
      </c>
      <c r="Q214" s="156">
        <f t="shared" si="20"/>
        <v>1.0678222170954068</v>
      </c>
      <c r="R214" s="156">
        <f t="shared" si="20"/>
        <v>1.1456071661259226</v>
      </c>
      <c r="S214" s="156">
        <f t="shared" si="20"/>
        <v>1.1934006121785421</v>
      </c>
      <c r="T214" s="156">
        <f t="shared" si="20"/>
        <v>1.1802448802895786</v>
      </c>
      <c r="U214" s="156">
        <f t="shared" si="20"/>
        <v>1.2321354842114887</v>
      </c>
      <c r="V214" s="156">
        <f t="shared" si="20"/>
        <v>1.1855563089487879</v>
      </c>
      <c r="W214" s="156">
        <f t="shared" si="20"/>
        <v>0.57556162388494458</v>
      </c>
      <c r="X214" s="156">
        <f t="shared" si="20"/>
        <v>0.65338351570131226</v>
      </c>
    </row>
    <row r="215" spans="1:27" ht="16">
      <c r="A215" s="130">
        <v>1931</v>
      </c>
      <c r="B215" s="156">
        <f t="shared" si="20"/>
        <v>0.62993639421662295</v>
      </c>
      <c r="C215" s="156">
        <f t="shared" si="20"/>
        <v>0.76937543595166469</v>
      </c>
      <c r="D215" s="156">
        <f t="shared" si="20"/>
        <v>0.9466079550848171</v>
      </c>
      <c r="E215" s="156">
        <f t="shared" si="20"/>
        <v>0.40766285307172778</v>
      </c>
      <c r="F215" s="156">
        <f t="shared" si="20"/>
        <v>0.45099361258855619</v>
      </c>
      <c r="G215" s="156">
        <f t="shared" si="20"/>
        <v>0.47075206438903638</v>
      </c>
      <c r="H215" s="156">
        <f t="shared" si="20"/>
        <v>0.5621587282677929</v>
      </c>
      <c r="I215" s="156">
        <f t="shared" si="20"/>
        <v>0.4381567156163067</v>
      </c>
      <c r="J215" s="156">
        <f t="shared" si="20"/>
        <v>0.46249991378171229</v>
      </c>
      <c r="K215" s="156">
        <f t="shared" si="20"/>
        <v>0.31236374827109609</v>
      </c>
      <c r="L215" s="156">
        <f t="shared" si="20"/>
        <v>0.36451894841392707</v>
      </c>
      <c r="M215" s="156">
        <f t="shared" si="20"/>
        <v>0.45120871644295318</v>
      </c>
      <c r="N215" s="156">
        <f t="shared" si="20"/>
        <v>0.31398701156231951</v>
      </c>
      <c r="O215" s="156">
        <f t="shared" si="20"/>
        <v>0.25213653812996595</v>
      </c>
      <c r="P215" s="156">
        <f t="shared" si="20"/>
        <v>0.52120688413624261</v>
      </c>
      <c r="Q215" s="156">
        <f t="shared" si="20"/>
        <v>0.89077615991667214</v>
      </c>
      <c r="R215" s="156">
        <f t="shared" si="20"/>
        <v>1.1578995310184537</v>
      </c>
      <c r="S215" s="156">
        <f t="shared" si="20"/>
        <v>1.165713717976</v>
      </c>
      <c r="T215" s="156">
        <f t="shared" si="20"/>
        <v>1.117585679595005</v>
      </c>
      <c r="U215" s="156">
        <f t="shared" si="20"/>
        <v>1.209328656398734</v>
      </c>
      <c r="V215" s="156">
        <f t="shared" si="20"/>
        <v>1.107035380700605</v>
      </c>
      <c r="W215" s="156">
        <f t="shared" si="20"/>
        <v>0.39978154014199901</v>
      </c>
      <c r="X215" s="156">
        <f t="shared" si="20"/>
        <v>0.35997370055948386</v>
      </c>
    </row>
    <row r="216" spans="1:27" ht="16">
      <c r="A216" s="130">
        <v>1932</v>
      </c>
      <c r="B216" s="156">
        <f t="shared" si="20"/>
        <v>0.57561067957938139</v>
      </c>
      <c r="C216" s="156">
        <f t="shared" si="20"/>
        <v>0.70629434395798774</v>
      </c>
      <c r="D216" s="156">
        <f t="shared" si="20"/>
        <v>0.92972802363949503</v>
      </c>
      <c r="E216" s="156">
        <f t="shared" si="20"/>
        <v>0.3308498155914899</v>
      </c>
      <c r="F216" s="156">
        <f t="shared" si="20"/>
        <v>0.66020391204823003</v>
      </c>
      <c r="G216" s="156">
        <f t="shared" si="20"/>
        <v>0.44018613284825625</v>
      </c>
      <c r="H216" s="156">
        <f t="shared" si="20"/>
        <v>0.51674295683749794</v>
      </c>
      <c r="I216" s="156">
        <f t="shared" si="20"/>
        <v>0.42002660773451783</v>
      </c>
      <c r="J216" s="156">
        <f t="shared" si="20"/>
        <v>0.43951789893443827</v>
      </c>
      <c r="K216" s="156">
        <f t="shared" si="20"/>
        <v>0.30100620238395903</v>
      </c>
      <c r="L216" s="156">
        <f t="shared" si="20"/>
        <v>0.33221163401600073</v>
      </c>
      <c r="M216" s="156">
        <f t="shared" si="20"/>
        <v>0.39593564867869141</v>
      </c>
      <c r="N216" s="156">
        <f t="shared" si="20"/>
        <v>0.33934460261609239</v>
      </c>
      <c r="O216" s="156">
        <f t="shared" si="20"/>
        <v>0.27829570396094994</v>
      </c>
      <c r="P216" s="156">
        <f t="shared" si="20"/>
        <v>0.5422157413408224</v>
      </c>
      <c r="Q216" s="156">
        <f t="shared" si="20"/>
        <v>0.85641956756868065</v>
      </c>
      <c r="R216" s="156">
        <f t="shared" si="20"/>
        <v>1.1690385245068511</v>
      </c>
      <c r="S216" s="156">
        <f t="shared" si="20"/>
        <v>1.2684247536668651</v>
      </c>
      <c r="T216" s="156">
        <f t="shared" si="20"/>
        <v>1.3058094597523957</v>
      </c>
      <c r="U216" s="156">
        <f t="shared" si="20"/>
        <v>1.3401780170210771</v>
      </c>
      <c r="V216" s="156">
        <f t="shared" si="20"/>
        <v>1.2429861417970713</v>
      </c>
      <c r="W216" s="156">
        <f t="shared" si="20"/>
        <v>0.33012342981977078</v>
      </c>
      <c r="X216" s="156">
        <f t="shared" si="20"/>
        <v>0.35471601049321733</v>
      </c>
    </row>
    <row r="217" spans="1:27" ht="16">
      <c r="A217" s="130">
        <v>1933</v>
      </c>
      <c r="B217" s="156">
        <f t="shared" si="20"/>
        <v>0.90169988566789683</v>
      </c>
      <c r="C217" s="156">
        <f t="shared" si="20"/>
        <v>1.0874814013921137</v>
      </c>
      <c r="D217" s="156">
        <f t="shared" si="20"/>
        <v>1.323214437416379</v>
      </c>
      <c r="E217" s="156">
        <f t="shared" si="20"/>
        <v>0.59263040392119992</v>
      </c>
      <c r="F217" s="156">
        <f t="shared" si="20"/>
        <v>1.4445575531108263</v>
      </c>
      <c r="G217" s="156">
        <f t="shared" si="20"/>
        <v>0.89215164661153179</v>
      </c>
      <c r="H217" s="156">
        <f t="shared" si="20"/>
        <v>1.0076378187837434</v>
      </c>
      <c r="I217" s="156">
        <f t="shared" si="20"/>
        <v>0.94131202113657597</v>
      </c>
      <c r="J217" s="156">
        <f t="shared" si="20"/>
        <v>0.9831655024050665</v>
      </c>
      <c r="K217" s="156">
        <f t="shared" si="20"/>
        <v>0.6486834164475509</v>
      </c>
      <c r="L217" s="156">
        <f t="shared" si="20"/>
        <v>0.82859893544636876</v>
      </c>
      <c r="M217" s="156">
        <f t="shared" si="20"/>
        <v>0.85463897574241565</v>
      </c>
      <c r="N217" s="156">
        <f t="shared" si="20"/>
        <v>0.78869793850826964</v>
      </c>
      <c r="O217" s="156">
        <f t="shared" si="20"/>
        <v>0.84393172226158075</v>
      </c>
      <c r="P217" s="156">
        <f t="shared" si="20"/>
        <v>0.94658673579606833</v>
      </c>
      <c r="Q217" s="156">
        <f t="shared" si="20"/>
        <v>1.543128668880877</v>
      </c>
      <c r="R217" s="156">
        <f t="shared" si="20"/>
        <v>1.1725105689246362</v>
      </c>
      <c r="S217" s="156">
        <f t="shared" si="20"/>
        <v>1.2915988739163589</v>
      </c>
      <c r="T217" s="156">
        <f t="shared" si="20"/>
        <v>1.3048431607521789</v>
      </c>
      <c r="U217" s="156">
        <f t="shared" si="20"/>
        <v>1.4792348880671842</v>
      </c>
      <c r="V217" s="156">
        <f t="shared" si="20"/>
        <v>1.2104205077023875</v>
      </c>
      <c r="W217" s="156">
        <f t="shared" si="20"/>
        <v>0.50588749317312964</v>
      </c>
      <c r="X217" s="156">
        <f t="shared" si="20"/>
        <v>0.6974709141500528</v>
      </c>
    </row>
    <row r="218" spans="1:27" ht="16">
      <c r="A218" s="130">
        <v>1934</v>
      </c>
      <c r="B218" s="156">
        <f t="shared" si="20"/>
        <v>0.93857039399285724</v>
      </c>
      <c r="C218" s="156">
        <f t="shared" si="20"/>
        <v>1.0719195425381924</v>
      </c>
      <c r="D218" s="156">
        <f t="shared" si="20"/>
        <v>1.4385852982160774</v>
      </c>
      <c r="E218" s="156">
        <f t="shared" si="20"/>
        <v>0.5247850480238041</v>
      </c>
      <c r="F218" s="156">
        <f t="shared" si="20"/>
        <v>1.2294665899135648</v>
      </c>
      <c r="G218" s="156">
        <f t="shared" si="20"/>
        <v>0.98849510292911114</v>
      </c>
      <c r="H218" s="156">
        <f t="shared" si="20"/>
        <v>1.2244375148790363</v>
      </c>
      <c r="I218" s="156">
        <f t="shared" si="20"/>
        <v>1.1331103831548053</v>
      </c>
      <c r="J218" s="156">
        <f t="shared" si="20"/>
        <v>0.7470662783879255</v>
      </c>
      <c r="K218" s="156">
        <f t="shared" si="20"/>
        <v>0.78850712686282043</v>
      </c>
      <c r="L218" s="156">
        <f t="shared" si="20"/>
        <v>1.14398854824532</v>
      </c>
      <c r="M218" s="156">
        <f t="shared" si="20"/>
        <v>0.99628683958196362</v>
      </c>
      <c r="N218" s="156">
        <f t="shared" si="20"/>
        <v>0.8674652016270904</v>
      </c>
      <c r="O218" s="156">
        <f t="shared" si="20"/>
        <v>1.0595562772994147</v>
      </c>
      <c r="P218" s="156">
        <f t="shared" si="20"/>
        <v>1.0150680492546986</v>
      </c>
      <c r="Q218" s="156">
        <f t="shared" si="20"/>
        <v>1.8934740302643547</v>
      </c>
      <c r="R218" s="156">
        <f t="shared" si="20"/>
        <v>1.1744217611519834</v>
      </c>
      <c r="S218" s="156">
        <f t="shared" si="20"/>
        <v>1.4077911086138746</v>
      </c>
      <c r="T218" s="156">
        <f t="shared" si="20"/>
        <v>1.4356667360491924</v>
      </c>
      <c r="U218" s="156">
        <f t="shared" si="20"/>
        <v>1.6840053736223246</v>
      </c>
      <c r="V218" s="156">
        <f t="shared" si="20"/>
        <v>1.4839543113562601</v>
      </c>
      <c r="W218" s="156">
        <f t="shared" si="20"/>
        <v>0.63772219188057544</v>
      </c>
      <c r="X218" s="156">
        <f t="shared" si="20"/>
        <v>0.71625071101489157</v>
      </c>
    </row>
    <row r="219" spans="1:27" ht="16">
      <c r="A219" s="130">
        <v>1935</v>
      </c>
      <c r="B219" s="156">
        <f t="shared" si="20"/>
        <v>1.3555866057478236</v>
      </c>
      <c r="C219" s="156">
        <f t="shared" si="20"/>
        <v>1.5827535197301936</v>
      </c>
      <c r="D219" s="156">
        <f t="shared" si="20"/>
        <v>2.0908962976124639</v>
      </c>
      <c r="E219" s="156">
        <f t="shared" si="20"/>
        <v>0.77523463721581731</v>
      </c>
      <c r="F219" s="156">
        <f t="shared" si="20"/>
        <v>1.7822285270153317</v>
      </c>
      <c r="G219" s="156">
        <f t="shared" si="20"/>
        <v>1.4009743394793706</v>
      </c>
      <c r="H219" s="156">
        <f t="shared" si="20"/>
        <v>1.7422737179234509</v>
      </c>
      <c r="I219" s="156">
        <f t="shared" si="20"/>
        <v>1.5980136003746008</v>
      </c>
      <c r="J219" s="156">
        <f t="shared" si="20"/>
        <v>0.95252886135975257</v>
      </c>
      <c r="K219" s="156">
        <f t="shared" si="20"/>
        <v>1.2499730377880174</v>
      </c>
      <c r="L219" s="156">
        <f t="shared" si="20"/>
        <v>1.5005926585043512</v>
      </c>
      <c r="M219" s="156">
        <f t="shared" si="20"/>
        <v>1.7544710873722338</v>
      </c>
      <c r="N219" s="156">
        <f t="shared" si="20"/>
        <v>1.3384380835464866</v>
      </c>
      <c r="O219" s="156">
        <f t="shared" si="20"/>
        <v>1.7528663317875137</v>
      </c>
      <c r="P219" s="156">
        <f t="shared" si="20"/>
        <v>1.0629725642687406</v>
      </c>
      <c r="Q219" s="156">
        <f t="shared" si="20"/>
        <v>2.084443021883545</v>
      </c>
      <c r="R219" s="156">
        <f t="shared" si="20"/>
        <v>1.1764065339283303</v>
      </c>
      <c r="S219" s="156">
        <f t="shared" si="20"/>
        <v>1.5064350315944488</v>
      </c>
      <c r="T219" s="156">
        <f t="shared" si="20"/>
        <v>1.5072203661738843</v>
      </c>
      <c r="U219" s="156">
        <f t="shared" si="20"/>
        <v>1.8459224902961111</v>
      </c>
      <c r="V219" s="156">
        <f t="shared" si="20"/>
        <v>1.6075172560910571</v>
      </c>
      <c r="W219" s="156">
        <f t="shared" si="20"/>
        <v>0.70310285818314244</v>
      </c>
      <c r="X219" s="156">
        <f t="shared" si="20"/>
        <v>0.9978839967236024</v>
      </c>
    </row>
    <row r="220" spans="1:27" ht="16">
      <c r="A220" s="130">
        <v>1936</v>
      </c>
      <c r="B220" s="156">
        <f t="shared" si="20"/>
        <v>1.7936850849934054</v>
      </c>
      <c r="C220" s="156">
        <f t="shared" si="20"/>
        <v>2.11965516869307</v>
      </c>
      <c r="D220" s="156">
        <f t="shared" si="20"/>
        <v>2.5790333307520714</v>
      </c>
      <c r="E220" s="156">
        <f t="shared" si="20"/>
        <v>1.0816467448227731</v>
      </c>
      <c r="F220" s="156">
        <f t="shared" si="20"/>
        <v>2.7013462999436055</v>
      </c>
      <c r="G220" s="156">
        <f t="shared" si="20"/>
        <v>1.8986144346058378</v>
      </c>
      <c r="H220" s="156">
        <f t="shared" si="20"/>
        <v>2.1762338802004755</v>
      </c>
      <c r="I220" s="156">
        <f t="shared" si="20"/>
        <v>2.4250014120285641</v>
      </c>
      <c r="J220" s="156">
        <f t="shared" si="20"/>
        <v>1.5381787605111097</v>
      </c>
      <c r="K220" s="156">
        <f t="shared" si="20"/>
        <v>1.914921194700109</v>
      </c>
      <c r="L220" s="156">
        <f t="shared" si="20"/>
        <v>1.9886754266094766</v>
      </c>
      <c r="M220" s="156">
        <f t="shared" si="20"/>
        <v>2.5897923167810282</v>
      </c>
      <c r="N220" s="156">
        <f t="shared" si="20"/>
        <v>2.4658580188410344</v>
      </c>
      <c r="O220" s="156">
        <f t="shared" si="20"/>
        <v>3.1484459191667784</v>
      </c>
      <c r="P220" s="156">
        <f t="shared" si="20"/>
        <v>1.1742276949665156</v>
      </c>
      <c r="Q220" s="156">
        <f t="shared" si="20"/>
        <v>2.4335102003707969</v>
      </c>
      <c r="R220" s="156">
        <f t="shared" si="20"/>
        <v>1.1784887734933835</v>
      </c>
      <c r="S220" s="156">
        <f t="shared" si="20"/>
        <v>1.5524867505102911</v>
      </c>
      <c r="T220" s="156">
        <f t="shared" si="20"/>
        <v>1.6204879766918519</v>
      </c>
      <c r="U220" s="156">
        <f t="shared" si="20"/>
        <v>1.9704115030416807</v>
      </c>
      <c r="V220" s="156">
        <f t="shared" si="20"/>
        <v>1.7994169879169268</v>
      </c>
      <c r="W220" s="156">
        <f t="shared" si="20"/>
        <v>0.81350227562352107</v>
      </c>
      <c r="X220" s="156">
        <f t="shared" si="20"/>
        <v>1.5573036245359435</v>
      </c>
    </row>
    <row r="221" spans="1:27" ht="16">
      <c r="A221" s="130">
        <v>1937</v>
      </c>
      <c r="B221" s="156">
        <f t="shared" si="20"/>
        <v>1.170630633870096</v>
      </c>
      <c r="C221" s="156">
        <f t="shared" si="20"/>
        <v>1.3772883389616961</v>
      </c>
      <c r="D221" s="156">
        <f t="shared" si="20"/>
        <v>1.695507140171417</v>
      </c>
      <c r="E221" s="156">
        <f t="shared" si="20"/>
        <v>0.7629842023061012</v>
      </c>
      <c r="F221" s="156">
        <f t="shared" si="20"/>
        <v>1.7293189197801573</v>
      </c>
      <c r="G221" s="156">
        <f t="shared" si="20"/>
        <v>1.0996015359463169</v>
      </c>
      <c r="H221" s="156">
        <f t="shared" si="20"/>
        <v>1.3236957177129181</v>
      </c>
      <c r="I221" s="156">
        <f t="shared" si="20"/>
        <v>1.3542462442414009</v>
      </c>
      <c r="J221" s="156">
        <f t="shared" si="20"/>
        <v>0.77883926775102175</v>
      </c>
      <c r="K221" s="156">
        <f t="shared" si="20"/>
        <v>0.98790784434578627</v>
      </c>
      <c r="L221" s="156">
        <f t="shared" si="20"/>
        <v>1.0077413856800861</v>
      </c>
      <c r="M221" s="156">
        <f t="shared" si="20"/>
        <v>1.315536803155259</v>
      </c>
      <c r="N221" s="156">
        <f t="shared" si="20"/>
        <v>1.227158901656429</v>
      </c>
      <c r="O221" s="156">
        <f t="shared" si="20"/>
        <v>1.4671443138725271</v>
      </c>
      <c r="P221" s="156">
        <f t="shared" si="20"/>
        <v>1.0639266940303884</v>
      </c>
      <c r="Q221" s="156">
        <f t="shared" si="20"/>
        <v>2.314150873026569</v>
      </c>
      <c r="R221" s="156">
        <f t="shared" si="20"/>
        <v>1.182118518915743</v>
      </c>
      <c r="S221" s="156">
        <f t="shared" si="20"/>
        <v>1.5766744940832413</v>
      </c>
      <c r="T221" s="156">
        <f t="shared" si="20"/>
        <v>1.624247508797777</v>
      </c>
      <c r="U221" s="156">
        <f t="shared" si="20"/>
        <v>2.0245387070302359</v>
      </c>
      <c r="V221" s="156">
        <f t="shared" si="20"/>
        <v>1.7485886574532599</v>
      </c>
      <c r="W221" s="156">
        <f t="shared" si="20"/>
        <v>0.60129036956125981</v>
      </c>
      <c r="X221" s="156">
        <f t="shared" si="20"/>
        <v>0.87806717968367443</v>
      </c>
    </row>
    <row r="222" spans="1:27" ht="16">
      <c r="A222" s="130">
        <v>1938</v>
      </c>
      <c r="B222" s="156">
        <f t="shared" si="20"/>
        <v>1.5003153392869313</v>
      </c>
      <c r="C222" s="156">
        <f t="shared" si="20"/>
        <v>1.8061346090641994</v>
      </c>
      <c r="D222" s="156">
        <f t="shared" ref="D222:X234" si="21">(1+D35)*D221</f>
        <v>2.2854088997304491</v>
      </c>
      <c r="E222" s="156">
        <f t="shared" si="21"/>
        <v>0.89718504769121721</v>
      </c>
      <c r="F222" s="156">
        <f t="shared" si="21"/>
        <v>2.2874693022859978</v>
      </c>
      <c r="G222" s="156">
        <f t="shared" si="21"/>
        <v>1.5208698803827105</v>
      </c>
      <c r="H222" s="156">
        <f t="shared" si="21"/>
        <v>1.9078021095691962</v>
      </c>
      <c r="I222" s="156">
        <f t="shared" si="21"/>
        <v>1.932561534100049</v>
      </c>
      <c r="J222" s="156">
        <f t="shared" si="21"/>
        <v>0.958330753307442</v>
      </c>
      <c r="K222" s="156">
        <f t="shared" si="21"/>
        <v>1.4117203095701287</v>
      </c>
      <c r="L222" s="156">
        <f t="shared" si="21"/>
        <v>1.4520444852125793</v>
      </c>
      <c r="M222" s="156">
        <f t="shared" si="21"/>
        <v>1.8694435741237807</v>
      </c>
      <c r="N222" s="156">
        <f t="shared" si="21"/>
        <v>1.535728007477938</v>
      </c>
      <c r="O222" s="156">
        <f t="shared" si="21"/>
        <v>1.8096638253892072</v>
      </c>
      <c r="P222" s="156">
        <f t="shared" si="21"/>
        <v>0.96116871894577682</v>
      </c>
      <c r="Q222" s="156">
        <f t="shared" si="21"/>
        <v>2.2030506795063158</v>
      </c>
      <c r="R222" s="156">
        <f t="shared" si="21"/>
        <v>1.1819293799527164</v>
      </c>
      <c r="S222" s="156">
        <f t="shared" si="21"/>
        <v>1.6749013150646272</v>
      </c>
      <c r="T222" s="156">
        <f t="shared" si="21"/>
        <v>1.71410088098447</v>
      </c>
      <c r="U222" s="156">
        <f t="shared" si="21"/>
        <v>2.1487036659324006</v>
      </c>
      <c r="V222" s="156">
        <f t="shared" si="21"/>
        <v>1.8963796492404272</v>
      </c>
      <c r="W222" s="156">
        <f t="shared" si="21"/>
        <v>0.56806408155834709</v>
      </c>
      <c r="X222" s="156">
        <f t="shared" si="21"/>
        <v>1.0277524701961291</v>
      </c>
    </row>
    <row r="223" spans="1:27" ht="16">
      <c r="A223" s="130">
        <v>1939</v>
      </c>
      <c r="B223" s="156">
        <f t="shared" ref="B223:F238" si="22">(1+B36)*B222</f>
        <v>1.5427142507751799</v>
      </c>
      <c r="C223" s="156">
        <f t="shared" si="22"/>
        <v>1.7985127210139484</v>
      </c>
      <c r="D223" s="156">
        <f t="shared" si="21"/>
        <v>2.4524413401492136</v>
      </c>
      <c r="E223" s="156">
        <f t="shared" si="21"/>
        <v>0.89105320186730375</v>
      </c>
      <c r="F223" s="156">
        <f t="shared" si="21"/>
        <v>2.0817647984537748</v>
      </c>
      <c r="G223" s="156">
        <f t="shared" si="21"/>
        <v>1.4983457974542427</v>
      </c>
      <c r="H223" s="156">
        <f t="shared" si="21"/>
        <v>1.9735627606691515</v>
      </c>
      <c r="I223" s="156">
        <f t="shared" si="21"/>
        <v>1.927718516662128</v>
      </c>
      <c r="J223" s="156">
        <f t="shared" si="21"/>
        <v>0.7957238723498633</v>
      </c>
      <c r="K223" s="156">
        <f t="shared" si="21"/>
        <v>1.4748100902048176</v>
      </c>
      <c r="L223" s="156">
        <f t="shared" si="21"/>
        <v>1.617766322309891</v>
      </c>
      <c r="M223" s="156">
        <f t="shared" si="21"/>
        <v>1.9477171765723436</v>
      </c>
      <c r="N223" s="156">
        <f t="shared" si="21"/>
        <v>1.4316670776912328</v>
      </c>
      <c r="O223" s="156">
        <f t="shared" si="21"/>
        <v>1.7768908135114088</v>
      </c>
      <c r="P223" s="156">
        <f t="shared" si="21"/>
        <v>0.83612371282494435</v>
      </c>
      <c r="Q223" s="156">
        <f t="shared" si="21"/>
        <v>1.8677043365886064</v>
      </c>
      <c r="R223" s="156">
        <f t="shared" si="21"/>
        <v>1.182165765828707</v>
      </c>
      <c r="S223" s="156">
        <f t="shared" si="21"/>
        <v>1.7506738505581509</v>
      </c>
      <c r="T223" s="156">
        <f t="shared" si="21"/>
        <v>1.8159184733149474</v>
      </c>
      <c r="U223" s="156">
        <f t="shared" si="21"/>
        <v>2.2339212533232797</v>
      </c>
      <c r="V223" s="156">
        <f t="shared" si="21"/>
        <v>1.9903320178579593</v>
      </c>
      <c r="W223" s="156">
        <f t="shared" si="21"/>
        <v>0.7824212634261789</v>
      </c>
      <c r="X223" s="156">
        <f t="shared" si="21"/>
        <v>0.95730716656421599</v>
      </c>
    </row>
    <row r="224" spans="1:27" ht="16">
      <c r="A224" s="130">
        <v>1940</v>
      </c>
      <c r="B224" s="156">
        <f t="shared" si="22"/>
        <v>1.433258674682681</v>
      </c>
      <c r="C224" s="156">
        <f t="shared" si="22"/>
        <v>1.6226361620259944</v>
      </c>
      <c r="D224" s="156">
        <f t="shared" si="21"/>
        <v>2.1936750392526903</v>
      </c>
      <c r="E224" s="156">
        <f t="shared" si="21"/>
        <v>0.86837122771061592</v>
      </c>
      <c r="F224" s="156">
        <f t="shared" si="21"/>
        <v>2.0936993027372197</v>
      </c>
      <c r="G224" s="156">
        <f t="shared" si="21"/>
        <v>1.413359623822638</v>
      </c>
      <c r="H224" s="156">
        <f t="shared" si="21"/>
        <v>1.8325769209103864</v>
      </c>
      <c r="I224" s="156">
        <f t="shared" si="21"/>
        <v>1.8463532271688654</v>
      </c>
      <c r="J224" s="156">
        <f t="shared" si="21"/>
        <v>0.75629807490955969</v>
      </c>
      <c r="K224" s="156">
        <f t="shared" si="21"/>
        <v>1.4000224705305313</v>
      </c>
      <c r="L224" s="156">
        <f t="shared" si="21"/>
        <v>1.5690553783451402</v>
      </c>
      <c r="M224" s="156">
        <f t="shared" si="21"/>
        <v>1.9021600718123164</v>
      </c>
      <c r="N224" s="156">
        <f t="shared" si="21"/>
        <v>1.2853363856804119</v>
      </c>
      <c r="O224" s="156">
        <f t="shared" si="21"/>
        <v>1.5581910921844246</v>
      </c>
      <c r="P224" s="156">
        <f t="shared" si="21"/>
        <v>0.89805213509037252</v>
      </c>
      <c r="Q224" s="156">
        <f t="shared" si="21"/>
        <v>1.8550268089478941</v>
      </c>
      <c r="R224" s="156">
        <f t="shared" si="21"/>
        <v>1.1822248741169985</v>
      </c>
      <c r="S224" s="156">
        <f t="shared" si="21"/>
        <v>1.8025113032731777</v>
      </c>
      <c r="T224" s="156">
        <f t="shared" si="21"/>
        <v>1.9264534307856283</v>
      </c>
      <c r="U224" s="156">
        <f t="shared" si="21"/>
        <v>2.309740540661072</v>
      </c>
      <c r="V224" s="156">
        <f t="shared" si="21"/>
        <v>2.1681640357159186</v>
      </c>
      <c r="W224" s="156">
        <f t="shared" si="21"/>
        <v>0.68166757691607505</v>
      </c>
      <c r="X224" s="156">
        <f t="shared" si="21"/>
        <v>0.8416510477855238</v>
      </c>
    </row>
    <row r="225" spans="1:24" ht="16">
      <c r="A225" s="130">
        <v>1941</v>
      </c>
      <c r="B225" s="156">
        <f t="shared" si="22"/>
        <v>1.2888148654481604</v>
      </c>
      <c r="C225" s="156">
        <f t="shared" si="22"/>
        <v>1.434783573548245</v>
      </c>
      <c r="D225" s="156">
        <f t="shared" si="21"/>
        <v>1.8814338808803628</v>
      </c>
      <c r="E225" s="156">
        <f t="shared" si="21"/>
        <v>0.81553795723688716</v>
      </c>
      <c r="F225" s="156">
        <f t="shared" si="21"/>
        <v>1.9738284037437648</v>
      </c>
      <c r="G225" s="156">
        <f t="shared" si="21"/>
        <v>1.2920792345024175</v>
      </c>
      <c r="H225" s="156">
        <f t="shared" si="21"/>
        <v>1.6102266289461644</v>
      </c>
      <c r="I225" s="156">
        <f t="shared" si="21"/>
        <v>1.7027213079495556</v>
      </c>
      <c r="J225" s="156">
        <f t="shared" si="21"/>
        <v>0.78071655726303812</v>
      </c>
      <c r="K225" s="156">
        <f t="shared" si="21"/>
        <v>1.2629462704408871</v>
      </c>
      <c r="L225" s="156">
        <f t="shared" si="21"/>
        <v>1.328895762135633</v>
      </c>
      <c r="M225" s="156">
        <f t="shared" si="21"/>
        <v>1.6177300762742208</v>
      </c>
      <c r="N225" s="156">
        <f t="shared" si="21"/>
        <v>1.2439614074253593</v>
      </c>
      <c r="O225" s="156">
        <f t="shared" si="21"/>
        <v>1.3254908344776026</v>
      </c>
      <c r="P225" s="156">
        <f t="shared" si="21"/>
        <v>1.1458918412904155</v>
      </c>
      <c r="Q225" s="156">
        <f t="shared" si="21"/>
        <v>2.1930054414595341</v>
      </c>
      <c r="R225" s="156">
        <f t="shared" si="21"/>
        <v>1.1829342090414687</v>
      </c>
      <c r="S225" s="156">
        <f t="shared" si="21"/>
        <v>1.8114337342243798</v>
      </c>
      <c r="T225" s="156">
        <f t="shared" si="21"/>
        <v>1.9444272412948582</v>
      </c>
      <c r="U225" s="156">
        <f t="shared" si="21"/>
        <v>2.3728195548265258</v>
      </c>
      <c r="V225" s="156">
        <f t="shared" si="21"/>
        <v>2.1042793582105475</v>
      </c>
      <c r="W225" s="156">
        <f t="shared" si="21"/>
        <v>1.0021467322046242</v>
      </c>
      <c r="X225" s="156">
        <f t="shared" si="21"/>
        <v>0.77949252720909434</v>
      </c>
    </row>
    <row r="226" spans="1:24" ht="16">
      <c r="A226" s="130">
        <v>1942</v>
      </c>
      <c r="B226" s="156">
        <f t="shared" si="22"/>
        <v>1.4965975980557127</v>
      </c>
      <c r="C226" s="156">
        <f t="shared" si="22"/>
        <v>1.7265181175578097</v>
      </c>
      <c r="D226" s="156">
        <f t="shared" si="21"/>
        <v>2.16659159590963</v>
      </c>
      <c r="E226" s="156">
        <f t="shared" si="21"/>
        <v>0.92692348374194855</v>
      </c>
      <c r="F226" s="156">
        <f t="shared" si="21"/>
        <v>2.7059940472170845</v>
      </c>
      <c r="G226" s="156">
        <f t="shared" si="21"/>
        <v>1.5689459728715955</v>
      </c>
      <c r="H226" s="156">
        <f t="shared" si="21"/>
        <v>1.8702923805020886</v>
      </c>
      <c r="I226" s="156">
        <f t="shared" si="21"/>
        <v>2.0658116048484825</v>
      </c>
      <c r="J226" s="156">
        <f t="shared" si="21"/>
        <v>1.0238939780121519</v>
      </c>
      <c r="K226" s="156">
        <f t="shared" si="21"/>
        <v>1.5878391985118054</v>
      </c>
      <c r="L226" s="156">
        <f t="shared" si="21"/>
        <v>1.5555522233254866</v>
      </c>
      <c r="M226" s="156">
        <f t="shared" si="21"/>
        <v>2.0377251586765341</v>
      </c>
      <c r="N226" s="156">
        <f t="shared" si="21"/>
        <v>1.7014033357778866</v>
      </c>
      <c r="O226" s="156">
        <f t="shared" si="21"/>
        <v>1.9952480982307905</v>
      </c>
      <c r="P226" s="156">
        <f t="shared" si="21"/>
        <v>1.1263951897458055</v>
      </c>
      <c r="Q226" s="156">
        <f t="shared" si="21"/>
        <v>2.5875639836695208</v>
      </c>
      <c r="R226" s="156">
        <f t="shared" si="21"/>
        <v>1.1861044727216998</v>
      </c>
      <c r="S226" s="156">
        <f t="shared" si="21"/>
        <v>1.846503091318964</v>
      </c>
      <c r="T226" s="156">
        <f t="shared" si="21"/>
        <v>2.006998909919727</v>
      </c>
      <c r="U226" s="156">
        <f t="shared" si="21"/>
        <v>2.4344654068609186</v>
      </c>
      <c r="V226" s="156">
        <f t="shared" si="21"/>
        <v>2.1675031236191322</v>
      </c>
      <c r="W226" s="156">
        <f t="shared" si="21"/>
        <v>1.0439439286364467</v>
      </c>
      <c r="X226" s="156">
        <f t="shared" si="21"/>
        <v>0.96989867737058533</v>
      </c>
    </row>
    <row r="227" spans="1:24" ht="16">
      <c r="A227" s="130">
        <v>1943</v>
      </c>
      <c r="B227" s="156">
        <f t="shared" si="22"/>
        <v>1.9220353972550102</v>
      </c>
      <c r="C227" s="156">
        <f t="shared" si="22"/>
        <v>2.1738244314546868</v>
      </c>
      <c r="D227" s="156">
        <f t="shared" si="21"/>
        <v>2.6457003067260603</v>
      </c>
      <c r="E227" s="156">
        <f t="shared" si="21"/>
        <v>1.2082549698855274</v>
      </c>
      <c r="F227" s="156">
        <f t="shared" si="21"/>
        <v>3.6600061260117558</v>
      </c>
      <c r="G227" s="156">
        <f t="shared" si="21"/>
        <v>2.1657102631130356</v>
      </c>
      <c r="H227" s="156">
        <f t="shared" si="21"/>
        <v>2.3980220095786922</v>
      </c>
      <c r="I227" s="156">
        <f t="shared" si="21"/>
        <v>2.860928999488185</v>
      </c>
      <c r="J227" s="156">
        <f t="shared" si="21"/>
        <v>1.6061114784104067</v>
      </c>
      <c r="K227" s="156">
        <f t="shared" si="21"/>
        <v>2.5086112713368163</v>
      </c>
      <c r="L227" s="156">
        <f t="shared" si="21"/>
        <v>2.2265863414236349</v>
      </c>
      <c r="M227" s="156">
        <f t="shared" si="21"/>
        <v>3.1073067172142603</v>
      </c>
      <c r="N227" s="156">
        <f t="shared" si="21"/>
        <v>3.4114157724348098</v>
      </c>
      <c r="O227" s="156">
        <f t="shared" si="21"/>
        <v>4.0393598223872536</v>
      </c>
      <c r="P227" s="156">
        <f t="shared" si="21"/>
        <v>1.2601713833081301</v>
      </c>
      <c r="Q227" s="156">
        <f t="shared" si="21"/>
        <v>3.1804141127931738</v>
      </c>
      <c r="R227" s="156">
        <f t="shared" si="21"/>
        <v>1.1902202552420442</v>
      </c>
      <c r="S227" s="156">
        <f t="shared" si="21"/>
        <v>1.8983898281850269</v>
      </c>
      <c r="T227" s="156">
        <f t="shared" si="21"/>
        <v>2.0488247672024542</v>
      </c>
      <c r="U227" s="156">
        <f t="shared" si="21"/>
        <v>2.5034338118372883</v>
      </c>
      <c r="V227" s="156">
        <f t="shared" si="21"/>
        <v>2.2971218897133894</v>
      </c>
      <c r="W227" s="156">
        <f t="shared" si="21"/>
        <v>1.0685993082104499</v>
      </c>
      <c r="X227" s="156">
        <f t="shared" si="21"/>
        <v>1.6514470270115642</v>
      </c>
    </row>
    <row r="228" spans="1:24" ht="16">
      <c r="A228" s="130">
        <v>1944</v>
      </c>
      <c r="B228" s="156">
        <f t="shared" si="22"/>
        <v>2.3351000244790843</v>
      </c>
      <c r="C228" s="156">
        <f t="shared" si="22"/>
        <v>2.6027199917806967</v>
      </c>
      <c r="D228" s="156">
        <f t="shared" si="21"/>
        <v>3.0605782138661177</v>
      </c>
      <c r="E228" s="156">
        <f t="shared" si="21"/>
        <v>1.4377389017292868</v>
      </c>
      <c r="F228" s="156">
        <f t="shared" si="21"/>
        <v>5.4034330214399819</v>
      </c>
      <c r="G228" s="156">
        <f t="shared" si="21"/>
        <v>2.8131493462706776</v>
      </c>
      <c r="H228" s="156">
        <f t="shared" si="21"/>
        <v>2.9464030913619932</v>
      </c>
      <c r="I228" s="156">
        <f t="shared" si="21"/>
        <v>3.8096534263127744</v>
      </c>
      <c r="J228" s="156">
        <f t="shared" si="21"/>
        <v>2.3866301985289256</v>
      </c>
      <c r="K228" s="156">
        <f t="shared" si="21"/>
        <v>3.5584650883912734</v>
      </c>
      <c r="L228" s="156">
        <f t="shared" si="21"/>
        <v>3.1431828747340882</v>
      </c>
      <c r="M228" s="156">
        <f t="shared" si="21"/>
        <v>4.4345617084051598</v>
      </c>
      <c r="N228" s="156">
        <f t="shared" si="21"/>
        <v>5.0454839274310839</v>
      </c>
      <c r="O228" s="156">
        <f t="shared" si="21"/>
        <v>6.5918312941537591</v>
      </c>
      <c r="P228" s="156">
        <f t="shared" si="21"/>
        <v>1.1075646287895156</v>
      </c>
      <c r="Q228" s="156">
        <f t="shared" si="21"/>
        <v>3.7100835036185558</v>
      </c>
      <c r="R228" s="156">
        <f t="shared" si="21"/>
        <v>1.194147982084343</v>
      </c>
      <c r="S228" s="156">
        <f t="shared" si="21"/>
        <v>1.932465925600948</v>
      </c>
      <c r="T228" s="156">
        <f t="shared" si="21"/>
        <v>2.1064991843992029</v>
      </c>
      <c r="U228" s="156">
        <f t="shared" si="21"/>
        <v>2.6218962998134288</v>
      </c>
      <c r="V228" s="156">
        <f t="shared" si="21"/>
        <v>2.3656862819790034</v>
      </c>
      <c r="W228" s="156">
        <f t="shared" si="21"/>
        <v>1.0718048425268527</v>
      </c>
      <c r="X228" s="156">
        <f t="shared" si="21"/>
        <v>2.2525997799840978</v>
      </c>
    </row>
    <row r="229" spans="1:24" ht="16">
      <c r="A229" s="130">
        <v>1945</v>
      </c>
      <c r="B229" s="156">
        <f t="shared" si="22"/>
        <v>3.2340201299025524</v>
      </c>
      <c r="C229" s="156">
        <f t="shared" si="22"/>
        <v>3.5504223951878839</v>
      </c>
      <c r="D229" s="156">
        <f t="shared" si="21"/>
        <v>3.9993223979166208</v>
      </c>
      <c r="E229" s="156">
        <f t="shared" si="21"/>
        <v>1.9427553962351489</v>
      </c>
      <c r="F229" s="156">
        <f t="shared" si="21"/>
        <v>7.7476776425182434</v>
      </c>
      <c r="G229" s="156">
        <f t="shared" si="21"/>
        <v>4.399962498021579</v>
      </c>
      <c r="H229" s="156">
        <f t="shared" si="21"/>
        <v>4.2626174706165685</v>
      </c>
      <c r="I229" s="156">
        <f t="shared" si="21"/>
        <v>6.0133784227988025</v>
      </c>
      <c r="J229" s="156">
        <f t="shared" si="21"/>
        <v>4.1209115323975132</v>
      </c>
      <c r="K229" s="156">
        <f t="shared" si="21"/>
        <v>5.8238907176138097</v>
      </c>
      <c r="L229" s="156">
        <f t="shared" si="21"/>
        <v>5.1614205986008468</v>
      </c>
      <c r="M229" s="156">
        <f t="shared" si="21"/>
        <v>7.2764505792366059</v>
      </c>
      <c r="N229" s="156">
        <f t="shared" si="21"/>
        <v>8.535697434231535</v>
      </c>
      <c r="O229" s="156">
        <f t="shared" si="21"/>
        <v>12.108073476040449</v>
      </c>
      <c r="P229" s="156">
        <f t="shared" si="21"/>
        <v>1.1219845899042273</v>
      </c>
      <c r="Q229" s="156">
        <f t="shared" si="21"/>
        <v>4.3948739543198956</v>
      </c>
      <c r="R229" s="156">
        <f t="shared" si="21"/>
        <v>1.1980886704252214</v>
      </c>
      <c r="S229" s="156">
        <f t="shared" si="21"/>
        <v>1.9753473444900329</v>
      </c>
      <c r="T229" s="156">
        <f t="shared" si="21"/>
        <v>2.3326108068526135</v>
      </c>
      <c r="U229" s="156">
        <f t="shared" si="21"/>
        <v>2.7287647929938239</v>
      </c>
      <c r="V229" s="156">
        <f t="shared" si="21"/>
        <v>2.4742282375169515</v>
      </c>
      <c r="W229" s="156">
        <f t="shared" si="21"/>
        <v>1.0750249408337889</v>
      </c>
      <c r="X229" s="156">
        <f t="shared" si="21"/>
        <v>3.4775608391826949</v>
      </c>
    </row>
    <row r="230" spans="1:24" ht="16">
      <c r="A230" s="130">
        <v>1946</v>
      </c>
      <c r="B230" s="156">
        <f t="shared" si="22"/>
        <v>3.0343517270823686</v>
      </c>
      <c r="C230" s="156">
        <f t="shared" si="22"/>
        <v>3.2637612910004141</v>
      </c>
      <c r="D230" s="156">
        <f t="shared" si="21"/>
        <v>3.5855637518634715</v>
      </c>
      <c r="E230" s="156">
        <f t="shared" si="21"/>
        <v>1.898393294234948</v>
      </c>
      <c r="F230" s="156">
        <f t="shared" si="21"/>
        <v>7.2108172231361847</v>
      </c>
      <c r="G230" s="156">
        <f t="shared" si="21"/>
        <v>4.0056818585738654</v>
      </c>
      <c r="H230" s="156">
        <f t="shared" si="21"/>
        <v>3.9031173217481219</v>
      </c>
      <c r="I230" s="156">
        <f t="shared" si="21"/>
        <v>5.8199746552107756</v>
      </c>
      <c r="J230" s="156">
        <f t="shared" si="21"/>
        <v>3.6331518401072533</v>
      </c>
      <c r="K230" s="156">
        <f t="shared" si="21"/>
        <v>5.192639202731649</v>
      </c>
      <c r="L230" s="156">
        <f t="shared" si="21"/>
        <v>4.5375596908479618</v>
      </c>
      <c r="M230" s="156">
        <f t="shared" si="21"/>
        <v>6.5950109824910976</v>
      </c>
      <c r="N230" s="156">
        <f t="shared" si="21"/>
        <v>7.8473787931351033</v>
      </c>
      <c r="O230" s="156">
        <f t="shared" si="21"/>
        <v>10.488739729354799</v>
      </c>
      <c r="P230" s="156">
        <f t="shared" si="21"/>
        <v>0.83259523295168181</v>
      </c>
      <c r="Q230" s="156">
        <f t="shared" si="21"/>
        <v>3.8526890402007892</v>
      </c>
      <c r="R230" s="156">
        <f t="shared" si="21"/>
        <v>1.2023179234318224</v>
      </c>
      <c r="S230" s="156">
        <f t="shared" si="21"/>
        <v>1.9951995853021576</v>
      </c>
      <c r="T230" s="156">
        <f t="shared" si="21"/>
        <v>2.3302315438296239</v>
      </c>
      <c r="U230" s="156">
        <f t="shared" si="21"/>
        <v>2.7757814103771077</v>
      </c>
      <c r="V230" s="156">
        <f t="shared" si="21"/>
        <v>2.3746695439516068</v>
      </c>
      <c r="W230" s="156">
        <f t="shared" si="21"/>
        <v>1.7073948661933374</v>
      </c>
      <c r="X230" s="156">
        <f t="shared" si="21"/>
        <v>3.1423492512351183</v>
      </c>
    </row>
    <row r="231" spans="1:24" ht="16">
      <c r="A231" s="130">
        <v>1947</v>
      </c>
      <c r="B231" s="156">
        <f t="shared" si="22"/>
        <v>3.1431332364982714</v>
      </c>
      <c r="C231" s="156">
        <f t="shared" si="22"/>
        <v>3.4496977717487076</v>
      </c>
      <c r="D231" s="156">
        <f t="shared" si="21"/>
        <v>3.7258021704159496</v>
      </c>
      <c r="E231" s="156">
        <f t="shared" si="21"/>
        <v>1.9825997549703758</v>
      </c>
      <c r="F231" s="156">
        <f t="shared" si="21"/>
        <v>7.8173758292169619</v>
      </c>
      <c r="G231" s="156">
        <f t="shared" si="21"/>
        <v>4.0611605523151129</v>
      </c>
      <c r="H231" s="156">
        <f t="shared" si="21"/>
        <v>3.8905094048448681</v>
      </c>
      <c r="I231" s="156">
        <f t="shared" si="21"/>
        <v>5.9048230745376227</v>
      </c>
      <c r="J231" s="156">
        <f t="shared" si="21"/>
        <v>3.6722643883237831</v>
      </c>
      <c r="K231" s="156">
        <f t="shared" si="21"/>
        <v>5.0302653748622301</v>
      </c>
      <c r="L231" s="156">
        <f t="shared" si="21"/>
        <v>4.1662965569427817</v>
      </c>
      <c r="M231" s="156">
        <f t="shared" si="21"/>
        <v>6.4161542846459385</v>
      </c>
      <c r="N231" s="156">
        <f t="shared" si="21"/>
        <v>8.3142193575387111</v>
      </c>
      <c r="O231" s="156">
        <f t="shared" si="21"/>
        <v>10.201662922962358</v>
      </c>
      <c r="P231" s="156">
        <f t="shared" si="21"/>
        <v>0.78343054655433164</v>
      </c>
      <c r="Q231" s="156">
        <f t="shared" si="21"/>
        <v>3.7790267548887719</v>
      </c>
      <c r="R231" s="156">
        <f t="shared" si="21"/>
        <v>1.2083655825866846</v>
      </c>
      <c r="S231" s="156">
        <f t="shared" si="21"/>
        <v>2.0133758535242601</v>
      </c>
      <c r="T231" s="156">
        <f t="shared" si="21"/>
        <v>2.2691095704349729</v>
      </c>
      <c r="U231" s="156">
        <f t="shared" si="21"/>
        <v>2.7109391566306984</v>
      </c>
      <c r="V231" s="156">
        <f t="shared" si="21"/>
        <v>2.2458316826402962</v>
      </c>
      <c r="W231" s="156">
        <f t="shared" si="21"/>
        <v>1.9788093937738949</v>
      </c>
      <c r="X231" s="156">
        <f t="shared" si="21"/>
        <v>3.1554548543731324</v>
      </c>
    </row>
    <row r="232" spans="1:24" ht="16">
      <c r="A232" s="130">
        <v>1948</v>
      </c>
      <c r="B232" s="156">
        <f t="shared" si="22"/>
        <v>3.2094219164560203</v>
      </c>
      <c r="C232" s="156">
        <f t="shared" si="22"/>
        <v>3.6398106159497789</v>
      </c>
      <c r="D232" s="156">
        <f t="shared" si="21"/>
        <v>3.8774339520450369</v>
      </c>
      <c r="E232" s="156">
        <f t="shared" si="21"/>
        <v>1.9668790734699759</v>
      </c>
      <c r="F232" s="156">
        <f t="shared" si="21"/>
        <v>7.9938919943994264</v>
      </c>
      <c r="G232" s="156">
        <f t="shared" si="21"/>
        <v>4.0610793291040661</v>
      </c>
      <c r="H232" s="156">
        <f t="shared" si="21"/>
        <v>3.8568604002691202</v>
      </c>
      <c r="I232" s="156">
        <f t="shared" si="21"/>
        <v>5.897724986407721</v>
      </c>
      <c r="J232" s="156">
        <f t="shared" si="21"/>
        <v>3.7269690545312568</v>
      </c>
      <c r="K232" s="156">
        <f t="shared" si="21"/>
        <v>4.8227166254954144</v>
      </c>
      <c r="L232" s="156">
        <f t="shared" si="21"/>
        <v>3.8282015913468745</v>
      </c>
      <c r="M232" s="156">
        <f t="shared" si="21"/>
        <v>5.953934529980045</v>
      </c>
      <c r="N232" s="156">
        <f t="shared" si="21"/>
        <v>8.103038185857228</v>
      </c>
      <c r="O232" s="156">
        <f t="shared" si="21"/>
        <v>9.5251906545407241</v>
      </c>
      <c r="P232" s="156">
        <f t="shared" si="21"/>
        <v>0.7173435587239867</v>
      </c>
      <c r="Q232" s="156">
        <f t="shared" si="21"/>
        <v>3.2444962147653884</v>
      </c>
      <c r="R232" s="156">
        <f t="shared" si="21"/>
        <v>1.2181654274614626</v>
      </c>
      <c r="S232" s="156">
        <f t="shared" si="21"/>
        <v>2.0505830392973885</v>
      </c>
      <c r="T232" s="156">
        <f t="shared" si="21"/>
        <v>2.3462366047340577</v>
      </c>
      <c r="U232" s="156">
        <f t="shared" si="21"/>
        <v>2.8230636001489442</v>
      </c>
      <c r="V232" s="156">
        <f t="shared" si="21"/>
        <v>2.3726572856511607</v>
      </c>
      <c r="W232" s="156">
        <f t="shared" si="21"/>
        <v>1.6570471509193525</v>
      </c>
      <c r="X232" s="156">
        <f t="shared" si="21"/>
        <v>2.9710711882869689</v>
      </c>
    </row>
    <row r="233" spans="1:24" ht="16">
      <c r="A233" s="130">
        <v>1949</v>
      </c>
      <c r="B233" s="156">
        <f t="shared" si="22"/>
        <v>3.8583028395250984</v>
      </c>
      <c r="C233" s="156">
        <f t="shared" si="22"/>
        <v>4.3235854382621044</v>
      </c>
      <c r="D233" s="156">
        <f t="shared" si="21"/>
        <v>4.7233950599612049</v>
      </c>
      <c r="E233" s="156">
        <f t="shared" si="21"/>
        <v>2.3017844728877233</v>
      </c>
      <c r="F233" s="156">
        <f t="shared" si="21"/>
        <v>9.2875518903329439</v>
      </c>
      <c r="G233" s="156">
        <f t="shared" si="21"/>
        <v>4.9717763686556529</v>
      </c>
      <c r="H233" s="156">
        <f t="shared" si="21"/>
        <v>4.8063342934354916</v>
      </c>
      <c r="I233" s="156">
        <f t="shared" si="21"/>
        <v>7.1814808806617956</v>
      </c>
      <c r="J233" s="156">
        <f t="shared" si="21"/>
        <v>4.4634571985937228</v>
      </c>
      <c r="K233" s="156">
        <f t="shared" si="21"/>
        <v>5.8484119974057789</v>
      </c>
      <c r="L233" s="156">
        <f t="shared" si="21"/>
        <v>4.7943248269550853</v>
      </c>
      <c r="M233" s="156">
        <f t="shared" si="21"/>
        <v>7.28291225641689</v>
      </c>
      <c r="N233" s="156">
        <f t="shared" si="21"/>
        <v>9.8463258211625515</v>
      </c>
      <c r="O233" s="156">
        <f t="shared" si="21"/>
        <v>11.57434492005207</v>
      </c>
      <c r="P233" s="156">
        <f t="shared" si="21"/>
        <v>0.65869158205515976</v>
      </c>
      <c r="Q233" s="156">
        <f t="shared" si="21"/>
        <v>3.1179429414451985</v>
      </c>
      <c r="R233" s="156">
        <f t="shared" si="21"/>
        <v>1.2316017921263627</v>
      </c>
      <c r="S233" s="156">
        <f t="shared" si="21"/>
        <v>2.0982180833002668</v>
      </c>
      <c r="T233" s="156">
        <f t="shared" si="21"/>
        <v>2.4975454033733571</v>
      </c>
      <c r="U233" s="156">
        <f t="shared" si="21"/>
        <v>2.9164787746778731</v>
      </c>
      <c r="V233" s="156">
        <f t="shared" si="21"/>
        <v>2.4442929192887295</v>
      </c>
      <c r="W233" s="156">
        <f t="shared" si="21"/>
        <v>1.388526488257783</v>
      </c>
      <c r="X233" s="156">
        <f t="shared" si="21"/>
        <v>3.3705297971201977</v>
      </c>
    </row>
    <row r="234" spans="1:24" ht="16">
      <c r="A234" s="130">
        <v>1950</v>
      </c>
      <c r="B234" s="156">
        <f t="shared" si="22"/>
        <v>5.0007463103084806</v>
      </c>
      <c r="C234" s="156">
        <f t="shared" si="22"/>
        <v>5.6959346922208791</v>
      </c>
      <c r="D234" s="156">
        <f t="shared" si="21"/>
        <v>5.8163280511191751</v>
      </c>
      <c r="E234" s="156">
        <f t="shared" si="21"/>
        <v>3.0794398291508776</v>
      </c>
      <c r="F234" s="156">
        <f t="shared" si="21"/>
        <v>14.052443405781643</v>
      </c>
      <c r="G234" s="156">
        <f t="shared" ref="G234:X248" si="23">(1+G47)*G233</f>
        <v>6.4767330754477186</v>
      </c>
      <c r="H234" s="156">
        <f t="shared" si="23"/>
        <v>5.7489478929336375</v>
      </c>
      <c r="I234" s="156">
        <f t="shared" si="23"/>
        <v>9.5056172081751651</v>
      </c>
      <c r="J234" s="156">
        <f t="shared" si="23"/>
        <v>7.5515322044153823</v>
      </c>
      <c r="K234" s="156">
        <f t="shared" si="23"/>
        <v>7.9860650665775648</v>
      </c>
      <c r="L234" s="156">
        <f t="shared" si="23"/>
        <v>6.2753876524980505</v>
      </c>
      <c r="M234" s="156">
        <f t="shared" si="23"/>
        <v>9.6048503420077243</v>
      </c>
      <c r="N234" s="156">
        <f t="shared" si="23"/>
        <v>14.903398762911637</v>
      </c>
      <c r="O234" s="156">
        <f t="shared" si="23"/>
        <v>16.88627477766077</v>
      </c>
      <c r="P234" s="156">
        <f t="shared" si="23"/>
        <v>0.69406639302945217</v>
      </c>
      <c r="Q234" s="156">
        <f t="shared" si="23"/>
        <v>3.3598681862581388</v>
      </c>
      <c r="R234" s="156">
        <f t="shared" si="23"/>
        <v>1.246331749560194</v>
      </c>
      <c r="S234" s="156">
        <f t="shared" si="23"/>
        <v>2.1129265920642015</v>
      </c>
      <c r="T234" s="156">
        <f t="shared" si="23"/>
        <v>2.4990189551613478</v>
      </c>
      <c r="U234" s="156">
        <f t="shared" si="23"/>
        <v>2.9781623007623099</v>
      </c>
      <c r="V234" s="156">
        <f t="shared" si="23"/>
        <v>2.6243971796004821</v>
      </c>
      <c r="W234" s="156">
        <f t="shared" si="23"/>
        <v>2.0606590205716375</v>
      </c>
      <c r="X234" s="156">
        <f t="shared" si="23"/>
        <v>4.6234153035623766</v>
      </c>
    </row>
    <row r="235" spans="1:24" ht="16">
      <c r="A235" s="130">
        <v>1951</v>
      </c>
      <c r="B235" s="156">
        <f t="shared" si="22"/>
        <v>6.0350006622064809</v>
      </c>
      <c r="C235" s="156">
        <f t="shared" si="22"/>
        <v>7.0638703679046451</v>
      </c>
      <c r="D235" s="156">
        <f t="shared" si="22"/>
        <v>6.9721389939411829</v>
      </c>
      <c r="E235" s="156">
        <f t="shared" si="22"/>
        <v>3.8990754973828365</v>
      </c>
      <c r="F235" s="156">
        <f t="shared" si="22"/>
        <v>15.747778275524391</v>
      </c>
      <c r="G235" s="156">
        <f t="shared" si="23"/>
        <v>7.6621695302469144</v>
      </c>
      <c r="H235" s="156">
        <f t="shared" si="23"/>
        <v>6.8221694992248523</v>
      </c>
      <c r="I235" s="156">
        <f t="shared" si="23"/>
        <v>11.256892663438279</v>
      </c>
      <c r="J235" s="156">
        <f t="shared" si="23"/>
        <v>8.5579999956031365</v>
      </c>
      <c r="K235" s="156">
        <f t="shared" si="23"/>
        <v>9.2211100291237855</v>
      </c>
      <c r="L235" s="156">
        <f t="shared" si="23"/>
        <v>7.3075006597044059</v>
      </c>
      <c r="M235" s="156">
        <f t="shared" si="23"/>
        <v>11.05566298616799</v>
      </c>
      <c r="N235" s="156">
        <f t="shared" si="23"/>
        <v>16.709541658988897</v>
      </c>
      <c r="O235" s="156">
        <f t="shared" si="23"/>
        <v>18.539609941141535</v>
      </c>
      <c r="P235" s="156">
        <f t="shared" si="23"/>
        <v>0.76564412760135403</v>
      </c>
      <c r="Q235" s="156">
        <f t="shared" si="23"/>
        <v>3.6782592572279036</v>
      </c>
      <c r="R235" s="156">
        <f t="shared" si="23"/>
        <v>1.2649394825811278</v>
      </c>
      <c r="S235" s="156">
        <f t="shared" si="23"/>
        <v>2.1205753863274737</v>
      </c>
      <c r="T235" s="156">
        <f t="shared" si="23"/>
        <v>2.4007825200339554</v>
      </c>
      <c r="U235" s="156">
        <f t="shared" si="23"/>
        <v>2.8980497348718037</v>
      </c>
      <c r="V235" s="156">
        <f t="shared" si="23"/>
        <v>2.5045749592405797</v>
      </c>
      <c r="W235" s="156">
        <f t="shared" si="23"/>
        <v>1.8425923903149468</v>
      </c>
      <c r="X235" s="156">
        <f t="shared" si="23"/>
        <v>4.9060801837395625</v>
      </c>
    </row>
    <row r="236" spans="1:24" ht="16">
      <c r="A236" s="130">
        <v>1952</v>
      </c>
      <c r="B236" s="156">
        <f t="shared" si="22"/>
        <v>6.8447167010547254</v>
      </c>
      <c r="C236" s="156">
        <f t="shared" si="22"/>
        <v>8.3601612191188277</v>
      </c>
      <c r="D236" s="156">
        <f t="shared" si="22"/>
        <v>7.8549733201628538</v>
      </c>
      <c r="E236" s="156">
        <f t="shared" si="22"/>
        <v>4.4700454496152346</v>
      </c>
      <c r="F236" s="156">
        <f t="shared" si="22"/>
        <v>19.290998674154256</v>
      </c>
      <c r="G236" s="156">
        <f t="shared" si="23"/>
        <v>8.5708262148388954</v>
      </c>
      <c r="H236" s="156">
        <f t="shared" si="23"/>
        <v>7.6011111824549848</v>
      </c>
      <c r="I236" s="156">
        <f t="shared" si="23"/>
        <v>12.524764712983542</v>
      </c>
      <c r="J236" s="156">
        <f t="shared" si="23"/>
        <v>10.197019062307414</v>
      </c>
      <c r="K236" s="156">
        <f t="shared" si="23"/>
        <v>10.112053680137725</v>
      </c>
      <c r="L236" s="156">
        <f t="shared" si="23"/>
        <v>7.8684244103433159</v>
      </c>
      <c r="M236" s="156">
        <f t="shared" si="23"/>
        <v>12.11335826405468</v>
      </c>
      <c r="N236" s="156">
        <f t="shared" si="23"/>
        <v>18.137706184582676</v>
      </c>
      <c r="O236" s="156">
        <f t="shared" si="23"/>
        <v>19.739122704333393</v>
      </c>
      <c r="P236" s="156">
        <f t="shared" si="23"/>
        <v>0.75871318499315932</v>
      </c>
      <c r="Q236" s="156">
        <f t="shared" si="23"/>
        <v>3.852112154345213</v>
      </c>
      <c r="R236" s="156">
        <f t="shared" si="23"/>
        <v>1.2858868804126711</v>
      </c>
      <c r="S236" s="156">
        <f t="shared" si="23"/>
        <v>2.1552043823862013</v>
      </c>
      <c r="T236" s="156">
        <f t="shared" si="23"/>
        <v>2.4286315972663495</v>
      </c>
      <c r="U236" s="156">
        <f t="shared" si="23"/>
        <v>3.0000900660366399</v>
      </c>
      <c r="V236" s="156">
        <f t="shared" si="23"/>
        <v>2.4366667174572219</v>
      </c>
      <c r="W236" s="156">
        <f t="shared" si="23"/>
        <v>1.5596577462224657</v>
      </c>
      <c r="X236" s="156">
        <f t="shared" si="23"/>
        <v>5.0860182008585468</v>
      </c>
    </row>
    <row r="237" spans="1:24" ht="16">
      <c r="A237" s="130">
        <v>1953</v>
      </c>
      <c r="B237" s="156">
        <f t="shared" si="22"/>
        <v>6.8906447501188026</v>
      </c>
      <c r="C237" s="156">
        <f t="shared" si="22"/>
        <v>8.2786496472324185</v>
      </c>
      <c r="D237" s="156">
        <f t="shared" si="22"/>
        <v>8.016834487968362</v>
      </c>
      <c r="E237" s="156">
        <f t="shared" si="22"/>
        <v>4.388499906615043</v>
      </c>
      <c r="F237" s="156">
        <f t="shared" si="22"/>
        <v>17.558093238134333</v>
      </c>
      <c r="G237" s="156">
        <f t="shared" si="23"/>
        <v>8.4990883994206943</v>
      </c>
      <c r="H237" s="156">
        <f t="shared" si="23"/>
        <v>7.6656111116386096</v>
      </c>
      <c r="I237" s="156">
        <f t="shared" si="23"/>
        <v>12.320455267374667</v>
      </c>
      <c r="J237" s="156">
        <f t="shared" si="23"/>
        <v>9.8021070793359542</v>
      </c>
      <c r="K237" s="156">
        <f t="shared" si="23"/>
        <v>9.8190063644873344</v>
      </c>
      <c r="L237" s="156">
        <f t="shared" si="23"/>
        <v>7.9184675895930985</v>
      </c>
      <c r="M237" s="156">
        <f t="shared" si="23"/>
        <v>11.974054644018052</v>
      </c>
      <c r="N237" s="156">
        <f t="shared" si="23"/>
        <v>16.901984262227057</v>
      </c>
      <c r="O237" s="156">
        <f t="shared" si="23"/>
        <v>18.56069707888469</v>
      </c>
      <c r="P237" s="156">
        <f t="shared" si="23"/>
        <v>0.84930150500468082</v>
      </c>
      <c r="Q237" s="156">
        <f t="shared" si="23"/>
        <v>4.0981126660029972</v>
      </c>
      <c r="R237" s="156">
        <f t="shared" si="23"/>
        <v>1.3093414571113982</v>
      </c>
      <c r="S237" s="156">
        <f t="shared" si="23"/>
        <v>2.224860588024923</v>
      </c>
      <c r="T237" s="156">
        <f t="shared" si="23"/>
        <v>2.5169609284589267</v>
      </c>
      <c r="U237" s="156">
        <f t="shared" si="23"/>
        <v>3.1024231381891498</v>
      </c>
      <c r="V237" s="156">
        <f t="shared" si="23"/>
        <v>2.4268006521507264</v>
      </c>
      <c r="W237" s="156">
        <f t="shared" si="23"/>
        <v>1.5218204988166764</v>
      </c>
      <c r="X237" s="156">
        <f t="shared" si="23"/>
        <v>4.6394362166565726</v>
      </c>
    </row>
    <row r="238" spans="1:24" ht="16">
      <c r="A238" s="130">
        <v>1954</v>
      </c>
      <c r="B238" s="156">
        <f t="shared" si="22"/>
        <v>10.334451183333178</v>
      </c>
      <c r="C238" s="156">
        <f t="shared" si="22"/>
        <v>12.63504066459906</v>
      </c>
      <c r="D238" s="156">
        <f t="shared" si="22"/>
        <v>11.652198952593821</v>
      </c>
      <c r="E238" s="156">
        <f t="shared" si="22"/>
        <v>6.603018083321218</v>
      </c>
      <c r="F238" s="156">
        <f t="shared" si="22"/>
        <v>30.287428483154759</v>
      </c>
      <c r="G238" s="156">
        <f t="shared" si="23"/>
        <v>13.26214752022404</v>
      </c>
      <c r="H238" s="156">
        <f t="shared" si="23"/>
        <v>10.980285586039123</v>
      </c>
      <c r="I238" s="156">
        <f t="shared" si="23"/>
        <v>20.490531776714327</v>
      </c>
      <c r="J238" s="156">
        <f t="shared" si="23"/>
        <v>16.811806467926907</v>
      </c>
      <c r="K238" s="156">
        <f t="shared" si="23"/>
        <v>15.462087512221851</v>
      </c>
      <c r="L238" s="156">
        <f t="shared" si="23"/>
        <v>11.269008780777627</v>
      </c>
      <c r="M238" s="156">
        <f t="shared" si="23"/>
        <v>19.311635589325874</v>
      </c>
      <c r="N238" s="156">
        <f t="shared" si="23"/>
        <v>27.60398265738398</v>
      </c>
      <c r="O238" s="156">
        <f t="shared" si="23"/>
        <v>30.660415504609617</v>
      </c>
      <c r="P238" s="156">
        <f t="shared" si="23"/>
        <v>1.1362605314322751</v>
      </c>
      <c r="Q238" s="156">
        <f t="shared" si="23"/>
        <v>4.1585238512831264</v>
      </c>
      <c r="R238" s="156">
        <f t="shared" si="23"/>
        <v>1.3206541673008405</v>
      </c>
      <c r="S238" s="156">
        <f t="shared" si="23"/>
        <v>2.2845313489957517</v>
      </c>
      <c r="T238" s="156">
        <f t="shared" si="23"/>
        <v>2.69785491038727</v>
      </c>
      <c r="U238" s="156">
        <f t="shared" si="23"/>
        <v>3.2695196484120177</v>
      </c>
      <c r="V238" s="156">
        <f t="shared" si="23"/>
        <v>2.5473866354812662</v>
      </c>
      <c r="W238" s="156">
        <f t="shared" si="23"/>
        <v>1.5510504278172224</v>
      </c>
      <c r="X238" s="156">
        <f t="shared" si="23"/>
        <v>6.8069172755079945</v>
      </c>
    </row>
    <row r="239" spans="1:24" ht="16">
      <c r="A239" s="130">
        <v>1955</v>
      </c>
      <c r="B239" s="156">
        <f t="shared" ref="B239:I254" si="24">(1+B52)*B238</f>
        <v>12.940179704698805</v>
      </c>
      <c r="C239" s="156">
        <f t="shared" si="24"/>
        <v>16.620006139806957</v>
      </c>
      <c r="D239" s="156">
        <f t="shared" si="24"/>
        <v>14.603816897634555</v>
      </c>
      <c r="E239" s="156">
        <f t="shared" si="24"/>
        <v>8.1731866465566902</v>
      </c>
      <c r="F239" s="156">
        <f t="shared" si="24"/>
        <v>40.158513221863892</v>
      </c>
      <c r="G239" s="156">
        <f t="shared" si="23"/>
        <v>15.714981704089476</v>
      </c>
      <c r="H239" s="156">
        <f t="shared" si="23"/>
        <v>13.400818228146218</v>
      </c>
      <c r="I239" s="156">
        <f t="shared" si="23"/>
        <v>24.851103563362997</v>
      </c>
      <c r="J239" s="156">
        <f t="shared" si="23"/>
        <v>19.337250549645582</v>
      </c>
      <c r="K239" s="156">
        <f t="shared" si="23"/>
        <v>18.675727780762042</v>
      </c>
      <c r="L239" s="156">
        <f t="shared" si="23"/>
        <v>12.921946988742087</v>
      </c>
      <c r="M239" s="156">
        <f t="shared" si="23"/>
        <v>23.321696719449395</v>
      </c>
      <c r="N239" s="156">
        <f t="shared" si="23"/>
        <v>34.202162631978474</v>
      </c>
      <c r="O239" s="156">
        <f t="shared" si="23"/>
        <v>37.442192810074218</v>
      </c>
      <c r="P239" s="156">
        <f t="shared" si="23"/>
        <v>1.2069741484841943</v>
      </c>
      <c r="Q239" s="156">
        <f t="shared" si="23"/>
        <v>4.6623046806543584</v>
      </c>
      <c r="R239" s="156">
        <f t="shared" si="23"/>
        <v>1.3414412638941557</v>
      </c>
      <c r="S239" s="156">
        <f t="shared" si="23"/>
        <v>2.2696818952272793</v>
      </c>
      <c r="T239" s="156">
        <f t="shared" si="23"/>
        <v>2.6629716463959627</v>
      </c>
      <c r="U239" s="156">
        <f t="shared" si="23"/>
        <v>3.2852133427243952</v>
      </c>
      <c r="V239" s="156">
        <f t="shared" si="23"/>
        <v>2.4600576726751897</v>
      </c>
      <c r="W239" s="156">
        <f t="shared" si="23"/>
        <v>1.5476133260513387</v>
      </c>
      <c r="X239" s="156">
        <f t="shared" si="23"/>
        <v>7.8498580534577309</v>
      </c>
    </row>
    <row r="240" spans="1:24" ht="16">
      <c r="A240" s="130">
        <v>1956</v>
      </c>
      <c r="B240" s="156">
        <f t="shared" si="24"/>
        <v>14.009685557292162</v>
      </c>
      <c r="C240" s="156">
        <f t="shared" si="24"/>
        <v>17.709447542271302</v>
      </c>
      <c r="D240" s="156">
        <f t="shared" si="24"/>
        <v>15.942771236296474</v>
      </c>
      <c r="E240" s="156">
        <f t="shared" si="24"/>
        <v>9.5078299825278112</v>
      </c>
      <c r="F240" s="156">
        <f t="shared" si="24"/>
        <v>39.267742301370475</v>
      </c>
      <c r="G240" s="156">
        <f t="shared" si="23"/>
        <v>16.976580435293776</v>
      </c>
      <c r="H240" s="156">
        <f t="shared" si="23"/>
        <v>14.507877162240366</v>
      </c>
      <c r="I240" s="156">
        <f t="shared" si="23"/>
        <v>27.050291727342493</v>
      </c>
      <c r="J240" s="156">
        <f t="shared" si="23"/>
        <v>19.906261649160914</v>
      </c>
      <c r="K240" s="156">
        <f t="shared" si="23"/>
        <v>19.895626319401419</v>
      </c>
      <c r="L240" s="156">
        <f t="shared" si="23"/>
        <v>13.784616169710509</v>
      </c>
      <c r="M240" s="156">
        <f t="shared" si="23"/>
        <v>25.042604720377568</v>
      </c>
      <c r="N240" s="156">
        <f t="shared" si="23"/>
        <v>36.431801613957155</v>
      </c>
      <c r="O240" s="156">
        <f t="shared" si="23"/>
        <v>38.737692681302782</v>
      </c>
      <c r="P240" s="156">
        <f t="shared" si="23"/>
        <v>1.1583675379851663</v>
      </c>
      <c r="Q240" s="156">
        <f t="shared" si="23"/>
        <v>5.2243371707237207</v>
      </c>
      <c r="R240" s="156">
        <f t="shared" si="23"/>
        <v>1.3744273045733129</v>
      </c>
      <c r="S240" s="156">
        <f t="shared" si="23"/>
        <v>2.2601265344483723</v>
      </c>
      <c r="T240" s="156">
        <f t="shared" si="23"/>
        <v>2.5141914205118203</v>
      </c>
      <c r="U240" s="156">
        <f t="shared" si="23"/>
        <v>3.0613260534177278</v>
      </c>
      <c r="V240" s="156">
        <f t="shared" si="23"/>
        <v>2.2744051791128923</v>
      </c>
      <c r="W240" s="156">
        <f t="shared" si="23"/>
        <v>1.6270890223921359</v>
      </c>
      <c r="X240" s="156">
        <f t="shared" si="23"/>
        <v>7.9962547289103085</v>
      </c>
    </row>
    <row r="241" spans="1:24" ht="16">
      <c r="A241" s="130">
        <v>1957</v>
      </c>
      <c r="B241" s="156">
        <f t="shared" si="24"/>
        <v>12.602132449351018</v>
      </c>
      <c r="C241" s="156">
        <f t="shared" si="24"/>
        <v>15.798421057984807</v>
      </c>
      <c r="D241" s="156">
        <f t="shared" si="24"/>
        <v>14.678865590345232</v>
      </c>
      <c r="E241" s="156">
        <f t="shared" si="24"/>
        <v>8.4385382025284308</v>
      </c>
      <c r="F241" s="156">
        <f t="shared" si="24"/>
        <v>28.555343750155757</v>
      </c>
      <c r="G241" s="156">
        <f t="shared" si="23"/>
        <v>14.868768208447701</v>
      </c>
      <c r="H241" s="156">
        <f t="shared" si="23"/>
        <v>12.933753974365619</v>
      </c>
      <c r="I241" s="156">
        <f t="shared" si="23"/>
        <v>24.022419832539143</v>
      </c>
      <c r="J241" s="156">
        <f t="shared" si="23"/>
        <v>15.419790316082086</v>
      </c>
      <c r="K241" s="156">
        <f t="shared" si="23"/>
        <v>16.348833015441727</v>
      </c>
      <c r="L241" s="156">
        <f t="shared" si="23"/>
        <v>11.415729880945756</v>
      </c>
      <c r="M241" s="156">
        <f t="shared" si="23"/>
        <v>21.251655217806814</v>
      </c>
      <c r="N241" s="156">
        <f t="shared" si="23"/>
        <v>30.614735850256618</v>
      </c>
      <c r="O241" s="156">
        <f t="shared" si="23"/>
        <v>32.906895178913089</v>
      </c>
      <c r="P241" s="156">
        <f t="shared" si="23"/>
        <v>1.1511485562036441</v>
      </c>
      <c r="Q241" s="156">
        <f t="shared" si="23"/>
        <v>5.3090352372081702</v>
      </c>
      <c r="R241" s="156">
        <f t="shared" si="23"/>
        <v>1.4175705776638692</v>
      </c>
      <c r="S241" s="156">
        <f t="shared" si="23"/>
        <v>2.4372978534837801</v>
      </c>
      <c r="T241" s="156">
        <f t="shared" si="23"/>
        <v>2.7016998166535919</v>
      </c>
      <c r="U241" s="156">
        <f t="shared" si="23"/>
        <v>3.3280900057125486</v>
      </c>
      <c r="V241" s="156">
        <f t="shared" si="23"/>
        <v>2.3419277301193069</v>
      </c>
      <c r="W241" s="156">
        <f t="shared" si="23"/>
        <v>1.4981977061714915</v>
      </c>
      <c r="X241" s="156">
        <f t="shared" si="23"/>
        <v>6.6778900250288391</v>
      </c>
    </row>
    <row r="242" spans="1:24" ht="16">
      <c r="A242" s="130">
        <v>1958</v>
      </c>
      <c r="B242" s="156">
        <f t="shared" si="24"/>
        <v>18.275864520697834</v>
      </c>
      <c r="C242" s="156">
        <f t="shared" si="24"/>
        <v>22.650512239253981</v>
      </c>
      <c r="D242" s="156">
        <f t="shared" si="24"/>
        <v>20.613155443796</v>
      </c>
      <c r="E242" s="156">
        <f t="shared" si="24"/>
        <v>11.397449155032536</v>
      </c>
      <c r="F242" s="156">
        <f t="shared" si="24"/>
        <v>45.997072249830239</v>
      </c>
      <c r="G242" s="156">
        <f t="shared" si="23"/>
        <v>23.211931425571873</v>
      </c>
      <c r="H242" s="156">
        <f t="shared" si="23"/>
        <v>19.406922027447266</v>
      </c>
      <c r="I242" s="156">
        <f t="shared" si="23"/>
        <v>37.273850916263733</v>
      </c>
      <c r="J242" s="156">
        <f t="shared" si="23"/>
        <v>27.484139484116522</v>
      </c>
      <c r="K242" s="156">
        <f t="shared" si="23"/>
        <v>26.461894142133673</v>
      </c>
      <c r="L242" s="156">
        <f t="shared" si="23"/>
        <v>20.155612677797826</v>
      </c>
      <c r="M242" s="156">
        <f t="shared" si="23"/>
        <v>33.472844583910977</v>
      </c>
      <c r="N242" s="156">
        <f t="shared" si="23"/>
        <v>52.229657802613303</v>
      </c>
      <c r="O242" s="156">
        <f t="shared" si="23"/>
        <v>56.24512337770183</v>
      </c>
      <c r="P242" s="156">
        <f t="shared" si="23"/>
        <v>1.4181968747749698</v>
      </c>
      <c r="Q242" s="156">
        <f t="shared" si="23"/>
        <v>5.4131262679017409</v>
      </c>
      <c r="R242" s="156">
        <f t="shared" si="23"/>
        <v>1.4394153402656693</v>
      </c>
      <c r="S242" s="156">
        <f t="shared" si="23"/>
        <v>2.4059054571309089</v>
      </c>
      <c r="T242" s="156">
        <f t="shared" si="23"/>
        <v>2.5370582298267221</v>
      </c>
      <c r="U242" s="156">
        <f t="shared" si="23"/>
        <v>3.2543062502859015</v>
      </c>
      <c r="V242" s="156">
        <f t="shared" si="23"/>
        <v>2.2662904356305904</v>
      </c>
      <c r="W242" s="156">
        <f t="shared" si="23"/>
        <v>1.4702348443473516</v>
      </c>
      <c r="X242" s="156">
        <f t="shared" si="23"/>
        <v>10.168651200488814</v>
      </c>
    </row>
    <row r="243" spans="1:24" ht="16">
      <c r="A243" s="130">
        <v>1959</v>
      </c>
      <c r="B243" s="156">
        <f t="shared" si="24"/>
        <v>20.591233796825041</v>
      </c>
      <c r="C243" s="156">
        <f t="shared" si="24"/>
        <v>25.363364090149428</v>
      </c>
      <c r="D243" s="156">
        <f t="shared" si="24"/>
        <v>22.786101871261497</v>
      </c>
      <c r="E243" s="156">
        <f t="shared" si="24"/>
        <v>11.705720918955199</v>
      </c>
      <c r="F243" s="156">
        <f t="shared" si="24"/>
        <v>57.724387404500796</v>
      </c>
      <c r="G243" s="156">
        <f t="shared" si="23"/>
        <v>26.777980450482477</v>
      </c>
      <c r="H243" s="156">
        <f t="shared" si="23"/>
        <v>22.002198375761573</v>
      </c>
      <c r="I243" s="156">
        <f t="shared" si="23"/>
        <v>43.923809291400069</v>
      </c>
      <c r="J243" s="156">
        <f t="shared" si="23"/>
        <v>31.32863117941007</v>
      </c>
      <c r="K243" s="156">
        <f t="shared" si="23"/>
        <v>31.028687833183103</v>
      </c>
      <c r="L243" s="156">
        <f t="shared" si="23"/>
        <v>24.281869705196598</v>
      </c>
      <c r="M243" s="156">
        <f t="shared" si="23"/>
        <v>40.24004957344026</v>
      </c>
      <c r="N243" s="156">
        <f t="shared" si="23"/>
        <v>61.622117165257251</v>
      </c>
      <c r="O243" s="156">
        <f t="shared" si="23"/>
        <v>66.752274875890308</v>
      </c>
      <c r="P243" s="156">
        <f t="shared" si="23"/>
        <v>2.0875819111399156</v>
      </c>
      <c r="Q243" s="156">
        <f t="shared" si="23"/>
        <v>6.3066757359304688</v>
      </c>
      <c r="R243" s="156">
        <f t="shared" si="23"/>
        <v>1.4819068811103118</v>
      </c>
      <c r="S243" s="156">
        <f t="shared" si="23"/>
        <v>2.3964983667935269</v>
      </c>
      <c r="T243" s="156">
        <f t="shared" si="23"/>
        <v>2.4797968255795331</v>
      </c>
      <c r="U243" s="156">
        <f t="shared" si="23"/>
        <v>3.2228371088456371</v>
      </c>
      <c r="V243" s="156">
        <f t="shared" si="23"/>
        <v>2.2551558762132595</v>
      </c>
      <c r="W243" s="156">
        <f t="shared" si="23"/>
        <v>1.4772255598033865</v>
      </c>
      <c r="X243" s="156">
        <f t="shared" si="23"/>
        <v>11.258950076093443</v>
      </c>
    </row>
    <row r="244" spans="1:24" ht="16">
      <c r="A244" s="130">
        <v>1960</v>
      </c>
      <c r="B244" s="156">
        <f t="shared" si="24"/>
        <v>20.829680284192271</v>
      </c>
      <c r="C244" s="156">
        <f t="shared" si="24"/>
        <v>25.481050099527721</v>
      </c>
      <c r="D244" s="156">
        <f t="shared" si="24"/>
        <v>22.366200576058386</v>
      </c>
      <c r="E244" s="156">
        <f t="shared" si="24"/>
        <v>12.561338029524899</v>
      </c>
      <c r="F244" s="156">
        <f t="shared" si="24"/>
        <v>50.979908609516649</v>
      </c>
      <c r="G244" s="156">
        <f t="shared" si="23"/>
        <v>27.429488714842716</v>
      </c>
      <c r="H244" s="156">
        <f t="shared" si="23"/>
        <v>23.626584800995232</v>
      </c>
      <c r="I244" s="156">
        <f t="shared" si="23"/>
        <v>44.012101751427195</v>
      </c>
      <c r="J244" s="156">
        <f t="shared" si="23"/>
        <v>27.638476922297112</v>
      </c>
      <c r="K244" s="156">
        <f t="shared" si="23"/>
        <v>29.977435889394858</v>
      </c>
      <c r="L244" s="156">
        <f t="shared" si="23"/>
        <v>23.630629959703228</v>
      </c>
      <c r="M244" s="156">
        <f t="shared" si="23"/>
        <v>39.977282049725694</v>
      </c>
      <c r="N244" s="156">
        <f t="shared" si="23"/>
        <v>57.81510276678766</v>
      </c>
      <c r="O244" s="156">
        <f t="shared" si="23"/>
        <v>63.411323518351992</v>
      </c>
      <c r="P244" s="156">
        <f t="shared" si="23"/>
        <v>2.3354576222366252</v>
      </c>
      <c r="Q244" s="156">
        <f t="shared" si="23"/>
        <v>7.3328545473730973</v>
      </c>
      <c r="R244" s="156">
        <f t="shared" si="23"/>
        <v>1.5213700613542793</v>
      </c>
      <c r="S244" s="156">
        <f t="shared" si="23"/>
        <v>2.6782307147937741</v>
      </c>
      <c r="T244" s="156">
        <f t="shared" si="23"/>
        <v>2.8214880301761371</v>
      </c>
      <c r="U244" s="156">
        <f t="shared" si="23"/>
        <v>3.5150195211335826</v>
      </c>
      <c r="V244" s="156">
        <f t="shared" si="23"/>
        <v>2.5513035395937775</v>
      </c>
      <c r="W244" s="156">
        <f t="shared" si="23"/>
        <v>1.4127070817403971</v>
      </c>
      <c r="X244" s="156">
        <f t="shared" si="23"/>
        <v>10.301498100179474</v>
      </c>
    </row>
    <row r="245" spans="1:24" ht="16">
      <c r="A245" s="130">
        <v>1961</v>
      </c>
      <c r="B245" s="156">
        <f t="shared" si="24"/>
        <v>26.44244593357072</v>
      </c>
      <c r="C245" s="156">
        <f t="shared" si="24"/>
        <v>32.331885229286748</v>
      </c>
      <c r="D245" s="156">
        <f t="shared" si="24"/>
        <v>28.082900181569624</v>
      </c>
      <c r="E245" s="156">
        <f t="shared" si="24"/>
        <v>15.458309488754004</v>
      </c>
      <c r="F245" s="156">
        <f t="shared" si="24"/>
        <v>65.670540589195269</v>
      </c>
      <c r="G245" s="156">
        <f t="shared" si="23"/>
        <v>35.381297493275618</v>
      </c>
      <c r="H245" s="156">
        <f t="shared" si="23"/>
        <v>30.028928847474557</v>
      </c>
      <c r="I245" s="156">
        <f t="shared" si="23"/>
        <v>57.496126890499227</v>
      </c>
      <c r="J245" s="156">
        <f t="shared" si="23"/>
        <v>34.830201277719404</v>
      </c>
      <c r="K245" s="156">
        <f t="shared" si="23"/>
        <v>38.823477445996389</v>
      </c>
      <c r="L245" s="156">
        <f t="shared" si="23"/>
        <v>28.529023244050109</v>
      </c>
      <c r="M245" s="156">
        <f t="shared" si="23"/>
        <v>52.032431451820479</v>
      </c>
      <c r="N245" s="156">
        <f t="shared" si="23"/>
        <v>76.273730627139955</v>
      </c>
      <c r="O245" s="156">
        <f t="shared" si="23"/>
        <v>82.964205125235821</v>
      </c>
      <c r="P245" s="156">
        <f t="shared" si="23"/>
        <v>2.4943112263267815</v>
      </c>
      <c r="Q245" s="156">
        <f t="shared" si="23"/>
        <v>6.4122963375185957</v>
      </c>
      <c r="R245" s="156">
        <f t="shared" si="23"/>
        <v>1.5537296025592846</v>
      </c>
      <c r="S245" s="156">
        <f t="shared" si="23"/>
        <v>2.7277512007103106</v>
      </c>
      <c r="T245" s="156">
        <f t="shared" si="23"/>
        <v>2.8489411087097509</v>
      </c>
      <c r="U245" s="156">
        <f t="shared" si="23"/>
        <v>3.6843731616617981</v>
      </c>
      <c r="V245" s="156">
        <f t="shared" si="23"/>
        <v>2.6243190891221864</v>
      </c>
      <c r="W245" s="156">
        <f t="shared" si="23"/>
        <v>1.495430547970144</v>
      </c>
      <c r="X245" s="156">
        <f t="shared" si="23"/>
        <v>12.496449092002269</v>
      </c>
    </row>
    <row r="246" spans="1:24" ht="16">
      <c r="A246" s="130">
        <v>1962</v>
      </c>
      <c r="B246" s="156">
        <f t="shared" si="24"/>
        <v>23.751927059829899</v>
      </c>
      <c r="C246" s="156">
        <f t="shared" si="24"/>
        <v>29.5099582864746</v>
      </c>
      <c r="D246" s="156">
        <f t="shared" si="24"/>
        <v>25.500085612318664</v>
      </c>
      <c r="E246" s="156">
        <f t="shared" si="24"/>
        <v>14.482057050516557</v>
      </c>
      <c r="F246" s="156">
        <f t="shared" si="24"/>
        <v>65.833904924484074</v>
      </c>
      <c r="G246" s="156">
        <f t="shared" si="23"/>
        <v>30.730425937784535</v>
      </c>
      <c r="H246" s="156">
        <f t="shared" si="23"/>
        <v>24.848693810989399</v>
      </c>
      <c r="I246" s="156">
        <f t="shared" si="23"/>
        <v>51.176557497037869</v>
      </c>
      <c r="J246" s="156">
        <f t="shared" si="23"/>
        <v>32.863846291956321</v>
      </c>
      <c r="K246" s="156">
        <f t="shared" si="23"/>
        <v>32.289874426609657</v>
      </c>
      <c r="L246" s="156">
        <f t="shared" si="23"/>
        <v>22.71594946784246</v>
      </c>
      <c r="M246" s="156">
        <f t="shared" si="23"/>
        <v>43.601096259367488</v>
      </c>
      <c r="N246" s="156">
        <f t="shared" si="23"/>
        <v>69.310701758188344</v>
      </c>
      <c r="O246" s="156">
        <f t="shared" si="23"/>
        <v>69.279259489828164</v>
      </c>
      <c r="P246" s="156">
        <f t="shared" si="23"/>
        <v>2.2397206020018734</v>
      </c>
      <c r="Q246" s="156">
        <f t="shared" si="23"/>
        <v>7.7208003420547078</v>
      </c>
      <c r="R246" s="156">
        <f t="shared" si="23"/>
        <v>1.5962085698932553</v>
      </c>
      <c r="S246" s="156">
        <f t="shared" si="23"/>
        <v>2.8795232775178321</v>
      </c>
      <c r="T246" s="156">
        <f t="shared" si="23"/>
        <v>3.0451476828665913</v>
      </c>
      <c r="U246" s="156">
        <f t="shared" si="23"/>
        <v>3.977096609355828</v>
      </c>
      <c r="V246" s="156">
        <f t="shared" si="23"/>
        <v>2.8225365311066755</v>
      </c>
      <c r="W246" s="156">
        <f t="shared" si="23"/>
        <v>1.495721827780812</v>
      </c>
      <c r="X246" s="156">
        <f t="shared" si="23"/>
        <v>11.120212658875422</v>
      </c>
    </row>
    <row r="247" spans="1:24" ht="16">
      <c r="A247" s="130">
        <v>1963</v>
      </c>
      <c r="B247" s="156">
        <f t="shared" si="24"/>
        <v>28.734606318441017</v>
      </c>
      <c r="C247" s="156">
        <f t="shared" si="24"/>
        <v>36.231146385802056</v>
      </c>
      <c r="D247" s="156">
        <f t="shared" si="24"/>
        <v>31.485322014542099</v>
      </c>
      <c r="E247" s="156">
        <f t="shared" si="24"/>
        <v>17.214998766576386</v>
      </c>
      <c r="F247" s="156">
        <f t="shared" si="24"/>
        <v>85.382625629972978</v>
      </c>
      <c r="G247" s="156">
        <f t="shared" si="23"/>
        <v>35.627319310970499</v>
      </c>
      <c r="H247" s="156">
        <f t="shared" si="23"/>
        <v>27.505869983067846</v>
      </c>
      <c r="I247" s="156">
        <f t="shared" si="23"/>
        <v>59.323075549688767</v>
      </c>
      <c r="J247" s="156">
        <f t="shared" si="23"/>
        <v>43.853147933021589</v>
      </c>
      <c r="K247" s="156">
        <f t="shared" si="23"/>
        <v>38.316779488336351</v>
      </c>
      <c r="L247" s="156">
        <f t="shared" si="23"/>
        <v>24.535042701227283</v>
      </c>
      <c r="M247" s="156">
        <f t="shared" si="23"/>
        <v>51.235648214382735</v>
      </c>
      <c r="N247" s="156">
        <f t="shared" si="23"/>
        <v>89.16683159787415</v>
      </c>
      <c r="O247" s="156">
        <f t="shared" si="23"/>
        <v>77.54566073215446</v>
      </c>
      <c r="P247" s="156">
        <f t="shared" si="23"/>
        <v>2.372110607042559</v>
      </c>
      <c r="Q247" s="156">
        <f t="shared" si="23"/>
        <v>8.4644953729639489</v>
      </c>
      <c r="R247" s="156">
        <f t="shared" si="23"/>
        <v>1.645962391016828</v>
      </c>
      <c r="S247" s="156">
        <f t="shared" si="23"/>
        <v>2.9267762545018998</v>
      </c>
      <c r="T247" s="156">
        <f t="shared" si="23"/>
        <v>3.0820853242597628</v>
      </c>
      <c r="U247" s="156">
        <f t="shared" si="23"/>
        <v>4.0643938799311883</v>
      </c>
      <c r="V247" s="156">
        <f t="shared" si="23"/>
        <v>2.8141884685123952</v>
      </c>
      <c r="W247" s="156">
        <f t="shared" si="23"/>
        <v>1.5946113235026396</v>
      </c>
      <c r="X247" s="156">
        <f t="shared" si="23"/>
        <v>13.329574217823835</v>
      </c>
    </row>
    <row r="248" spans="1:24" ht="16">
      <c r="A248" s="130">
        <v>1964</v>
      </c>
      <c r="B248" s="156">
        <f t="shared" si="24"/>
        <v>33.368348933352813</v>
      </c>
      <c r="C248" s="156">
        <f t="shared" si="24"/>
        <v>42.212184031170267</v>
      </c>
      <c r="D248" s="156">
        <f t="shared" si="24"/>
        <v>36.185978114255427</v>
      </c>
      <c r="E248" s="156">
        <f t="shared" si="24"/>
        <v>20.830161878195248</v>
      </c>
      <c r="F248" s="156">
        <f t="shared" si="24"/>
        <v>98.664168580589532</v>
      </c>
      <c r="G248" s="156">
        <f t="shared" si="23"/>
        <v>42.087977394821891</v>
      </c>
      <c r="H248" s="156">
        <f t="shared" si="23"/>
        <v>31.206199625404196</v>
      </c>
      <c r="I248" s="156">
        <f t="shared" si="23"/>
        <v>71.062139952656992</v>
      </c>
      <c r="J248" s="156">
        <f t="shared" ref="J248:X263" si="25">(1+J61)*J247</f>
        <v>56.986534759843856</v>
      </c>
      <c r="K248" s="156">
        <f t="shared" si="25"/>
        <v>44.648244130989049</v>
      </c>
      <c r="L248" s="156">
        <f t="shared" si="25"/>
        <v>26.644074971824782</v>
      </c>
      <c r="M248" s="156">
        <f t="shared" si="25"/>
        <v>60.242362813989082</v>
      </c>
      <c r="N248" s="156">
        <f t="shared" si="25"/>
        <v>110.55349615662428</v>
      </c>
      <c r="O248" s="156">
        <f t="shared" si="25"/>
        <v>91.771412193468208</v>
      </c>
      <c r="P248" s="156">
        <f t="shared" si="25"/>
        <v>2.3126305177504149</v>
      </c>
      <c r="Q248" s="156">
        <f t="shared" si="25"/>
        <v>8.1013190258285306</v>
      </c>
      <c r="R248" s="156">
        <f t="shared" si="25"/>
        <v>1.704163621163183</v>
      </c>
      <c r="S248" s="156">
        <f t="shared" si="25"/>
        <v>3.0451058184714115</v>
      </c>
      <c r="T248" s="156">
        <f t="shared" si="25"/>
        <v>3.1901432357283102</v>
      </c>
      <c r="U248" s="156">
        <f t="shared" si="25"/>
        <v>4.2583467558815045</v>
      </c>
      <c r="V248" s="156">
        <f t="shared" si="25"/>
        <v>2.9734311432446021</v>
      </c>
      <c r="W248" s="156">
        <f t="shared" si="25"/>
        <v>1.5107227380302204</v>
      </c>
      <c r="X248" s="156">
        <f t="shared" si="25"/>
        <v>15.374452674195386</v>
      </c>
    </row>
    <row r="249" spans="1:24" ht="16">
      <c r="A249" s="130">
        <v>1965</v>
      </c>
      <c r="B249" s="156">
        <f t="shared" si="24"/>
        <v>38.194413239583632</v>
      </c>
      <c r="C249" s="156">
        <f t="shared" si="24"/>
        <v>47.468445186731586</v>
      </c>
      <c r="D249" s="156">
        <f t="shared" si="24"/>
        <v>40.16115559382348</v>
      </c>
      <c r="E249" s="156">
        <f t="shared" si="24"/>
        <v>22.178785700716929</v>
      </c>
      <c r="F249" s="156">
        <f t="shared" si="24"/>
        <v>115.318120968684</v>
      </c>
      <c r="G249" s="156">
        <f t="shared" si="24"/>
        <v>53.064101019617496</v>
      </c>
      <c r="H249" s="156">
        <f t="shared" si="24"/>
        <v>38.513137775823083</v>
      </c>
      <c r="I249" s="156">
        <f t="shared" si="24"/>
        <v>91.396661868889623</v>
      </c>
      <c r="J249" s="156">
        <f t="shared" si="25"/>
        <v>73.532445736121147</v>
      </c>
      <c r="K249" s="156">
        <f t="shared" si="25"/>
        <v>60.271557717304738</v>
      </c>
      <c r="L249" s="156">
        <f t="shared" si="25"/>
        <v>35.959376463474165</v>
      </c>
      <c r="M249" s="156">
        <f t="shared" si="25"/>
        <v>80.265719366102786</v>
      </c>
      <c r="N249" s="156">
        <f t="shared" si="25"/>
        <v>157.21038813960442</v>
      </c>
      <c r="O249" s="156">
        <f t="shared" si="25"/>
        <v>126.62435911630357</v>
      </c>
      <c r="P249" s="156">
        <f t="shared" si="25"/>
        <v>2.1652264708000297</v>
      </c>
      <c r="Q249" s="156">
        <f t="shared" si="25"/>
        <v>8.9607270893133055</v>
      </c>
      <c r="R249" s="156">
        <f t="shared" si="25"/>
        <v>1.771086126566261</v>
      </c>
      <c r="S249" s="156">
        <f t="shared" si="25"/>
        <v>3.0761049957034508</v>
      </c>
      <c r="T249" s="156">
        <f t="shared" si="25"/>
        <v>3.2127932527019816</v>
      </c>
      <c r="U249" s="156">
        <f t="shared" si="25"/>
        <v>4.2388861112071261</v>
      </c>
      <c r="V249" s="156">
        <f t="shared" si="25"/>
        <v>2.882770002590318</v>
      </c>
      <c r="W249" s="156">
        <f t="shared" si="25"/>
        <v>1.5445111960677227</v>
      </c>
      <c r="X249" s="156">
        <f t="shared" si="25"/>
        <v>19.96277191390433</v>
      </c>
    </row>
    <row r="250" spans="1:24" ht="16">
      <c r="A250" s="130">
        <v>1966</v>
      </c>
      <c r="B250" s="156">
        <f t="shared" si="24"/>
        <v>34.856221522444024</v>
      </c>
      <c r="C250" s="156">
        <f t="shared" si="24"/>
        <v>42.698815814368793</v>
      </c>
      <c r="D250" s="156">
        <f t="shared" si="24"/>
        <v>35.080767741159768</v>
      </c>
      <c r="E250" s="156">
        <f t="shared" si="24"/>
        <v>20.747578134338724</v>
      </c>
      <c r="F250" s="156">
        <f t="shared" si="24"/>
        <v>100.10866839311707</v>
      </c>
      <c r="G250" s="156">
        <f t="shared" si="24"/>
        <v>49.955075340878103</v>
      </c>
      <c r="H250" s="156">
        <f t="shared" si="24"/>
        <v>37.410989808702034</v>
      </c>
      <c r="I250" s="156">
        <f t="shared" si="24"/>
        <v>87.340711181366473</v>
      </c>
      <c r="J250" s="156">
        <f t="shared" si="25"/>
        <v>64.99994172907121</v>
      </c>
      <c r="K250" s="156">
        <f t="shared" si="25"/>
        <v>55.992879834953271</v>
      </c>
      <c r="L250" s="156">
        <f t="shared" si="25"/>
        <v>33.857191315419463</v>
      </c>
      <c r="M250" s="156">
        <f t="shared" si="25"/>
        <v>75.60629435690052</v>
      </c>
      <c r="N250" s="156">
        <f t="shared" si="25"/>
        <v>145.48092108050855</v>
      </c>
      <c r="O250" s="156">
        <f t="shared" si="25"/>
        <v>116.17151827125271</v>
      </c>
      <c r="P250" s="156">
        <f t="shared" si="25"/>
        <v>1.9087635918484924</v>
      </c>
      <c r="Q250" s="156">
        <f t="shared" si="25"/>
        <v>8.8153485021585638</v>
      </c>
      <c r="R250" s="156">
        <f t="shared" si="25"/>
        <v>1.8553721153295493</v>
      </c>
      <c r="S250" s="156">
        <f t="shared" si="25"/>
        <v>3.2203127979020287</v>
      </c>
      <c r="T250" s="156">
        <f t="shared" si="25"/>
        <v>3.3301244622906574</v>
      </c>
      <c r="U250" s="156">
        <f t="shared" si="25"/>
        <v>4.2471519391239791</v>
      </c>
      <c r="V250" s="156">
        <f t="shared" si="25"/>
        <v>2.8974862484572368</v>
      </c>
      <c r="W250" s="156">
        <f t="shared" si="25"/>
        <v>1.5078099399235394</v>
      </c>
      <c r="X250" s="156">
        <f t="shared" si="25"/>
        <v>18.103762655275304</v>
      </c>
    </row>
    <row r="251" spans="1:24" ht="16">
      <c r="A251" s="130">
        <v>1967</v>
      </c>
      <c r="B251" s="156">
        <f t="shared" si="24"/>
        <v>44.873202463563985</v>
      </c>
      <c r="C251" s="156">
        <f t="shared" si="24"/>
        <v>52.940980763761438</v>
      </c>
      <c r="D251" s="156">
        <f t="shared" si="24"/>
        <v>43.33457514109201</v>
      </c>
      <c r="E251" s="156">
        <f t="shared" si="24"/>
        <v>23.386074588724632</v>
      </c>
      <c r="F251" s="156">
        <f t="shared" si="24"/>
        <v>122.26069035667722</v>
      </c>
      <c r="G251" s="156">
        <f t="shared" si="24"/>
        <v>69.904634678257779</v>
      </c>
      <c r="H251" s="156">
        <f t="shared" si="24"/>
        <v>50.434068377721573</v>
      </c>
      <c r="I251" s="156">
        <f t="shared" si="24"/>
        <v>117.46535207465584</v>
      </c>
      <c r="J251" s="156">
        <f t="shared" si="25"/>
        <v>97.476439615205791</v>
      </c>
      <c r="K251" s="156">
        <f t="shared" si="25"/>
        <v>91.758331829529666</v>
      </c>
      <c r="L251" s="156">
        <f t="shared" si="25"/>
        <v>64.109607471486228</v>
      </c>
      <c r="M251" s="156">
        <f t="shared" si="25"/>
        <v>130.43900327629905</v>
      </c>
      <c r="N251" s="156">
        <f t="shared" si="25"/>
        <v>244.66399383635607</v>
      </c>
      <c r="O251" s="156">
        <f t="shared" si="25"/>
        <v>236.33701334067109</v>
      </c>
      <c r="P251" s="156">
        <f t="shared" si="25"/>
        <v>2.3637394685677267</v>
      </c>
      <c r="Q251" s="156">
        <f t="shared" si="25"/>
        <v>9.8065793963135981</v>
      </c>
      <c r="R251" s="156">
        <f t="shared" si="25"/>
        <v>1.9334832813849234</v>
      </c>
      <c r="S251" s="156">
        <f t="shared" si="25"/>
        <v>3.2528057540328601</v>
      </c>
      <c r="T251" s="156">
        <f t="shared" si="25"/>
        <v>3.0243857354077521</v>
      </c>
      <c r="U251" s="156">
        <f t="shared" si="25"/>
        <v>4.0368754466179508</v>
      </c>
      <c r="V251" s="156">
        <f t="shared" si="25"/>
        <v>2.7178543403068769</v>
      </c>
      <c r="W251" s="156">
        <f t="shared" si="25"/>
        <v>1.4505734571272531</v>
      </c>
      <c r="X251" s="156">
        <f t="shared" si="25"/>
        <v>27.274205056054843</v>
      </c>
    </row>
    <row r="252" spans="1:24" ht="16">
      <c r="A252" s="130">
        <v>1968</v>
      </c>
      <c r="B252" s="156">
        <f t="shared" si="24"/>
        <v>51.219170755961208</v>
      </c>
      <c r="C252" s="156">
        <f t="shared" si="24"/>
        <v>58.807370842193848</v>
      </c>
      <c r="D252" s="156">
        <f t="shared" si="24"/>
        <v>45.366200021652617</v>
      </c>
      <c r="E252" s="156">
        <f t="shared" si="24"/>
        <v>26.551299328457613</v>
      </c>
      <c r="F252" s="156">
        <f t="shared" si="24"/>
        <v>150.06148175593501</v>
      </c>
      <c r="G252" s="156">
        <f t="shared" si="24"/>
        <v>84.639832622087738</v>
      </c>
      <c r="H252" s="156">
        <f t="shared" si="24"/>
        <v>57.246559372802054</v>
      </c>
      <c r="I252" s="156">
        <f t="shared" si="24"/>
        <v>142.13398112935386</v>
      </c>
      <c r="J252" s="156">
        <f t="shared" si="25"/>
        <v>130.96530921777452</v>
      </c>
      <c r="K252" s="156">
        <f t="shared" si="25"/>
        <v>120.95216268441283</v>
      </c>
      <c r="L252" s="156">
        <f t="shared" si="25"/>
        <v>84.77085176739682</v>
      </c>
      <c r="M252" s="156">
        <f t="shared" si="25"/>
        <v>184.32596430980371</v>
      </c>
      <c r="N252" s="156">
        <f t="shared" si="25"/>
        <v>357.61557323084821</v>
      </c>
      <c r="O252" s="156">
        <f t="shared" si="25"/>
        <v>354.86002553101764</v>
      </c>
      <c r="P252" s="156">
        <f t="shared" si="25"/>
        <v>2.8997263627853402</v>
      </c>
      <c r="Q252" s="156">
        <f t="shared" si="25"/>
        <v>12.410049708551799</v>
      </c>
      <c r="R252" s="156">
        <f t="shared" si="25"/>
        <v>2.0341404210138223</v>
      </c>
      <c r="S252" s="156">
        <f t="shared" si="25"/>
        <v>3.4003204949782502</v>
      </c>
      <c r="T252" s="156">
        <f t="shared" si="25"/>
        <v>3.016522332495692</v>
      </c>
      <c r="U252" s="156">
        <f t="shared" si="25"/>
        <v>4.1407846206138972</v>
      </c>
      <c r="V252" s="156">
        <f t="shared" si="25"/>
        <v>2.6724475841472524</v>
      </c>
      <c r="W252" s="156">
        <f t="shared" si="25"/>
        <v>1.4680502457673403</v>
      </c>
      <c r="X252" s="156">
        <f t="shared" si="25"/>
        <v>36.349361605072971</v>
      </c>
    </row>
    <row r="253" spans="1:24" ht="16">
      <c r="A253" s="130">
        <v>1969</v>
      </c>
      <c r="B253" s="156">
        <f t="shared" si="24"/>
        <v>45.6291104596556</v>
      </c>
      <c r="C253" s="156">
        <f t="shared" si="24"/>
        <v>53.816977352525278</v>
      </c>
      <c r="D253" s="156">
        <f t="shared" si="24"/>
        <v>45.695915681744708</v>
      </c>
      <c r="E253" s="156">
        <f t="shared" si="24"/>
        <v>21.614049050002642</v>
      </c>
      <c r="F253" s="156">
        <f t="shared" si="24"/>
        <v>123.54909481170566</v>
      </c>
      <c r="G253" s="156">
        <f t="shared" si="24"/>
        <v>72.208780404881708</v>
      </c>
      <c r="H253" s="156">
        <f t="shared" si="24"/>
        <v>51.397046630260284</v>
      </c>
      <c r="I253" s="156">
        <f t="shared" si="24"/>
        <v>118.96243403275226</v>
      </c>
      <c r="J253" s="156">
        <f t="shared" si="25"/>
        <v>101.85524804234716</v>
      </c>
      <c r="K253" s="156">
        <f t="shared" si="25"/>
        <v>94.147953911920098</v>
      </c>
      <c r="L253" s="156">
        <f t="shared" si="25"/>
        <v>63.959607658500893</v>
      </c>
      <c r="M253" s="156">
        <f t="shared" si="25"/>
        <v>141.97154423069702</v>
      </c>
      <c r="N253" s="156">
        <f t="shared" si="25"/>
        <v>267.49287262094214</v>
      </c>
      <c r="O253" s="156">
        <f t="shared" si="25"/>
        <v>240.01312686815911</v>
      </c>
      <c r="P253" s="156">
        <f t="shared" si="25"/>
        <v>2.965273277165696</v>
      </c>
      <c r="Q253" s="156">
        <f t="shared" si="25"/>
        <v>14.801414958706035</v>
      </c>
      <c r="R253" s="156">
        <f t="shared" si="25"/>
        <v>2.1680682263333724</v>
      </c>
      <c r="S253" s="156">
        <f t="shared" si="25"/>
        <v>3.3752601329302605</v>
      </c>
      <c r="T253" s="156">
        <f t="shared" si="25"/>
        <v>2.8634639893448606</v>
      </c>
      <c r="U253" s="156">
        <f t="shared" si="25"/>
        <v>3.805795144806233</v>
      </c>
      <c r="V253" s="156">
        <f t="shared" si="25"/>
        <v>2.1846458882506212</v>
      </c>
      <c r="W253" s="156">
        <f t="shared" si="25"/>
        <v>1.5131986164208995</v>
      </c>
      <c r="X253" s="156">
        <f t="shared" si="25"/>
        <v>27.650645162245901</v>
      </c>
    </row>
    <row r="254" spans="1:24" ht="16">
      <c r="A254" s="130">
        <v>1970</v>
      </c>
      <c r="B254" s="156">
        <f t="shared" si="24"/>
        <v>45.630023041864789</v>
      </c>
      <c r="C254" s="156">
        <f t="shared" si="24"/>
        <v>55.983648860737944</v>
      </c>
      <c r="D254" s="156">
        <f t="shared" si="24"/>
        <v>44.533815111859468</v>
      </c>
      <c r="E254" s="156">
        <f t="shared" si="24"/>
        <v>22.875003281093587</v>
      </c>
      <c r="F254" s="156">
        <f t="shared" si="24"/>
        <v>137.63137582140834</v>
      </c>
      <c r="G254" s="156">
        <f t="shared" si="24"/>
        <v>70.755217655331435</v>
      </c>
      <c r="H254" s="156">
        <f t="shared" si="24"/>
        <v>45.440211980523735</v>
      </c>
      <c r="I254" s="156">
        <f t="shared" si="24"/>
        <v>124.28278391089027</v>
      </c>
      <c r="J254" s="156">
        <f t="shared" si="25"/>
        <v>106.52159016383835</v>
      </c>
      <c r="K254" s="156">
        <f t="shared" si="25"/>
        <v>84.857433819891824</v>
      </c>
      <c r="L254" s="156">
        <f t="shared" si="25"/>
        <v>50.196779282544668</v>
      </c>
      <c r="M254" s="156">
        <f t="shared" si="25"/>
        <v>130.42499853841443</v>
      </c>
      <c r="N254" s="156">
        <f t="shared" si="25"/>
        <v>286.03012869357343</v>
      </c>
      <c r="O254" s="156">
        <f t="shared" si="25"/>
        <v>199.65971984781552</v>
      </c>
      <c r="P254" s="156">
        <f t="shared" si="25"/>
        <v>2.5391042017714422</v>
      </c>
      <c r="Q254" s="156">
        <f t="shared" si="25"/>
        <v>16.959404319726019</v>
      </c>
      <c r="R254" s="156">
        <f t="shared" si="25"/>
        <v>2.3095346781016248</v>
      </c>
      <c r="S254" s="156">
        <f t="shared" si="25"/>
        <v>3.9442952387409731</v>
      </c>
      <c r="T254" s="156">
        <f t="shared" si="25"/>
        <v>3.2101149398949493</v>
      </c>
      <c r="U254" s="156">
        <f t="shared" si="25"/>
        <v>4.504957770858586</v>
      </c>
      <c r="V254" s="156">
        <f t="shared" si="25"/>
        <v>2.6443302503466457</v>
      </c>
      <c r="W254" s="156">
        <f t="shared" si="25"/>
        <v>1.4928090296741308</v>
      </c>
      <c r="X254" s="156">
        <f t="shared" si="25"/>
        <v>28.106574270846011</v>
      </c>
    </row>
    <row r="255" spans="1:24" ht="16">
      <c r="A255" s="130">
        <v>1971</v>
      </c>
      <c r="B255" s="156">
        <f t="shared" ref="B255:Q270" si="26">(1+B68)*B254</f>
        <v>52.997446562204274</v>
      </c>
      <c r="C255" s="156">
        <f t="shared" si="26"/>
        <v>63.999387704618407</v>
      </c>
      <c r="D255" s="156">
        <f t="shared" si="26"/>
        <v>54.890654388998726</v>
      </c>
      <c r="E255" s="156">
        <f t="shared" si="26"/>
        <v>23.778931533521661</v>
      </c>
      <c r="F255" s="156">
        <f t="shared" si="26"/>
        <v>157.99171189591425</v>
      </c>
      <c r="G255" s="156">
        <f t="shared" si="26"/>
        <v>85.779380572264515</v>
      </c>
      <c r="H255" s="156">
        <f t="shared" si="26"/>
        <v>59.140460176327238</v>
      </c>
      <c r="I255" s="156">
        <f t="shared" si="26"/>
        <v>144.01476091433861</v>
      </c>
      <c r="J255" s="156">
        <f t="shared" si="25"/>
        <v>128.13696481611183</v>
      </c>
      <c r="K255" s="156">
        <f t="shared" si="25"/>
        <v>102.10131294643203</v>
      </c>
      <c r="L255" s="156">
        <f t="shared" si="25"/>
        <v>63.439191625072773</v>
      </c>
      <c r="M255" s="156">
        <f t="shared" si="25"/>
        <v>158.57332172297501</v>
      </c>
      <c r="N255" s="156">
        <f t="shared" si="25"/>
        <v>326.96962101348458</v>
      </c>
      <c r="O255" s="156">
        <f t="shared" si="25"/>
        <v>234.93360255332911</v>
      </c>
      <c r="P255" s="156">
        <f t="shared" si="25"/>
        <v>3.3456760425061587</v>
      </c>
      <c r="Q255" s="156">
        <f t="shared" si="25"/>
        <v>23.180780327292688</v>
      </c>
      <c r="R255" s="156">
        <f t="shared" si="25"/>
        <v>2.4108308690831621</v>
      </c>
      <c r="S255" s="156">
        <f t="shared" si="25"/>
        <v>4.2882772265115738</v>
      </c>
      <c r="T255" s="156">
        <f t="shared" si="25"/>
        <v>3.6348131464430513</v>
      </c>
      <c r="U255" s="156">
        <f t="shared" si="25"/>
        <v>5.0010887701632427</v>
      </c>
      <c r="V255" s="156">
        <f t="shared" si="25"/>
        <v>2.9867341419189684</v>
      </c>
      <c r="W255" s="156">
        <f t="shared" si="25"/>
        <v>1.5059166211541963</v>
      </c>
      <c r="X255" s="156">
        <f t="shared" si="25"/>
        <v>30.331396385110764</v>
      </c>
    </row>
    <row r="256" spans="1:24" ht="16">
      <c r="A256" s="130">
        <v>1972</v>
      </c>
      <c r="B256" s="156">
        <f t="shared" si="26"/>
        <v>61.920626639882606</v>
      </c>
      <c r="C256" s="156">
        <f t="shared" si="26"/>
        <v>76.143911515446788</v>
      </c>
      <c r="D256" s="156">
        <f t="shared" si="26"/>
        <v>65.899232358626634</v>
      </c>
      <c r="E256" s="156">
        <f t="shared" si="26"/>
        <v>27.045421883473221</v>
      </c>
      <c r="F256" s="156">
        <f t="shared" si="26"/>
        <v>178.94031766780006</v>
      </c>
      <c r="G256" s="156">
        <f t="shared" si="26"/>
        <v>93.552708039723115</v>
      </c>
      <c r="H256" s="156">
        <f t="shared" si="26"/>
        <v>63.188499171217629</v>
      </c>
      <c r="I256" s="156">
        <f t="shared" si="26"/>
        <v>156.08479991053892</v>
      </c>
      <c r="J256" s="156">
        <f t="shared" si="25"/>
        <v>143.60982314386504</v>
      </c>
      <c r="K256" s="156">
        <f t="shared" si="25"/>
        <v>107.80162924823134</v>
      </c>
      <c r="L256" s="156">
        <f t="shared" si="25"/>
        <v>63.638390686775494</v>
      </c>
      <c r="M256" s="156">
        <f t="shared" si="25"/>
        <v>170.23321806926538</v>
      </c>
      <c r="N256" s="156">
        <f t="shared" si="25"/>
        <v>350.56374886581762</v>
      </c>
      <c r="O256" s="156">
        <f t="shared" si="25"/>
        <v>231.68916950206764</v>
      </c>
      <c r="P256" s="156">
        <f t="shared" si="25"/>
        <v>4.6534004372405411</v>
      </c>
      <c r="Q256" s="156">
        <f t="shared" si="25"/>
        <v>30.047848889558612</v>
      </c>
      <c r="R256" s="156">
        <f t="shared" si="25"/>
        <v>2.5034067744559554</v>
      </c>
      <c r="S256" s="156">
        <f t="shared" si="25"/>
        <v>4.5095523313995711</v>
      </c>
      <c r="T256" s="156">
        <f t="shared" si="25"/>
        <v>3.8414886219498028</v>
      </c>
      <c r="U256" s="156">
        <f t="shared" si="25"/>
        <v>5.3641678148770939</v>
      </c>
      <c r="V256" s="156">
        <f t="shared" si="25"/>
        <v>3.161734903777293</v>
      </c>
      <c r="W256" s="156">
        <f t="shared" si="25"/>
        <v>1.9792463134898961</v>
      </c>
      <c r="X256" s="156">
        <f t="shared" si="25"/>
        <v>33.72623792551429</v>
      </c>
    </row>
    <row r="257" spans="1:24" ht="16">
      <c r="A257" s="130">
        <v>1973</v>
      </c>
      <c r="B257" s="156">
        <f t="shared" si="26"/>
        <v>50.735284643654211</v>
      </c>
      <c r="C257" s="156">
        <f t="shared" si="26"/>
        <v>64.976645452591356</v>
      </c>
      <c r="D257" s="156">
        <f t="shared" si="26"/>
        <v>51.914074830740184</v>
      </c>
      <c r="E257" s="156">
        <f t="shared" si="26"/>
        <v>26.031793233032126</v>
      </c>
      <c r="F257" s="156">
        <f t="shared" si="26"/>
        <v>179.10194874856174</v>
      </c>
      <c r="G257" s="156">
        <f t="shared" si="26"/>
        <v>69.286071101299342</v>
      </c>
      <c r="H257" s="156">
        <f t="shared" si="26"/>
        <v>40.320147779890441</v>
      </c>
      <c r="I257" s="156">
        <f t="shared" si="26"/>
        <v>125.50138653079783</v>
      </c>
      <c r="J257" s="156">
        <f t="shared" si="25"/>
        <v>129.60752980448282</v>
      </c>
      <c r="K257" s="156">
        <f t="shared" si="25"/>
        <v>70.773925634048837</v>
      </c>
      <c r="L257" s="156">
        <f t="shared" si="25"/>
        <v>34.730015333400857</v>
      </c>
      <c r="M257" s="156">
        <f t="shared" si="25"/>
        <v>114.19584734522459</v>
      </c>
      <c r="N257" s="156">
        <f t="shared" si="25"/>
        <v>254.5899113388227</v>
      </c>
      <c r="O257" s="156">
        <f t="shared" si="25"/>
        <v>137.19937550403938</v>
      </c>
      <c r="P257" s="156">
        <f t="shared" si="25"/>
        <v>4.1234246614432157</v>
      </c>
      <c r="Q257" s="156">
        <f t="shared" si="25"/>
        <v>34.212625730923179</v>
      </c>
      <c r="R257" s="156">
        <f t="shared" si="25"/>
        <v>2.6768928639257528</v>
      </c>
      <c r="S257" s="156">
        <f t="shared" si="25"/>
        <v>4.717262311783835</v>
      </c>
      <c r="T257" s="156">
        <f t="shared" si="25"/>
        <v>3.7989633429048184</v>
      </c>
      <c r="U257" s="156">
        <f t="shared" si="25"/>
        <v>5.4252656862885438</v>
      </c>
      <c r="V257" s="156">
        <f t="shared" si="25"/>
        <v>3.2794077313382792</v>
      </c>
      <c r="W257" s="156">
        <f t="shared" si="25"/>
        <v>2.9215365010012739</v>
      </c>
      <c r="X257" s="156">
        <f t="shared" si="25"/>
        <v>24.54706892804084</v>
      </c>
    </row>
    <row r="258" spans="1:24" ht="16">
      <c r="A258" s="130">
        <v>1974</v>
      </c>
      <c r="B258" s="156">
        <f t="shared" si="26"/>
        <v>37.01798573454942</v>
      </c>
      <c r="C258" s="156">
        <f t="shared" si="26"/>
        <v>47.78512459874473</v>
      </c>
      <c r="D258" s="156">
        <f t="shared" si="26"/>
        <v>39.949997212804604</v>
      </c>
      <c r="E258" s="156">
        <f t="shared" si="26"/>
        <v>19.963328018376242</v>
      </c>
      <c r="F258" s="156">
        <f t="shared" si="26"/>
        <v>117.42765872462525</v>
      </c>
      <c r="G258" s="156">
        <f t="shared" si="26"/>
        <v>51.875867154964844</v>
      </c>
      <c r="H258" s="156">
        <f t="shared" si="26"/>
        <v>26.104146657093281</v>
      </c>
      <c r="I258" s="156">
        <f t="shared" si="26"/>
        <v>97.316853782790531</v>
      </c>
      <c r="J258" s="156">
        <f t="shared" si="25"/>
        <v>100.81907807113819</v>
      </c>
      <c r="K258" s="156">
        <f t="shared" si="25"/>
        <v>52.467542029545761</v>
      </c>
      <c r="L258" s="156">
        <f t="shared" si="25"/>
        <v>23.41879663946553</v>
      </c>
      <c r="M258" s="156">
        <f t="shared" si="25"/>
        <v>84.468384364315725</v>
      </c>
      <c r="N258" s="156">
        <f t="shared" si="25"/>
        <v>207.70717916577848</v>
      </c>
      <c r="O258" s="156">
        <f t="shared" si="25"/>
        <v>100.48207863164836</v>
      </c>
      <c r="P258" s="156">
        <f t="shared" si="25"/>
        <v>3.3170889688979948</v>
      </c>
      <c r="Q258" s="156">
        <f t="shared" si="25"/>
        <v>29.796429331778285</v>
      </c>
      <c r="R258" s="156">
        <f t="shared" si="25"/>
        <v>2.8911245998257309</v>
      </c>
      <c r="S258" s="156">
        <f t="shared" si="25"/>
        <v>4.9856745373243347</v>
      </c>
      <c r="T258" s="156">
        <f t="shared" si="25"/>
        <v>3.9644081964883231</v>
      </c>
      <c r="U258" s="156">
        <f t="shared" si="25"/>
        <v>5.2591440509743883</v>
      </c>
      <c r="V258" s="156">
        <f t="shared" si="25"/>
        <v>2.7521474881531023</v>
      </c>
      <c r="W258" s="156">
        <f t="shared" si="25"/>
        <v>2.9695976697615145</v>
      </c>
      <c r="X258" s="156">
        <f t="shared" si="25"/>
        <v>14.180448966626344</v>
      </c>
    </row>
    <row r="259" spans="1:24" ht="16">
      <c r="A259" s="130">
        <v>1975</v>
      </c>
      <c r="B259" s="156">
        <f t="shared" si="26"/>
        <v>51.363565746259354</v>
      </c>
      <c r="C259" s="156">
        <f t="shared" si="26"/>
        <v>65.56692516442962</v>
      </c>
      <c r="D259" s="156">
        <f t="shared" si="26"/>
        <v>53.893646693020784</v>
      </c>
      <c r="E259" s="156">
        <f t="shared" si="26"/>
        <v>28.857465362697358</v>
      </c>
      <c r="F259" s="156">
        <f t="shared" si="26"/>
        <v>171.18118721219807</v>
      </c>
      <c r="G259" s="156">
        <f t="shared" si="26"/>
        <v>81.491799713734267</v>
      </c>
      <c r="H259" s="156">
        <f t="shared" si="26"/>
        <v>37.470930286694824</v>
      </c>
      <c r="I259" s="156">
        <f t="shared" si="26"/>
        <v>148.42600815377787</v>
      </c>
      <c r="J259" s="156">
        <f t="shared" si="25"/>
        <v>164.9276680711792</v>
      </c>
      <c r="K259" s="156">
        <f t="shared" si="25"/>
        <v>84.43129330936533</v>
      </c>
      <c r="L259" s="156">
        <f t="shared" si="25"/>
        <v>37.884821511629781</v>
      </c>
      <c r="M259" s="156">
        <f t="shared" si="25"/>
        <v>133.466804766368</v>
      </c>
      <c r="N259" s="156">
        <f t="shared" si="25"/>
        <v>328.65922373759457</v>
      </c>
      <c r="O259" s="156">
        <f t="shared" si="25"/>
        <v>172.32375039091801</v>
      </c>
      <c r="P259" s="156">
        <f t="shared" si="25"/>
        <v>4.3459504543810858</v>
      </c>
      <c r="Q259" s="156">
        <f t="shared" si="25"/>
        <v>33.577764672315148</v>
      </c>
      <c r="R259" s="156">
        <f t="shared" si="25"/>
        <v>3.0589254715996166</v>
      </c>
      <c r="S259" s="156">
        <f t="shared" si="25"/>
        <v>5.3761027103422041</v>
      </c>
      <c r="T259" s="156">
        <f t="shared" si="25"/>
        <v>4.3289751742373896</v>
      </c>
      <c r="U259" s="156">
        <f t="shared" si="25"/>
        <v>6.0292931057990771</v>
      </c>
      <c r="V259" s="156">
        <f t="shared" si="25"/>
        <v>2.8948702174343648</v>
      </c>
      <c r="W259" s="156">
        <f t="shared" si="25"/>
        <v>2.7817221918805752</v>
      </c>
      <c r="X259" s="156">
        <f t="shared" si="25"/>
        <v>19.333156166282457</v>
      </c>
    </row>
    <row r="260" spans="1:24" ht="16">
      <c r="A260" s="130">
        <v>1976</v>
      </c>
      <c r="B260" s="156">
        <f t="shared" si="26"/>
        <v>65.108969575615816</v>
      </c>
      <c r="C260" s="156">
        <f t="shared" si="26"/>
        <v>81.203981146894449</v>
      </c>
      <c r="D260" s="156">
        <f t="shared" si="26"/>
        <v>64.573374834592556</v>
      </c>
      <c r="E260" s="156">
        <f t="shared" si="26"/>
        <v>39.19167153415053</v>
      </c>
      <c r="F260" s="156">
        <f t="shared" si="26"/>
        <v>242.36711215597359</v>
      </c>
      <c r="G260" s="156">
        <f t="shared" si="26"/>
        <v>113.91901665582341</v>
      </c>
      <c r="H260" s="156">
        <f t="shared" si="26"/>
        <v>47.88792758367056</v>
      </c>
      <c r="I260" s="156">
        <f t="shared" si="26"/>
        <v>217.78179102005203</v>
      </c>
      <c r="J260" s="156">
        <f t="shared" si="25"/>
        <v>253.08088285953579</v>
      </c>
      <c r="K260" s="156">
        <f t="shared" si="25"/>
        <v>127.27510878626967</v>
      </c>
      <c r="L260" s="156">
        <f t="shared" si="25"/>
        <v>52.408725534543287</v>
      </c>
      <c r="M260" s="156">
        <f t="shared" si="25"/>
        <v>196.5765834001451</v>
      </c>
      <c r="N260" s="156">
        <f t="shared" si="25"/>
        <v>527.83985969152639</v>
      </c>
      <c r="O260" s="156">
        <f t="shared" si="25"/>
        <v>264.26708741199229</v>
      </c>
      <c r="P260" s="156">
        <f t="shared" si="25"/>
        <v>4.4471676404636211</v>
      </c>
      <c r="Q260" s="156">
        <f t="shared" si="25"/>
        <v>38.993044718888321</v>
      </c>
      <c r="R260" s="156">
        <f t="shared" si="25"/>
        <v>3.2144106533210248</v>
      </c>
      <c r="S260" s="156">
        <f t="shared" si="25"/>
        <v>6.068007129163246</v>
      </c>
      <c r="T260" s="156">
        <f t="shared" si="25"/>
        <v>5.0542949646808646</v>
      </c>
      <c r="U260" s="156">
        <f t="shared" si="25"/>
        <v>7.15357539123743</v>
      </c>
      <c r="V260" s="156">
        <f t="shared" si="25"/>
        <v>3.6480862118880362</v>
      </c>
      <c r="W260" s="156">
        <f t="shared" si="25"/>
        <v>2.9739668669215362</v>
      </c>
      <c r="X260" s="156">
        <f t="shared" si="25"/>
        <v>28.801318067689131</v>
      </c>
    </row>
    <row r="261" spans="1:24" ht="16">
      <c r="A261" s="130">
        <v>1977</v>
      </c>
      <c r="B261" s="156">
        <f t="shared" si="26"/>
        <v>62.335327471694583</v>
      </c>
      <c r="C261" s="156">
        <f t="shared" si="26"/>
        <v>75.374347340358895</v>
      </c>
      <c r="D261" s="156">
        <f t="shared" si="26"/>
        <v>57.513472855767624</v>
      </c>
      <c r="E261" s="156">
        <f t="shared" si="26"/>
        <v>37.953010414899701</v>
      </c>
      <c r="F261" s="156">
        <f t="shared" si="26"/>
        <v>253.57028878158599</v>
      </c>
      <c r="G261" s="156">
        <f t="shared" si="26"/>
        <v>118.30831636757229</v>
      </c>
      <c r="H261" s="156">
        <f t="shared" si="26"/>
        <v>48.191910127240945</v>
      </c>
      <c r="I261" s="156">
        <f t="shared" si="26"/>
        <v>228.32305654383012</v>
      </c>
      <c r="J261" s="156">
        <f t="shared" si="25"/>
        <v>269.75843633171905</v>
      </c>
      <c r="K261" s="156">
        <f t="shared" si="25"/>
        <v>149.00860636261308</v>
      </c>
      <c r="L261" s="156">
        <f t="shared" si="25"/>
        <v>62.259469586016039</v>
      </c>
      <c r="M261" s="156">
        <f t="shared" si="25"/>
        <v>231.62815398622496</v>
      </c>
      <c r="N261" s="156">
        <f t="shared" si="25"/>
        <v>650.89516618141192</v>
      </c>
      <c r="O261" s="156">
        <f t="shared" si="25"/>
        <v>321.79274699983478</v>
      </c>
      <c r="P261" s="156">
        <f t="shared" si="25"/>
        <v>5.1648070826052361</v>
      </c>
      <c r="Q261" s="156">
        <f t="shared" si="25"/>
        <v>48.411528672315903</v>
      </c>
      <c r="R261" s="156">
        <f t="shared" si="25"/>
        <v>3.3789884787710611</v>
      </c>
      <c r="S261" s="156">
        <f t="shared" si="25"/>
        <v>6.1533233093992807</v>
      </c>
      <c r="T261" s="156">
        <f t="shared" si="25"/>
        <v>5.0195214153238599</v>
      </c>
      <c r="U261" s="156">
        <f t="shared" si="25"/>
        <v>7.2759015304275891</v>
      </c>
      <c r="V261" s="156">
        <f t="shared" si="25"/>
        <v>3.8203185710585243</v>
      </c>
      <c r="W261" s="156">
        <f t="shared" si="25"/>
        <v>2.9171673038412527</v>
      </c>
      <c r="X261" s="156">
        <f t="shared" si="25"/>
        <v>34.295601508871847</v>
      </c>
    </row>
    <row r="262" spans="1:24" ht="16">
      <c r="A262" s="130">
        <v>1978</v>
      </c>
      <c r="B262" s="156">
        <f t="shared" si="26"/>
        <v>67.00237343950036</v>
      </c>
      <c r="C262" s="156">
        <f t="shared" si="26"/>
        <v>80.329456934514084</v>
      </c>
      <c r="D262" s="156">
        <f t="shared" si="26"/>
        <v>60.688740881173629</v>
      </c>
      <c r="E262" s="156">
        <f t="shared" si="26"/>
        <v>40.110176193474047</v>
      </c>
      <c r="F262" s="156">
        <f t="shared" si="26"/>
        <v>252.72259879684665</v>
      </c>
      <c r="G262" s="156">
        <f t="shared" si="26"/>
        <v>131.02291112759528</v>
      </c>
      <c r="H262" s="156">
        <f t="shared" si="26"/>
        <v>52.402831544825276</v>
      </c>
      <c r="I262" s="156">
        <f t="shared" si="26"/>
        <v>248.08959187247177</v>
      </c>
      <c r="J262" s="156">
        <f t="shared" si="25"/>
        <v>297.53892460859896</v>
      </c>
      <c r="K262" s="156">
        <f t="shared" si="25"/>
        <v>173.78426734252474</v>
      </c>
      <c r="L262" s="156">
        <f t="shared" si="25"/>
        <v>73.368426744248879</v>
      </c>
      <c r="M262" s="156">
        <f t="shared" si="25"/>
        <v>279.94578690775154</v>
      </c>
      <c r="N262" s="156">
        <f t="shared" si="25"/>
        <v>794.65187258423862</v>
      </c>
      <c r="O262" s="156">
        <f t="shared" si="25"/>
        <v>394.02234699141775</v>
      </c>
      <c r="P262" s="156">
        <f t="shared" si="25"/>
        <v>6.7878477083139312</v>
      </c>
      <c r="Q262" s="156">
        <f t="shared" si="25"/>
        <v>57.800924555187656</v>
      </c>
      <c r="R262" s="156">
        <f t="shared" si="25"/>
        <v>3.6216336414316106</v>
      </c>
      <c r="S262" s="156">
        <f t="shared" si="25"/>
        <v>6.3678896931980331</v>
      </c>
      <c r="T262" s="156">
        <f t="shared" si="25"/>
        <v>4.9604416482654985</v>
      </c>
      <c r="U262" s="156">
        <f t="shared" si="25"/>
        <v>7.27080839935629</v>
      </c>
      <c r="V262" s="156">
        <f t="shared" si="25"/>
        <v>3.5808750704718935</v>
      </c>
      <c r="W262" s="156">
        <f t="shared" si="25"/>
        <v>3.3147642454032402</v>
      </c>
      <c r="X262" s="156">
        <f t="shared" si="25"/>
        <v>33.732982166118802</v>
      </c>
    </row>
    <row r="263" spans="1:24" ht="16">
      <c r="A263" s="130">
        <v>1979</v>
      </c>
      <c r="B263" s="156">
        <f t="shared" si="26"/>
        <v>82.160990406452925</v>
      </c>
      <c r="C263" s="156">
        <f t="shared" si="26"/>
        <v>95.129356080128957</v>
      </c>
      <c r="D263" s="156">
        <f t="shared" si="26"/>
        <v>70.282490654707715</v>
      </c>
      <c r="E263" s="156">
        <f t="shared" si="26"/>
        <v>50.47826424674296</v>
      </c>
      <c r="F263" s="156">
        <f t="shared" si="26"/>
        <v>285.48927088814611</v>
      </c>
      <c r="G263" s="156">
        <f t="shared" si="26"/>
        <v>174.2342672174762</v>
      </c>
      <c r="H263" s="156">
        <f t="shared" si="26"/>
        <v>73.256069145262188</v>
      </c>
      <c r="I263" s="156">
        <f t="shared" si="26"/>
        <v>316.32410005751848</v>
      </c>
      <c r="J263" s="156">
        <f t="shared" si="25"/>
        <v>384.04342602050212</v>
      </c>
      <c r="K263" s="156">
        <f t="shared" si="25"/>
        <v>254.1768694151767</v>
      </c>
      <c r="L263" s="156">
        <f t="shared" si="25"/>
        <v>109.66232008609391</v>
      </c>
      <c r="M263" s="156">
        <f t="shared" si="25"/>
        <v>384.78828356257355</v>
      </c>
      <c r="N263" s="156">
        <f t="shared" si="25"/>
        <v>1115.9296246700465</v>
      </c>
      <c r="O263" s="156">
        <f t="shared" si="25"/>
        <v>566.17071039196821</v>
      </c>
      <c r="P263" s="156">
        <f t="shared" si="25"/>
        <v>7.4273308409141858</v>
      </c>
      <c r="Q263" s="156">
        <f t="shared" si="25"/>
        <v>78.536375955104887</v>
      </c>
      <c r="R263" s="156">
        <f t="shared" si="25"/>
        <v>3.9974143480665547</v>
      </c>
      <c r="S263" s="156">
        <f t="shared" si="25"/>
        <v>6.6285910972375603</v>
      </c>
      <c r="T263" s="156">
        <f t="shared" si="25"/>
        <v>4.8992297983259023</v>
      </c>
      <c r="U263" s="156">
        <f t="shared" si="25"/>
        <v>6.9668886082631971</v>
      </c>
      <c r="V263" s="156">
        <f t="shared" si="25"/>
        <v>3.5044606804918539</v>
      </c>
      <c r="W263" s="156">
        <f t="shared" si="25"/>
        <v>4.0997633351538321</v>
      </c>
      <c r="X263" s="156">
        <f t="shared" si="25"/>
        <v>44.030312302148232</v>
      </c>
    </row>
    <row r="264" spans="1:24" ht="16">
      <c r="A264" s="130">
        <v>1980</v>
      </c>
      <c r="B264" s="156">
        <f t="shared" si="26"/>
        <v>109.12129779842638</v>
      </c>
      <c r="C264" s="156">
        <f t="shared" si="26"/>
        <v>125.95887779857715</v>
      </c>
      <c r="D264" s="156">
        <f t="shared" si="26"/>
        <v>93.383971867174537</v>
      </c>
      <c r="E264" s="156">
        <f t="shared" si="26"/>
        <v>70.585578939240818</v>
      </c>
      <c r="F264" s="156">
        <f t="shared" si="26"/>
        <v>344.19305876100924</v>
      </c>
      <c r="G264" s="156">
        <f t="shared" si="26"/>
        <v>229.01177848797855</v>
      </c>
      <c r="H264" s="156">
        <f t="shared" si="26"/>
        <v>109.16991117935756</v>
      </c>
      <c r="I264" s="156">
        <f t="shared" si="26"/>
        <v>398.72443341033244</v>
      </c>
      <c r="J264" s="156">
        <f t="shared" si="26"/>
        <v>430.25709964698729</v>
      </c>
      <c r="K264" s="156">
        <f t="shared" si="26"/>
        <v>338.29924611682355</v>
      </c>
      <c r="L264" s="156">
        <f t="shared" si="26"/>
        <v>167.71974558607374</v>
      </c>
      <c r="M264" s="156">
        <f t="shared" si="26"/>
        <v>503.356945259545</v>
      </c>
      <c r="N264" s="156">
        <f t="shared" si="26"/>
        <v>1358.8675039607156</v>
      </c>
      <c r="O264" s="156">
        <f t="shared" si="26"/>
        <v>762.30922959305781</v>
      </c>
      <c r="P264" s="156">
        <f t="shared" si="26"/>
        <v>9.1701540227346996</v>
      </c>
      <c r="Q264" s="156">
        <f t="shared" si="26"/>
        <v>105.52215322724817</v>
      </c>
      <c r="R264" s="156">
        <f t="shared" ref="R264:X279" si="27">(1+R77)*R263</f>
        <v>4.4465638242153132</v>
      </c>
      <c r="S264" s="156">
        <f t="shared" si="27"/>
        <v>6.8877027232285775</v>
      </c>
      <c r="T264" s="156">
        <f t="shared" si="27"/>
        <v>4.7058571981859787</v>
      </c>
      <c r="U264" s="156">
        <f t="shared" si="27"/>
        <v>6.7748114893333806</v>
      </c>
      <c r="V264" s="156">
        <f t="shared" si="27"/>
        <v>3.1915123417239313</v>
      </c>
      <c r="W264" s="156">
        <f t="shared" si="27"/>
        <v>4.4929910795557984</v>
      </c>
      <c r="X264" s="156">
        <f t="shared" si="27"/>
        <v>56.367385657648654</v>
      </c>
    </row>
    <row r="265" spans="1:24" ht="16">
      <c r="A265" s="130">
        <v>1981</v>
      </c>
      <c r="B265" s="156">
        <f t="shared" si="26"/>
        <v>105.14055285473979</v>
      </c>
      <c r="C265" s="156">
        <f t="shared" si="26"/>
        <v>119.775556487445</v>
      </c>
      <c r="D265" s="156">
        <f t="shared" si="26"/>
        <v>85.43451114735366</v>
      </c>
      <c r="E265" s="156">
        <f t="shared" si="26"/>
        <v>64.246182513850144</v>
      </c>
      <c r="F265" s="156">
        <f t="shared" si="26"/>
        <v>387.81565236339907</v>
      </c>
      <c r="G265" s="156">
        <f t="shared" si="26"/>
        <v>238.37836022813684</v>
      </c>
      <c r="H265" s="156">
        <f t="shared" si="26"/>
        <v>106.46030673527927</v>
      </c>
      <c r="I265" s="156">
        <f t="shared" si="26"/>
        <v>432.6448083117545</v>
      </c>
      <c r="J265" s="156">
        <f t="shared" si="26"/>
        <v>481.66776351913785</v>
      </c>
      <c r="K265" s="156">
        <f t="shared" si="26"/>
        <v>348.61737312338664</v>
      </c>
      <c r="L265" s="156">
        <f t="shared" si="26"/>
        <v>149.51376720270542</v>
      </c>
      <c r="M265" s="156">
        <f t="shared" si="26"/>
        <v>573.40913133131585</v>
      </c>
      <c r="N265" s="156">
        <f t="shared" si="26"/>
        <v>1598.7483844349008</v>
      </c>
      <c r="O265" s="156">
        <f t="shared" si="26"/>
        <v>824.6432552968821</v>
      </c>
      <c r="P265" s="156">
        <f t="shared" si="26"/>
        <v>8.8163694805375936</v>
      </c>
      <c r="Q265" s="156">
        <f t="shared" si="26"/>
        <v>100.14068201425205</v>
      </c>
      <c r="R265" s="156">
        <f t="shared" si="27"/>
        <v>5.1006088971191437</v>
      </c>
      <c r="S265" s="156">
        <f t="shared" si="27"/>
        <v>7.5389350157098391</v>
      </c>
      <c r="T265" s="156">
        <f t="shared" si="27"/>
        <v>4.7932920249282747</v>
      </c>
      <c r="U265" s="156">
        <f t="shared" si="27"/>
        <v>6.6910748193252196</v>
      </c>
      <c r="V265" s="156">
        <f t="shared" si="27"/>
        <v>2.8649248837953212</v>
      </c>
      <c r="W265" s="156">
        <f t="shared" si="27"/>
        <v>3.7123611869652287</v>
      </c>
      <c r="X265" s="156">
        <f t="shared" si="27"/>
        <v>61.201227182105967</v>
      </c>
    </row>
    <row r="266" spans="1:24" ht="16">
      <c r="A266" s="130">
        <v>1982</v>
      </c>
      <c r="B266" s="156">
        <f t="shared" si="26"/>
        <v>127.2211203597637</v>
      </c>
      <c r="C266" s="156">
        <f t="shared" si="26"/>
        <v>145.41830537584212</v>
      </c>
      <c r="D266" s="156">
        <f t="shared" si="26"/>
        <v>103.34936915322652</v>
      </c>
      <c r="E266" s="156">
        <f t="shared" si="26"/>
        <v>74.758580736892725</v>
      </c>
      <c r="F266" s="156">
        <f t="shared" si="26"/>
        <v>505.57849727669617</v>
      </c>
      <c r="G266" s="156">
        <f t="shared" si="26"/>
        <v>296.61180984826836</v>
      </c>
      <c r="H266" s="156">
        <f t="shared" si="26"/>
        <v>128.49559000454934</v>
      </c>
      <c r="I266" s="156">
        <f t="shared" si="26"/>
        <v>540.0035937578316</v>
      </c>
      <c r="J266" s="156">
        <f t="shared" si="26"/>
        <v>656.56275719365044</v>
      </c>
      <c r="K266" s="156">
        <f t="shared" si="26"/>
        <v>451.07253291061875</v>
      </c>
      <c r="L266" s="156">
        <f t="shared" si="26"/>
        <v>178.5822338222554</v>
      </c>
      <c r="M266" s="156">
        <f t="shared" si="26"/>
        <v>766.96338361220148</v>
      </c>
      <c r="N266" s="156">
        <f t="shared" si="26"/>
        <v>2248.7195401269096</v>
      </c>
      <c r="O266" s="156">
        <f t="shared" si="26"/>
        <v>1049.2183530118821</v>
      </c>
      <c r="P266" s="156">
        <f t="shared" si="26"/>
        <v>8.7014040225113831</v>
      </c>
      <c r="Q266" s="156">
        <f t="shared" si="26"/>
        <v>75.828497154825243</v>
      </c>
      <c r="R266" s="156">
        <f t="shared" si="27"/>
        <v>5.6383660931424142</v>
      </c>
      <c r="S266" s="156">
        <f t="shared" si="27"/>
        <v>9.732538937230931</v>
      </c>
      <c r="T266" s="156">
        <f t="shared" si="27"/>
        <v>6.7279126191095759</v>
      </c>
      <c r="U266" s="156">
        <f t="shared" si="27"/>
        <v>9.5389300839264184</v>
      </c>
      <c r="V266" s="156">
        <f t="shared" si="27"/>
        <v>4.047250734088812</v>
      </c>
      <c r="W266" s="156">
        <f t="shared" si="27"/>
        <v>3.4341889677771711</v>
      </c>
      <c r="X266" s="156">
        <f t="shared" si="27"/>
        <v>80.567743511611582</v>
      </c>
    </row>
    <row r="267" spans="1:24" ht="16">
      <c r="A267" s="130">
        <v>1983</v>
      </c>
      <c r="B267" s="156">
        <f t="shared" si="26"/>
        <v>155.17796155882175</v>
      </c>
      <c r="C267" s="156">
        <f t="shared" si="26"/>
        <v>178.15778264815924</v>
      </c>
      <c r="D267" s="156">
        <f t="shared" si="26"/>
        <v>117.10352464706415</v>
      </c>
      <c r="E267" s="156">
        <f t="shared" si="26"/>
        <v>93.299130344792744</v>
      </c>
      <c r="F267" s="156">
        <f t="shared" si="26"/>
        <v>650.61413396350179</v>
      </c>
      <c r="G267" s="156">
        <f t="shared" si="26"/>
        <v>375.02707401785506</v>
      </c>
      <c r="H267" s="156">
        <f t="shared" si="26"/>
        <v>152.79721183505077</v>
      </c>
      <c r="I267" s="156">
        <f t="shared" si="26"/>
        <v>694.73018078492839</v>
      </c>
      <c r="J267" s="156">
        <f t="shared" si="26"/>
        <v>876.05625740128721</v>
      </c>
      <c r="K267" s="156">
        <f t="shared" si="26"/>
        <v>581.07163689545905</v>
      </c>
      <c r="L267" s="156">
        <f t="shared" si="26"/>
        <v>213.3736246155072</v>
      </c>
      <c r="M267" s="156">
        <f t="shared" si="26"/>
        <v>1075.4897439378819</v>
      </c>
      <c r="N267" s="156">
        <f t="shared" si="26"/>
        <v>3337.4146182839518</v>
      </c>
      <c r="O267" s="156">
        <f t="shared" si="26"/>
        <v>1407.0123035724639</v>
      </c>
      <c r="P267" s="156">
        <f t="shared" si="26"/>
        <v>10.775470685317195</v>
      </c>
      <c r="Q267" s="156">
        <f t="shared" si="26"/>
        <v>92.190736454307753</v>
      </c>
      <c r="R267" s="156">
        <f t="shared" si="27"/>
        <v>6.1344295420170836</v>
      </c>
      <c r="S267" s="156">
        <f t="shared" si="27"/>
        <v>10.453330770922253</v>
      </c>
      <c r="T267" s="156">
        <f t="shared" si="27"/>
        <v>6.7717786093861712</v>
      </c>
      <c r="U267" s="156">
        <f t="shared" si="27"/>
        <v>10.135971717879372</v>
      </c>
      <c r="V267" s="156">
        <f t="shared" si="27"/>
        <v>4.3734591432563699</v>
      </c>
      <c r="W267" s="156">
        <f t="shared" si="27"/>
        <v>4.0429637720735485</v>
      </c>
      <c r="X267" s="156">
        <f t="shared" si="27"/>
        <v>101.08746153884042</v>
      </c>
    </row>
    <row r="268" spans="1:24" ht="16">
      <c r="A268" s="130">
        <v>1984</v>
      </c>
      <c r="B268" s="156">
        <f t="shared" si="26"/>
        <v>162.17803940474019</v>
      </c>
      <c r="C268" s="156">
        <f t="shared" si="26"/>
        <v>189.3211493088929</v>
      </c>
      <c r="D268" s="156">
        <f t="shared" si="26"/>
        <v>120.00225817473617</v>
      </c>
      <c r="E268" s="156">
        <f t="shared" si="26"/>
        <v>100.7887585608236</v>
      </c>
      <c r="F268" s="156">
        <f t="shared" si="26"/>
        <v>777.09543378424837</v>
      </c>
      <c r="G268" s="156">
        <f t="shared" si="26"/>
        <v>371.16054488473094</v>
      </c>
      <c r="H268" s="156">
        <f t="shared" si="26"/>
        <v>144.53533336648323</v>
      </c>
      <c r="I268" s="156">
        <f t="shared" si="26"/>
        <v>704.76217996387209</v>
      </c>
      <c r="J268" s="156">
        <f t="shared" si="26"/>
        <v>943.555845846328</v>
      </c>
      <c r="K268" s="156">
        <f t="shared" si="26"/>
        <v>568.07887509447653</v>
      </c>
      <c r="L268" s="156">
        <f t="shared" si="26"/>
        <v>183.29861222595144</v>
      </c>
      <c r="M268" s="156">
        <f t="shared" si="26"/>
        <v>1102.8824677159798</v>
      </c>
      <c r="N268" s="156">
        <f t="shared" si="26"/>
        <v>3608.2124404115116</v>
      </c>
      <c r="O268" s="156">
        <f t="shared" si="26"/>
        <v>1209.5662670121399</v>
      </c>
      <c r="P268" s="156">
        <f t="shared" si="26"/>
        <v>11.093023806413495</v>
      </c>
      <c r="Q268" s="156">
        <f t="shared" si="26"/>
        <v>104.36639679961027</v>
      </c>
      <c r="R268" s="156">
        <f t="shared" si="27"/>
        <v>6.738609507610346</v>
      </c>
      <c r="S268" s="156">
        <f t="shared" si="27"/>
        <v>11.918678678390135</v>
      </c>
      <c r="T268" s="156">
        <f t="shared" si="27"/>
        <v>7.8198467847608697</v>
      </c>
      <c r="U268" s="156">
        <f t="shared" si="27"/>
        <v>11.844896549513834</v>
      </c>
      <c r="V268" s="156">
        <f t="shared" si="27"/>
        <v>4.8339406564498333</v>
      </c>
      <c r="W268" s="156">
        <f t="shared" si="27"/>
        <v>3.5565264882577821</v>
      </c>
      <c r="X268" s="156">
        <f t="shared" si="27"/>
        <v>116.06387222820423</v>
      </c>
    </row>
    <row r="269" spans="1:24" ht="16">
      <c r="A269" s="130">
        <v>1985</v>
      </c>
      <c r="B269" s="156">
        <f t="shared" si="26"/>
        <v>214.34747112045702</v>
      </c>
      <c r="C269" s="156">
        <f t="shared" si="26"/>
        <v>250.22765625305684</v>
      </c>
      <c r="D269" s="156">
        <f t="shared" si="26"/>
        <v>159.75705955873048</v>
      </c>
      <c r="E269" s="156">
        <f t="shared" si="26"/>
        <v>136.43195529825655</v>
      </c>
      <c r="F269" s="156">
        <f t="shared" si="26"/>
        <v>1009.9403203124051</v>
      </c>
      <c r="G269" s="156">
        <f t="shared" si="26"/>
        <v>486.75849658908038</v>
      </c>
      <c r="H269" s="156">
        <f t="shared" si="26"/>
        <v>191.35474915707252</v>
      </c>
      <c r="I269" s="156">
        <f t="shared" si="26"/>
        <v>917.60037003555681</v>
      </c>
      <c r="J269" s="156">
        <f t="shared" si="26"/>
        <v>1271.3568047368824</v>
      </c>
      <c r="K269" s="156">
        <f t="shared" si="26"/>
        <v>754.60757373174783</v>
      </c>
      <c r="L269" s="156">
        <f t="shared" si="26"/>
        <v>236.62934345309202</v>
      </c>
      <c r="M269" s="156">
        <f t="shared" si="26"/>
        <v>1494.4719167032156</v>
      </c>
      <c r="N269" s="156">
        <f t="shared" si="26"/>
        <v>4793.2576522158643</v>
      </c>
      <c r="O269" s="156">
        <f t="shared" si="26"/>
        <v>1552.1880078059987</v>
      </c>
      <c r="P269" s="156">
        <f t="shared" si="26"/>
        <v>16.727614318643166</v>
      </c>
      <c r="Q269" s="156">
        <f t="shared" si="26"/>
        <v>130.21724754519553</v>
      </c>
      <c r="R269" s="156">
        <f t="shared" si="27"/>
        <v>7.2590323198830928</v>
      </c>
      <c r="S269" s="156">
        <f t="shared" si="27"/>
        <v>14.341865240493634</v>
      </c>
      <c r="T269" s="156">
        <f t="shared" si="27"/>
        <v>10.241418738597769</v>
      </c>
      <c r="U269" s="156">
        <f t="shared" si="27"/>
        <v>15.409144370228042</v>
      </c>
      <c r="V269" s="156">
        <f t="shared" si="27"/>
        <v>5.802517345782686</v>
      </c>
      <c r="W269" s="156">
        <f t="shared" si="27"/>
        <v>3.3405425086473692</v>
      </c>
      <c r="X269" s="156">
        <f t="shared" si="27"/>
        <v>122.9347374002417</v>
      </c>
    </row>
    <row r="270" spans="1:24" ht="16">
      <c r="A270" s="130">
        <v>1986</v>
      </c>
      <c r="B270" s="156">
        <f t="shared" si="26"/>
        <v>249.050326694859</v>
      </c>
      <c r="C270" s="156">
        <f t="shared" si="26"/>
        <v>296.44720663955894</v>
      </c>
      <c r="D270" s="156">
        <f t="shared" si="26"/>
        <v>184.34561038430368</v>
      </c>
      <c r="E270" s="156">
        <f t="shared" si="26"/>
        <v>164.40382613609435</v>
      </c>
      <c r="F270" s="156">
        <f t="shared" si="26"/>
        <v>1216.6020746430108</v>
      </c>
      <c r="G270" s="156">
        <f t="shared" si="26"/>
        <v>566.42625972581516</v>
      </c>
      <c r="H270" s="156">
        <f t="shared" si="26"/>
        <v>218.27095556967382</v>
      </c>
      <c r="I270" s="156">
        <f t="shared" si="26"/>
        <v>1089.7980491686071</v>
      </c>
      <c r="J270" s="156">
        <f t="shared" si="26"/>
        <v>1499.4732352119672</v>
      </c>
      <c r="K270" s="156">
        <f t="shared" si="26"/>
        <v>820.7564736450729</v>
      </c>
      <c r="L270" s="156">
        <f t="shared" si="26"/>
        <v>242.54034445255027</v>
      </c>
      <c r="M270" s="156">
        <f t="shared" si="26"/>
        <v>1643.9489978118711</v>
      </c>
      <c r="N270" s="156">
        <f t="shared" si="26"/>
        <v>5503.5705036977333</v>
      </c>
      <c r="O270" s="156">
        <f t="shared" si="26"/>
        <v>1601.920111576103</v>
      </c>
      <c r="P270" s="156">
        <f t="shared" si="26"/>
        <v>27.653088334721765</v>
      </c>
      <c r="Q270" s="156">
        <f t="shared" si="26"/>
        <v>145.3916938900405</v>
      </c>
      <c r="R270" s="156">
        <f t="shared" si="27"/>
        <v>7.7063338914342889</v>
      </c>
      <c r="S270" s="156">
        <f t="shared" si="27"/>
        <v>16.513080219251965</v>
      </c>
      <c r="T270" s="156">
        <f t="shared" si="27"/>
        <v>12.753741169363186</v>
      </c>
      <c r="U270" s="156">
        <f t="shared" si="27"/>
        <v>18.467397253387201</v>
      </c>
      <c r="V270" s="156">
        <f t="shared" si="27"/>
        <v>6.9235636969879009</v>
      </c>
      <c r="W270" s="156">
        <f t="shared" si="27"/>
        <v>3.0448935008192244</v>
      </c>
      <c r="X270" s="156">
        <f t="shared" si="27"/>
        <v>146.50845677463727</v>
      </c>
    </row>
    <row r="271" spans="1:24" ht="16">
      <c r="A271" s="130">
        <v>1987</v>
      </c>
      <c r="B271" s="156">
        <f t="shared" ref="B271:Q286" si="28">(1+B84)*B270</f>
        <v>253.20946715066313</v>
      </c>
      <c r="C271" s="156">
        <f t="shared" si="28"/>
        <v>311.9543600188743</v>
      </c>
      <c r="D271" s="156">
        <f t="shared" si="28"/>
        <v>198.73332944524361</v>
      </c>
      <c r="E271" s="156">
        <f t="shared" si="28"/>
        <v>171.36189738527011</v>
      </c>
      <c r="F271" s="156">
        <f t="shared" si="28"/>
        <v>1186.0192790901115</v>
      </c>
      <c r="G271" s="156">
        <f t="shared" si="28"/>
        <v>573.80679389004263</v>
      </c>
      <c r="H271" s="156">
        <f t="shared" si="28"/>
        <v>223.88983611218561</v>
      </c>
      <c r="I271" s="156">
        <f t="shared" si="28"/>
        <v>1080.6649493372358</v>
      </c>
      <c r="J271" s="156">
        <f t="shared" si="28"/>
        <v>1456.0772762500285</v>
      </c>
      <c r="K271" s="156">
        <f t="shared" si="28"/>
        <v>764.18993748145454</v>
      </c>
      <c r="L271" s="156">
        <f t="shared" si="28"/>
        <v>210.52744438825815</v>
      </c>
      <c r="M271" s="156">
        <f t="shared" si="28"/>
        <v>1570.0699298502057</v>
      </c>
      <c r="N271" s="156">
        <f t="shared" si="28"/>
        <v>5129.1075666261395</v>
      </c>
      <c r="O271" s="156">
        <f t="shared" si="28"/>
        <v>1380.6148481618643</v>
      </c>
      <c r="P271" s="156">
        <f t="shared" si="28"/>
        <v>34.355643885291627</v>
      </c>
      <c r="Q271" s="156">
        <f t="shared" si="28"/>
        <v>177.83147777525133</v>
      </c>
      <c r="R271" s="156">
        <f t="shared" si="27"/>
        <v>8.1275621019400859</v>
      </c>
      <c r="S271" s="156">
        <f t="shared" si="27"/>
        <v>16.99262006881904</v>
      </c>
      <c r="T271" s="156">
        <f t="shared" si="27"/>
        <v>12.407604634026669</v>
      </c>
      <c r="U271" s="156">
        <f t="shared" si="27"/>
        <v>18.417904628748122</v>
      </c>
      <c r="V271" s="156">
        <f t="shared" si="27"/>
        <v>7.0271402098948403</v>
      </c>
      <c r="W271" s="156">
        <f t="shared" si="27"/>
        <v>3.3865647187329326</v>
      </c>
      <c r="X271" s="156">
        <f t="shared" si="27"/>
        <v>130.87805555517832</v>
      </c>
    </row>
    <row r="272" spans="1:24" ht="16">
      <c r="A272" s="130">
        <v>1988</v>
      </c>
      <c r="B272" s="156">
        <f t="shared" si="28"/>
        <v>298.85806988858468</v>
      </c>
      <c r="C272" s="156">
        <f t="shared" si="28"/>
        <v>364.39076839444692</v>
      </c>
      <c r="D272" s="156">
        <f t="shared" si="28"/>
        <v>225.76129717961837</v>
      </c>
      <c r="E272" s="156">
        <f t="shared" si="28"/>
        <v>199.93948052383178</v>
      </c>
      <c r="F272" s="156">
        <f t="shared" si="28"/>
        <v>1494.0668579334533</v>
      </c>
      <c r="G272" s="156">
        <f t="shared" si="28"/>
        <v>698.15072612601477</v>
      </c>
      <c r="H272" s="156">
        <f t="shared" si="28"/>
        <v>255.59028497150729</v>
      </c>
      <c r="I272" s="156">
        <f t="shared" si="28"/>
        <v>1304.6995643785783</v>
      </c>
      <c r="J272" s="156">
        <f t="shared" si="28"/>
        <v>1892.3643573470863</v>
      </c>
      <c r="K272" s="156">
        <f t="shared" si="28"/>
        <v>953.38044030373828</v>
      </c>
      <c r="L272" s="156">
        <f t="shared" si="28"/>
        <v>241.15708227230584</v>
      </c>
      <c r="M272" s="156">
        <f t="shared" si="28"/>
        <v>2026.1752444716903</v>
      </c>
      <c r="N272" s="156">
        <f t="shared" si="28"/>
        <v>6710.001100811648</v>
      </c>
      <c r="O272" s="156">
        <f t="shared" si="28"/>
        <v>1683.2456228789451</v>
      </c>
      <c r="P272" s="156">
        <f t="shared" si="28"/>
        <v>43.789360139753853</v>
      </c>
      <c r="Q272" s="156">
        <f t="shared" si="28"/>
        <v>249.72340929545217</v>
      </c>
      <c r="R272" s="156">
        <f t="shared" si="27"/>
        <v>8.6434997441712422</v>
      </c>
      <c r="S272" s="156">
        <f t="shared" si="27"/>
        <v>18.02950974541838</v>
      </c>
      <c r="T272" s="156">
        <f t="shared" si="27"/>
        <v>13.607792230276068</v>
      </c>
      <c r="U272" s="156">
        <f t="shared" si="27"/>
        <v>20.38935714020932</v>
      </c>
      <c r="V272" s="156">
        <f t="shared" si="27"/>
        <v>7.7405354840033649</v>
      </c>
      <c r="W272" s="156">
        <f t="shared" si="27"/>
        <v>3.6676497360276712</v>
      </c>
      <c r="X272" s="156">
        <f t="shared" si="27"/>
        <v>145.73978227569103</v>
      </c>
    </row>
    <row r="273" spans="1:24" ht="16">
      <c r="A273" s="130">
        <v>1989</v>
      </c>
      <c r="B273" s="156">
        <f t="shared" si="28"/>
        <v>385.12046318122577</v>
      </c>
      <c r="C273" s="156">
        <f t="shared" si="28"/>
        <v>479.1410652695422</v>
      </c>
      <c r="D273" s="156">
        <f t="shared" si="28"/>
        <v>311.3297460868539</v>
      </c>
      <c r="E273" s="156">
        <f t="shared" si="28"/>
        <v>257.57231144277188</v>
      </c>
      <c r="F273" s="156">
        <f t="shared" si="28"/>
        <v>1903.6062085285926</v>
      </c>
      <c r="G273" s="156">
        <f t="shared" si="28"/>
        <v>871.21530962539259</v>
      </c>
      <c r="H273" s="156">
        <f t="shared" si="28"/>
        <v>326.05730856700478</v>
      </c>
      <c r="I273" s="156">
        <f t="shared" si="28"/>
        <v>1567.2942411096717</v>
      </c>
      <c r="J273" s="156">
        <f t="shared" si="28"/>
        <v>2500.6057891727332</v>
      </c>
      <c r="K273" s="156">
        <f t="shared" si="28"/>
        <v>1136.6964313653411</v>
      </c>
      <c r="L273" s="156">
        <f t="shared" si="28"/>
        <v>286.71406668436714</v>
      </c>
      <c r="M273" s="156">
        <f t="shared" si="28"/>
        <v>2394.5339039166438</v>
      </c>
      <c r="N273" s="156">
        <f t="shared" si="28"/>
        <v>7825.471683810576</v>
      </c>
      <c r="O273" s="156">
        <f t="shared" si="28"/>
        <v>1820.4806385122656</v>
      </c>
      <c r="P273" s="156">
        <f t="shared" si="28"/>
        <v>48.666619072119637</v>
      </c>
      <c r="Q273" s="156">
        <f t="shared" si="28"/>
        <v>411.94623320787088</v>
      </c>
      <c r="R273" s="156">
        <f t="shared" si="27"/>
        <v>9.3669606727583741</v>
      </c>
      <c r="S273" s="156">
        <f t="shared" si="27"/>
        <v>20.425090705292121</v>
      </c>
      <c r="T273" s="156">
        <f t="shared" si="27"/>
        <v>16.072843792790579</v>
      </c>
      <c r="U273" s="156">
        <f t="shared" si="27"/>
        <v>23.698753697636693</v>
      </c>
      <c r="V273" s="156">
        <f t="shared" si="27"/>
        <v>8.5755070466628069</v>
      </c>
      <c r="W273" s="156">
        <f t="shared" si="27"/>
        <v>3.3486983433460766</v>
      </c>
      <c r="X273" s="156">
        <f t="shared" si="27"/>
        <v>143.09664558433909</v>
      </c>
    </row>
    <row r="274" spans="1:24" ht="16">
      <c r="A274" s="130">
        <v>1990</v>
      </c>
      <c r="B274" s="156">
        <f t="shared" si="28"/>
        <v>362.17498598488834</v>
      </c>
      <c r="C274" s="156">
        <f t="shared" si="28"/>
        <v>464.26852660357565</v>
      </c>
      <c r="D274" s="156">
        <f t="shared" si="28"/>
        <v>313.22815470037415</v>
      </c>
      <c r="E274" s="156">
        <f t="shared" si="28"/>
        <v>243.26534971011071</v>
      </c>
      <c r="F274" s="156">
        <f t="shared" si="28"/>
        <v>1622.145989465743</v>
      </c>
      <c r="G274" s="156">
        <f t="shared" si="28"/>
        <v>779.44148890945371</v>
      </c>
      <c r="H274" s="156">
        <f t="shared" si="28"/>
        <v>315.62742487873737</v>
      </c>
      <c r="I274" s="156">
        <f t="shared" si="28"/>
        <v>1324.3713747234974</v>
      </c>
      <c r="J274" s="156">
        <f t="shared" si="28"/>
        <v>2074.2051319782208</v>
      </c>
      <c r="K274" s="156">
        <f t="shared" si="28"/>
        <v>934.52360408270158</v>
      </c>
      <c r="L274" s="156">
        <f t="shared" si="28"/>
        <v>233.45406165707908</v>
      </c>
      <c r="M274" s="156">
        <f t="shared" si="28"/>
        <v>1963.1586211260603</v>
      </c>
      <c r="N274" s="156">
        <f t="shared" si="28"/>
        <v>5954.4796589283051</v>
      </c>
      <c r="O274" s="156">
        <f t="shared" si="28"/>
        <v>1320.8315224661894</v>
      </c>
      <c r="P274" s="156">
        <f t="shared" si="28"/>
        <v>37.432416725511544</v>
      </c>
      <c r="Q274" s="156">
        <f t="shared" si="28"/>
        <v>368.48178614210843</v>
      </c>
      <c r="R274" s="156">
        <f t="shared" si="27"/>
        <v>10.098801310120987</v>
      </c>
      <c r="S274" s="156">
        <f t="shared" si="27"/>
        <v>22.412452030917041</v>
      </c>
      <c r="T274" s="156">
        <f t="shared" si="27"/>
        <v>17.066627724498822</v>
      </c>
      <c r="U274" s="156">
        <f t="shared" si="27"/>
        <v>25.306240160947393</v>
      </c>
      <c r="V274" s="156">
        <f t="shared" si="27"/>
        <v>9.200661510364526</v>
      </c>
      <c r="W274" s="156">
        <f t="shared" si="27"/>
        <v>3.2425268523575452</v>
      </c>
      <c r="X274" s="156">
        <f t="shared" si="27"/>
        <v>118.27638931108989</v>
      </c>
    </row>
    <row r="275" spans="1:24" ht="16">
      <c r="A275" s="130">
        <v>1991</v>
      </c>
      <c r="B275" s="156">
        <f t="shared" si="28"/>
        <v>487.73018837626961</v>
      </c>
      <c r="C275" s="156">
        <f t="shared" si="28"/>
        <v>605.70793323335499</v>
      </c>
      <c r="D275" s="156">
        <f t="shared" si="28"/>
        <v>431.53708192672951</v>
      </c>
      <c r="E275" s="156">
        <f t="shared" si="28"/>
        <v>299.55055302286917</v>
      </c>
      <c r="F275" s="156">
        <f t="shared" si="28"/>
        <v>1685.383921914095</v>
      </c>
      <c r="G275" s="156">
        <f t="shared" si="28"/>
        <v>1106.0976224965166</v>
      </c>
      <c r="H275" s="156">
        <f t="shared" si="28"/>
        <v>453.88527578141736</v>
      </c>
      <c r="I275" s="156">
        <f t="shared" si="28"/>
        <v>1844.4358830679241</v>
      </c>
      <c r="J275" s="156">
        <f t="shared" si="28"/>
        <v>2863.9054700976844</v>
      </c>
      <c r="K275" s="156">
        <f t="shared" si="28"/>
        <v>1389.1226112887318</v>
      </c>
      <c r="L275" s="156">
        <f t="shared" si="28"/>
        <v>359.36750981182468</v>
      </c>
      <c r="M275" s="156">
        <f t="shared" si="28"/>
        <v>2871.0605886382291</v>
      </c>
      <c r="N275" s="156">
        <f t="shared" si="28"/>
        <v>8377.9528801121251</v>
      </c>
      <c r="O275" s="156">
        <f t="shared" si="28"/>
        <v>1981.9076994605171</v>
      </c>
      <c r="P275" s="156">
        <f t="shared" si="28"/>
        <v>41.940028347597647</v>
      </c>
      <c r="Q275" s="156">
        <f t="shared" si="28"/>
        <v>589.24290903770702</v>
      </c>
      <c r="R275" s="156">
        <f t="shared" si="27"/>
        <v>10.663829243422255</v>
      </c>
      <c r="S275" s="156">
        <f t="shared" si="27"/>
        <v>25.877865363937435</v>
      </c>
      <c r="T275" s="156">
        <f t="shared" si="27"/>
        <v>20.360316209049849</v>
      </c>
      <c r="U275" s="156">
        <f t="shared" si="27"/>
        <v>30.33939826655822</v>
      </c>
      <c r="V275" s="156">
        <f t="shared" si="27"/>
        <v>10.318173857413401</v>
      </c>
      <c r="W275" s="156">
        <f t="shared" si="27"/>
        <v>3.030475150191152</v>
      </c>
      <c r="X275" s="156">
        <f t="shared" si="27"/>
        <v>160.47634052978293</v>
      </c>
    </row>
    <row r="276" spans="1:24" ht="16">
      <c r="A276" s="130">
        <v>1992</v>
      </c>
      <c r="B276" s="156">
        <f t="shared" si="28"/>
        <v>535.51311493149285</v>
      </c>
      <c r="C276" s="156">
        <f t="shared" si="28"/>
        <v>651.89316314239829</v>
      </c>
      <c r="D276" s="156">
        <f t="shared" si="28"/>
        <v>473.89609071852385</v>
      </c>
      <c r="E276" s="156">
        <f t="shared" si="28"/>
        <v>323.07046104249002</v>
      </c>
      <c r="F276" s="156">
        <f t="shared" si="28"/>
        <v>2670.204892081138</v>
      </c>
      <c r="G276" s="156">
        <f t="shared" si="28"/>
        <v>1284.3231324093804</v>
      </c>
      <c r="H276" s="156">
        <f t="shared" si="28"/>
        <v>508.17087130705863</v>
      </c>
      <c r="I276" s="156">
        <f t="shared" si="28"/>
        <v>2145.1595666971616</v>
      </c>
      <c r="J276" s="156">
        <f t="shared" si="28"/>
        <v>3741.8324099230131</v>
      </c>
      <c r="K276" s="156">
        <f t="shared" si="28"/>
        <v>1630.607686035165</v>
      </c>
      <c r="L276" s="156">
        <f t="shared" si="28"/>
        <v>375.77982398493077</v>
      </c>
      <c r="M276" s="156">
        <f t="shared" si="28"/>
        <v>3523.1645801356303</v>
      </c>
      <c r="N276" s="156">
        <f t="shared" si="28"/>
        <v>11333.275758571677</v>
      </c>
      <c r="O276" s="156">
        <f t="shared" si="28"/>
        <v>2539.5967070117122</v>
      </c>
      <c r="P276" s="156">
        <f t="shared" si="28"/>
        <v>36.793148068780468</v>
      </c>
      <c r="Q276" s="156">
        <f t="shared" si="28"/>
        <v>656.4342779552768</v>
      </c>
      <c r="R276" s="156">
        <f t="shared" si="27"/>
        <v>11.037703096696641</v>
      </c>
      <c r="S276" s="156">
        <f t="shared" si="27"/>
        <v>27.738483883604538</v>
      </c>
      <c r="T276" s="156">
        <f t="shared" si="27"/>
        <v>22.000136076526726</v>
      </c>
      <c r="U276" s="156">
        <f t="shared" si="27"/>
        <v>33.189177945736034</v>
      </c>
      <c r="V276" s="156">
        <f t="shared" si="27"/>
        <v>11.227720882944391</v>
      </c>
      <c r="W276" s="156">
        <f t="shared" si="27"/>
        <v>2.9529947205534306</v>
      </c>
      <c r="X276" s="156">
        <f t="shared" si="27"/>
        <v>180.01497689464611</v>
      </c>
    </row>
    <row r="277" spans="1:24" ht="16">
      <c r="A277" s="130">
        <v>1993</v>
      </c>
      <c r="B277" s="156">
        <f t="shared" si="28"/>
        <v>595.17998619715979</v>
      </c>
      <c r="C277" s="156">
        <f t="shared" si="28"/>
        <v>717.55184253410062</v>
      </c>
      <c r="D277" s="156">
        <f t="shared" si="28"/>
        <v>485.15645701899388</v>
      </c>
      <c r="E277" s="156">
        <f t="shared" si="28"/>
        <v>376.1874652673082</v>
      </c>
      <c r="F277" s="156">
        <f t="shared" si="28"/>
        <v>3403.4539366861768</v>
      </c>
      <c r="G277" s="156">
        <f t="shared" si="28"/>
        <v>1493.218289895766</v>
      </c>
      <c r="H277" s="156">
        <f t="shared" si="28"/>
        <v>565.66638612650979</v>
      </c>
      <c r="I277" s="156">
        <f t="shared" si="28"/>
        <v>2570.6911255360828</v>
      </c>
      <c r="J277" s="156">
        <f t="shared" si="28"/>
        <v>4415.8583761287973</v>
      </c>
      <c r="K277" s="156">
        <f t="shared" si="28"/>
        <v>1928.9599743490191</v>
      </c>
      <c r="L277" s="156">
        <f t="shared" si="28"/>
        <v>414.84589448640418</v>
      </c>
      <c r="M277" s="156">
        <f t="shared" si="28"/>
        <v>4236.0064696344716</v>
      </c>
      <c r="N277" s="156">
        <f t="shared" si="28"/>
        <v>14372.973649778187</v>
      </c>
      <c r="O277" s="156">
        <f t="shared" si="28"/>
        <v>3050.0048531869261</v>
      </c>
      <c r="P277" s="156">
        <f t="shared" si="28"/>
        <v>48.644221061734662</v>
      </c>
      <c r="Q277" s="156">
        <f t="shared" si="28"/>
        <v>1147.6899985486673</v>
      </c>
      <c r="R277" s="156">
        <f t="shared" si="27"/>
        <v>11.357465355407941</v>
      </c>
      <c r="S277" s="156">
        <f t="shared" si="27"/>
        <v>30.856289472121688</v>
      </c>
      <c r="T277" s="156">
        <f t="shared" si="27"/>
        <v>26.012960896885197</v>
      </c>
      <c r="U277" s="156">
        <f t="shared" si="27"/>
        <v>37.565171057881329</v>
      </c>
      <c r="V277" s="156">
        <f t="shared" si="27"/>
        <v>12.876174862978287</v>
      </c>
      <c r="W277" s="156">
        <f t="shared" si="27"/>
        <v>3.2959766976151457</v>
      </c>
      <c r="X277" s="156">
        <f t="shared" si="27"/>
        <v>213.40271468924993</v>
      </c>
    </row>
    <row r="278" spans="1:24" ht="16">
      <c r="A278" s="130">
        <v>1994</v>
      </c>
      <c r="B278" s="156">
        <f t="shared" si="28"/>
        <v>594.8228782054415</v>
      </c>
      <c r="C278" s="156">
        <f t="shared" si="28"/>
        <v>727.02352685555081</v>
      </c>
      <c r="D278" s="156">
        <f t="shared" si="28"/>
        <v>496.26903507309765</v>
      </c>
      <c r="E278" s="156">
        <f t="shared" si="28"/>
        <v>387.50730612877055</v>
      </c>
      <c r="F278" s="156">
        <f t="shared" si="28"/>
        <v>3150.3869365058049</v>
      </c>
      <c r="G278" s="156">
        <f t="shared" si="28"/>
        <v>1454.0213097860021</v>
      </c>
      <c r="H278" s="156">
        <f t="shared" si="28"/>
        <v>558.05403052891302</v>
      </c>
      <c r="I278" s="156">
        <f t="shared" si="28"/>
        <v>2545.9878568924546</v>
      </c>
      <c r="J278" s="156">
        <f t="shared" si="28"/>
        <v>4152.7866285747659</v>
      </c>
      <c r="K278" s="156">
        <f t="shared" si="28"/>
        <v>1899.6012035394272</v>
      </c>
      <c r="L278" s="156">
        <f t="shared" si="28"/>
        <v>385.94358101753642</v>
      </c>
      <c r="M278" s="156">
        <f t="shared" si="28"/>
        <v>4251.849133830905</v>
      </c>
      <c r="N278" s="156">
        <f t="shared" si="28"/>
        <v>14465.535600082758</v>
      </c>
      <c r="O278" s="156">
        <f t="shared" si="28"/>
        <v>2954.2347007968565</v>
      </c>
      <c r="P278" s="156">
        <f t="shared" si="28"/>
        <v>52.218111983140304</v>
      </c>
      <c r="Q278" s="156">
        <f t="shared" si="28"/>
        <v>1063.7249982548467</v>
      </c>
      <c r="R278" s="156">
        <f t="shared" si="27"/>
        <v>11.800747228229511</v>
      </c>
      <c r="S278" s="156">
        <f t="shared" si="27"/>
        <v>29.269041941675749</v>
      </c>
      <c r="T278" s="156">
        <f t="shared" si="27"/>
        <v>23.991753835197219</v>
      </c>
      <c r="U278" s="156">
        <f t="shared" si="27"/>
        <v>35.401041553236787</v>
      </c>
      <c r="V278" s="156">
        <f t="shared" si="27"/>
        <v>12.210347860813679</v>
      </c>
      <c r="W278" s="156">
        <f t="shared" si="27"/>
        <v>3.4464227198252306</v>
      </c>
      <c r="X278" s="156">
        <f t="shared" si="27"/>
        <v>215.12167355607181</v>
      </c>
    </row>
    <row r="279" spans="1:24" ht="16">
      <c r="A279" s="130">
        <v>1995</v>
      </c>
      <c r="B279" s="156">
        <f t="shared" si="28"/>
        <v>813.67605978356949</v>
      </c>
      <c r="C279" s="156">
        <f t="shared" si="28"/>
        <v>1000.2244277773297</v>
      </c>
      <c r="D279" s="156">
        <f t="shared" si="28"/>
        <v>679.37082789972465</v>
      </c>
      <c r="E279" s="156">
        <f t="shared" si="28"/>
        <v>536.4229440375708</v>
      </c>
      <c r="F279" s="156">
        <f t="shared" si="28"/>
        <v>4666.8032436346812</v>
      </c>
      <c r="G279" s="156">
        <f t="shared" si="28"/>
        <v>1949.1155657681359</v>
      </c>
      <c r="H279" s="156">
        <f t="shared" si="28"/>
        <v>733.69780171579214</v>
      </c>
      <c r="I279" s="156">
        <f t="shared" si="28"/>
        <v>3315.0012441885397</v>
      </c>
      <c r="J279" s="156">
        <f t="shared" si="28"/>
        <v>5667.2420451022972</v>
      </c>
      <c r="K279" s="156">
        <f t="shared" si="28"/>
        <v>2458.7298217892221</v>
      </c>
      <c r="L279" s="156">
        <f t="shared" si="28"/>
        <v>498.94786153947103</v>
      </c>
      <c r="M279" s="156">
        <f t="shared" si="28"/>
        <v>5386.0298902802988</v>
      </c>
      <c r="N279" s="156">
        <f t="shared" si="28"/>
        <v>19346.785932974683</v>
      </c>
      <c r="O279" s="156">
        <f t="shared" si="28"/>
        <v>3935.0997061554285</v>
      </c>
      <c r="P279" s="156">
        <f t="shared" si="28"/>
        <v>58.175154198176948</v>
      </c>
      <c r="Q279" s="156">
        <f t="shared" si="28"/>
        <v>1008.3155630957517</v>
      </c>
      <c r="R279" s="156">
        <f t="shared" si="27"/>
        <v>12.460999035648952</v>
      </c>
      <c r="S279" s="156">
        <f t="shared" si="27"/>
        <v>34.186826368716112</v>
      </c>
      <c r="T279" s="156">
        <f t="shared" si="27"/>
        <v>31.589462439727477</v>
      </c>
      <c r="U279" s="156">
        <f t="shared" si="27"/>
        <v>45.031540897379323</v>
      </c>
      <c r="V279" s="156">
        <f t="shared" si="27"/>
        <v>14.335681009466906</v>
      </c>
      <c r="W279" s="156">
        <f t="shared" si="27"/>
        <v>4.099788663833019</v>
      </c>
      <c r="X279" s="156">
        <f t="shared" si="27"/>
        <v>254.50830076745299</v>
      </c>
    </row>
    <row r="280" spans="1:24" ht="16">
      <c r="A280" s="130">
        <v>1996</v>
      </c>
      <c r="B280" s="156">
        <f t="shared" si="28"/>
        <v>987.42844558975298</v>
      </c>
      <c r="C280" s="156">
        <f t="shared" si="28"/>
        <v>1229.8759563950046</v>
      </c>
      <c r="D280" s="156">
        <f t="shared" si="28"/>
        <v>838.36019503871364</v>
      </c>
      <c r="E280" s="156">
        <f t="shared" si="28"/>
        <v>668.60097310451147</v>
      </c>
      <c r="F280" s="156">
        <f t="shared" si="28"/>
        <v>5705.8018742425947</v>
      </c>
      <c r="G280" s="156">
        <f t="shared" si="28"/>
        <v>2276.976295085994</v>
      </c>
      <c r="H280" s="156">
        <f t="shared" si="28"/>
        <v>846.92709870287399</v>
      </c>
      <c r="I280" s="156">
        <f t="shared" si="28"/>
        <v>4015.3923478831116</v>
      </c>
      <c r="J280" s="156">
        <f t="shared" si="28"/>
        <v>6745.4163360543989</v>
      </c>
      <c r="K280" s="156">
        <f t="shared" si="28"/>
        <v>2902.7026657097017</v>
      </c>
      <c r="L280" s="156">
        <f t="shared" si="28"/>
        <v>549.85551185234328</v>
      </c>
      <c r="M280" s="156">
        <f t="shared" si="28"/>
        <v>6501.2612393617374</v>
      </c>
      <c r="N280" s="156">
        <f t="shared" si="28"/>
        <v>24073.592672119059</v>
      </c>
      <c r="O280" s="156">
        <f t="shared" si="28"/>
        <v>4694.5739494434265</v>
      </c>
      <c r="P280" s="156">
        <f t="shared" si="28"/>
        <v>62.170042036965761</v>
      </c>
      <c r="Q280" s="156">
        <f t="shared" si="28"/>
        <v>1069.1270747060566</v>
      </c>
      <c r="R280" s="156">
        <f t="shared" ref="R280:X295" si="29">(1+R93)*R279</f>
        <v>13.109843255435193</v>
      </c>
      <c r="S280" s="156">
        <f t="shared" si="29"/>
        <v>34.904407854195462</v>
      </c>
      <c r="T280" s="156">
        <f t="shared" si="29"/>
        <v>31.295364544413612</v>
      </c>
      <c r="U280" s="156">
        <f t="shared" si="29"/>
        <v>45.662883100760574</v>
      </c>
      <c r="V280" s="156">
        <f t="shared" si="29"/>
        <v>14.97189853266705</v>
      </c>
      <c r="W280" s="156">
        <f t="shared" si="29"/>
        <v>5.5936939187424288</v>
      </c>
      <c r="X280" s="156">
        <f t="shared" si="29"/>
        <v>345.50418059064509</v>
      </c>
    </row>
    <row r="281" spans="1:24" ht="16">
      <c r="A281" s="130">
        <v>1997</v>
      </c>
      <c r="B281" s="156">
        <f t="shared" si="28"/>
        <v>1297.322988953641</v>
      </c>
      <c r="C281" s="156">
        <f t="shared" si="28"/>
        <v>1640.1994717270697</v>
      </c>
      <c r="D281" s="156">
        <f t="shared" si="28"/>
        <v>1121.1460130657279</v>
      </c>
      <c r="E281" s="156">
        <f t="shared" si="28"/>
        <v>889.06007946748457</v>
      </c>
      <c r="F281" s="156">
        <f t="shared" si="28"/>
        <v>7658.0062520691827</v>
      </c>
      <c r="G281" s="156">
        <f t="shared" si="28"/>
        <v>2806.7831394266032</v>
      </c>
      <c r="H281" s="156">
        <f t="shared" si="28"/>
        <v>985.38578973922904</v>
      </c>
      <c r="I281" s="156">
        <f t="shared" si="28"/>
        <v>5307.6507537550224</v>
      </c>
      <c r="J281" s="156">
        <f t="shared" si="28"/>
        <v>8773.119633403534</v>
      </c>
      <c r="K281" s="156">
        <f t="shared" si="28"/>
        <v>3715.2271958951615</v>
      </c>
      <c r="L281" s="156">
        <f t="shared" si="28"/>
        <v>597.36852663150432</v>
      </c>
      <c r="M281" s="156">
        <f t="shared" si="28"/>
        <v>8522.8934343536639</v>
      </c>
      <c r="N281" s="156">
        <f t="shared" si="28"/>
        <v>33677.752468660961</v>
      </c>
      <c r="O281" s="156">
        <f t="shared" si="28"/>
        <v>5822.0697748812545</v>
      </c>
      <c r="P281" s="156">
        <f t="shared" si="28"/>
        <v>63.583167092465985</v>
      </c>
      <c r="Q281" s="156">
        <f t="shared" si="28"/>
        <v>945.26870310135996</v>
      </c>
      <c r="R281" s="156">
        <f t="shared" si="29"/>
        <v>13.798896616940866</v>
      </c>
      <c r="S281" s="156">
        <f t="shared" si="29"/>
        <v>37.82974627645558</v>
      </c>
      <c r="T281" s="156">
        <f t="shared" si="29"/>
        <v>36.256931639284943</v>
      </c>
      <c r="U281" s="156">
        <f t="shared" si="29"/>
        <v>51.575769833478063</v>
      </c>
      <c r="V281" s="156">
        <f t="shared" si="29"/>
        <v>16.349612635643073</v>
      </c>
      <c r="W281" s="156">
        <f t="shared" si="29"/>
        <v>5.4833378766651615</v>
      </c>
      <c r="X281" s="156">
        <f t="shared" si="29"/>
        <v>410.66937858766607</v>
      </c>
    </row>
    <row r="282" spans="1:24" ht="16">
      <c r="A282" s="130">
        <v>1998</v>
      </c>
      <c r="B282" s="156">
        <f t="shared" si="28"/>
        <v>1612.5595020394862</v>
      </c>
      <c r="C282" s="156">
        <f t="shared" si="28"/>
        <v>2108.9520787519491</v>
      </c>
      <c r="D282" s="156">
        <f t="shared" si="28"/>
        <v>1584.8535952058064</v>
      </c>
      <c r="E282" s="156">
        <f t="shared" si="28"/>
        <v>978.93126933596966</v>
      </c>
      <c r="F282" s="156">
        <f t="shared" si="28"/>
        <v>10203.678409356964</v>
      </c>
      <c r="G282" s="156">
        <f t="shared" si="28"/>
        <v>2969.0152048854611</v>
      </c>
      <c r="H282" s="156">
        <f t="shared" si="28"/>
        <v>1075.2256275224288</v>
      </c>
      <c r="I282" s="156">
        <f t="shared" si="28"/>
        <v>5323.5724002250117</v>
      </c>
      <c r="J282" s="156">
        <f t="shared" si="28"/>
        <v>9192.8184990358714</v>
      </c>
      <c r="K282" s="156">
        <f t="shared" si="28"/>
        <v>3734.5835295857751</v>
      </c>
      <c r="L282" s="156">
        <f t="shared" si="28"/>
        <v>582.09381340553682</v>
      </c>
      <c r="M282" s="156">
        <f t="shared" si="28"/>
        <v>8143.7099054592691</v>
      </c>
      <c r="N282" s="156">
        <f t="shared" si="28"/>
        <v>32702.781534693226</v>
      </c>
      <c r="O282" s="156">
        <f t="shared" si="28"/>
        <v>5347.4546468329345</v>
      </c>
      <c r="P282" s="156">
        <f t="shared" si="28"/>
        <v>75.513912565696302</v>
      </c>
      <c r="Q282" s="156">
        <f t="shared" si="28"/>
        <v>705.73761373547529</v>
      </c>
      <c r="R282" s="156">
        <f t="shared" si="29"/>
        <v>14.468971036659513</v>
      </c>
      <c r="S282" s="156">
        <f t="shared" si="29"/>
        <v>41.690271883967874</v>
      </c>
      <c r="T282" s="156">
        <f t="shared" si="29"/>
        <v>40.993174619324733</v>
      </c>
      <c r="U282" s="156">
        <f t="shared" si="29"/>
        <v>57.125322667560297</v>
      </c>
      <c r="V282" s="156">
        <f t="shared" si="29"/>
        <v>17.409231030559102</v>
      </c>
      <c r="W282" s="156">
        <f t="shared" si="29"/>
        <v>3.9895207655593268</v>
      </c>
      <c r="X282" s="156">
        <f t="shared" si="29"/>
        <v>333.37031346424544</v>
      </c>
    </row>
    <row r="283" spans="1:24" ht="16">
      <c r="A283" s="130">
        <v>1999</v>
      </c>
      <c r="B283" s="156">
        <f t="shared" si="28"/>
        <v>2019.2470084538447</v>
      </c>
      <c r="C283" s="156">
        <f t="shared" si="28"/>
        <v>2552.7177751629342</v>
      </c>
      <c r="D283" s="156">
        <f t="shared" si="28"/>
        <v>1950.9801384707482</v>
      </c>
      <c r="E283" s="156">
        <f t="shared" si="28"/>
        <v>1017.8511664327148</v>
      </c>
      <c r="F283" s="156">
        <f t="shared" si="28"/>
        <v>9592.6644995270162</v>
      </c>
      <c r="G283" s="156">
        <f t="shared" si="28"/>
        <v>3879.8793795922716</v>
      </c>
      <c r="H283" s="156">
        <f t="shared" si="28"/>
        <v>1581.4065596664818</v>
      </c>
      <c r="I283" s="156">
        <f t="shared" si="28"/>
        <v>5405.0924241482926</v>
      </c>
      <c r="J283" s="156">
        <f t="shared" si="28"/>
        <v>10139.480474438147</v>
      </c>
      <c r="K283" s="156">
        <f t="shared" si="28"/>
        <v>4963.7470066783408</v>
      </c>
      <c r="L283" s="156">
        <f t="shared" si="28"/>
        <v>853.76863799816897</v>
      </c>
      <c r="M283" s="156">
        <f t="shared" si="28"/>
        <v>10004.058996262384</v>
      </c>
      <c r="N283" s="156">
        <f t="shared" si="28"/>
        <v>35575.393864700673</v>
      </c>
      <c r="O283" s="156">
        <f t="shared" si="28"/>
        <v>7029.4430314477659</v>
      </c>
      <c r="P283" s="156">
        <f t="shared" si="28"/>
        <v>96.601927788792651</v>
      </c>
      <c r="Q283" s="156">
        <f t="shared" si="28"/>
        <v>1174.9896104843301</v>
      </c>
      <c r="R283" s="156">
        <f t="shared" si="29"/>
        <v>15.146697640016644</v>
      </c>
      <c r="S283" s="156">
        <f t="shared" si="29"/>
        <v>40.951937168902802</v>
      </c>
      <c r="T283" s="156">
        <f t="shared" si="29"/>
        <v>37.318546446448465</v>
      </c>
      <c r="U283" s="156">
        <f t="shared" si="29"/>
        <v>52.87177114173376</v>
      </c>
      <c r="V283" s="156">
        <f t="shared" si="29"/>
        <v>17.049382225157444</v>
      </c>
      <c r="W283" s="156">
        <f t="shared" si="29"/>
        <v>5.2591000403675805</v>
      </c>
      <c r="X283" s="156">
        <f t="shared" si="29"/>
        <v>311.78158533461436</v>
      </c>
    </row>
    <row r="284" spans="1:24" ht="16">
      <c r="A284" s="130">
        <v>2000</v>
      </c>
      <c r="B284" s="156">
        <f t="shared" si="28"/>
        <v>1788.7095774986692</v>
      </c>
      <c r="C284" s="156">
        <f t="shared" si="28"/>
        <v>2320.3183489121006</v>
      </c>
      <c r="D284" s="156">
        <f t="shared" si="28"/>
        <v>1805.0129177218532</v>
      </c>
      <c r="E284" s="156">
        <f t="shared" si="28"/>
        <v>1133.5533517795382</v>
      </c>
      <c r="F284" s="156">
        <f t="shared" si="28"/>
        <v>11801.074021135773</v>
      </c>
      <c r="G284" s="156">
        <f t="shared" si="28"/>
        <v>3582.0598384147688</v>
      </c>
      <c r="H284" s="156">
        <f t="shared" si="28"/>
        <v>1558.0818939245619</v>
      </c>
      <c r="I284" s="156">
        <f t="shared" si="28"/>
        <v>7026.2148173006581</v>
      </c>
      <c r="J284" s="156">
        <f t="shared" si="28"/>
        <v>12790.150022011458</v>
      </c>
      <c r="K284" s="156">
        <f t="shared" si="28"/>
        <v>4416.2457118417196</v>
      </c>
      <c r="L284" s="156">
        <f t="shared" si="28"/>
        <v>642.18769412946267</v>
      </c>
      <c r="M284" s="156">
        <f t="shared" si="28"/>
        <v>11775.277641550638</v>
      </c>
      <c r="N284" s="156">
        <f t="shared" si="28"/>
        <v>44205.272908399762</v>
      </c>
      <c r="O284" s="156">
        <f t="shared" si="28"/>
        <v>6092.9806307982944</v>
      </c>
      <c r="P284" s="156">
        <f t="shared" si="28"/>
        <v>83.685284024153191</v>
      </c>
      <c r="Q284" s="156">
        <f t="shared" si="28"/>
        <v>812.74031357201113</v>
      </c>
      <c r="R284" s="156">
        <f t="shared" si="29"/>
        <v>16.039292531942824</v>
      </c>
      <c r="S284" s="156">
        <f t="shared" si="29"/>
        <v>46.108605097211047</v>
      </c>
      <c r="T284" s="156">
        <f t="shared" si="29"/>
        <v>45.334197037681136</v>
      </c>
      <c r="U284" s="156">
        <f t="shared" si="29"/>
        <v>59.674781934540647</v>
      </c>
      <c r="V284" s="156">
        <f t="shared" si="29"/>
        <v>19.043136982567358</v>
      </c>
      <c r="W284" s="156">
        <f t="shared" si="29"/>
        <v>6.9349781777598345</v>
      </c>
      <c r="X284" s="156">
        <f t="shared" si="29"/>
        <v>392.50246134091668</v>
      </c>
    </row>
    <row r="285" spans="1:24" ht="16">
      <c r="A285" s="130">
        <v>2001</v>
      </c>
      <c r="B285" s="156">
        <f t="shared" si="28"/>
        <v>1589.3042337991176</v>
      </c>
      <c r="C285" s="156">
        <f t="shared" si="28"/>
        <v>2044.5253099604085</v>
      </c>
      <c r="D285" s="156">
        <f t="shared" si="28"/>
        <v>1604.6041370611445</v>
      </c>
      <c r="E285" s="156">
        <f t="shared" si="28"/>
        <v>1105.4308335707044</v>
      </c>
      <c r="F285" s="156">
        <f t="shared" si="28"/>
        <v>12734.371724996754</v>
      </c>
      <c r="G285" s="156">
        <f t="shared" si="28"/>
        <v>3482.2636513165335</v>
      </c>
      <c r="H285" s="156">
        <f t="shared" si="28"/>
        <v>1488.4822962125052</v>
      </c>
      <c r="I285" s="156">
        <f t="shared" si="28"/>
        <v>7389.8403778460579</v>
      </c>
      <c r="J285" s="156">
        <f t="shared" si="28"/>
        <v>13496.715851677354</v>
      </c>
      <c r="K285" s="156">
        <f t="shared" si="28"/>
        <v>4997.6002973485638</v>
      </c>
      <c r="L285" s="156">
        <f t="shared" si="28"/>
        <v>647.57564888320883</v>
      </c>
      <c r="M285" s="156">
        <f t="shared" si="28"/>
        <v>13622.818703509933</v>
      </c>
      <c r="N285" s="156">
        <f t="shared" si="28"/>
        <v>54681.480534961425</v>
      </c>
      <c r="O285" s="156">
        <f t="shared" si="28"/>
        <v>8146.0104543457801</v>
      </c>
      <c r="P285" s="156">
        <f t="shared" si="28"/>
        <v>65.779143801505128</v>
      </c>
      <c r="Q285" s="156">
        <f t="shared" si="28"/>
        <v>791.48715437210308</v>
      </c>
      <c r="R285" s="156">
        <f t="shared" si="29"/>
        <v>16.652955864214956</v>
      </c>
      <c r="S285" s="156">
        <f t="shared" si="29"/>
        <v>49.621619719567555</v>
      </c>
      <c r="T285" s="156">
        <f t="shared" si="29"/>
        <v>47.009748960193832</v>
      </c>
      <c r="U285" s="156">
        <f t="shared" si="29"/>
        <v>66.028952714930526</v>
      </c>
      <c r="V285" s="156">
        <f t="shared" si="29"/>
        <v>20.020811635252365</v>
      </c>
      <c r="W285" s="156">
        <f t="shared" si="29"/>
        <v>5.4265291952603691</v>
      </c>
      <c r="X285" s="156">
        <f t="shared" si="29"/>
        <v>453.34827860905892</v>
      </c>
    </row>
    <row r="286" spans="1:24" ht="16">
      <c r="A286" s="130">
        <v>2002</v>
      </c>
      <c r="B286" s="156">
        <f t="shared" si="28"/>
        <v>1253.1981744352802</v>
      </c>
      <c r="C286" s="156">
        <f t="shared" si="28"/>
        <v>1592.644325952959</v>
      </c>
      <c r="D286" s="156">
        <f t="shared" si="28"/>
        <v>1252.549480326144</v>
      </c>
      <c r="E286" s="156">
        <f t="shared" si="28"/>
        <v>950.35664689455871</v>
      </c>
      <c r="F286" s="156">
        <f t="shared" si="28"/>
        <v>8208.0365303732651</v>
      </c>
      <c r="G286" s="156">
        <f t="shared" si="28"/>
        <v>2835.1197743558687</v>
      </c>
      <c r="H286" s="156">
        <f t="shared" si="28"/>
        <v>1170.1874716818152</v>
      </c>
      <c r="I286" s="156">
        <f t="shared" si="28"/>
        <v>6456.9710119537131</v>
      </c>
      <c r="J286" s="156">
        <f t="shared" si="28"/>
        <v>10971.592320633254</v>
      </c>
      <c r="K286" s="156">
        <f t="shared" si="28"/>
        <v>3917.7188250974859</v>
      </c>
      <c r="L286" s="156">
        <f t="shared" si="28"/>
        <v>440.97958961999876</v>
      </c>
      <c r="M286" s="156">
        <f t="shared" si="28"/>
        <v>11974.185184011161</v>
      </c>
      <c r="N286" s="156">
        <f t="shared" si="28"/>
        <v>49702.184917447834</v>
      </c>
      <c r="O286" s="156">
        <f t="shared" si="28"/>
        <v>7015.0998229689558</v>
      </c>
      <c r="P286" s="156">
        <f t="shared" si="28"/>
        <v>55.386039080867313</v>
      </c>
      <c r="Q286" s="156">
        <f t="shared" ref="Q286:X301" si="30">(1+Q99)*Q285</f>
        <v>742.64448207580051</v>
      </c>
      <c r="R286" s="156">
        <f t="shared" si="29"/>
        <v>16.927230047298575</v>
      </c>
      <c r="S286" s="156">
        <f t="shared" si="29"/>
        <v>56.039680014096426</v>
      </c>
      <c r="T286" s="156">
        <f t="shared" si="29"/>
        <v>55.395818077202811</v>
      </c>
      <c r="U286" s="156">
        <f t="shared" si="29"/>
        <v>76.814121851387284</v>
      </c>
      <c r="V286" s="156">
        <f t="shared" si="29"/>
        <v>21.942809552236593</v>
      </c>
      <c r="W286" s="156">
        <f t="shared" si="29"/>
        <v>7.247271673829931</v>
      </c>
      <c r="X286" s="156">
        <f t="shared" si="29"/>
        <v>476.9929781132206</v>
      </c>
    </row>
    <row r="287" spans="1:24" ht="16">
      <c r="A287" s="130">
        <v>2003</v>
      </c>
      <c r="B287" s="156">
        <f t="shared" ref="B287:P301" si="31">(1+B100)*B286</f>
        <v>1649.4845011552045</v>
      </c>
      <c r="C287" s="156">
        <f t="shared" si="31"/>
        <v>2049.5739830688626</v>
      </c>
      <c r="D287" s="156">
        <f t="shared" si="31"/>
        <v>1603.5082704899892</v>
      </c>
      <c r="E287" s="156">
        <f t="shared" si="31"/>
        <v>1217.7175278346031</v>
      </c>
      <c r="F287" s="156">
        <f t="shared" si="31"/>
        <v>10685.204699496126</v>
      </c>
      <c r="G287" s="156">
        <f t="shared" si="31"/>
        <v>4011.6094271203237</v>
      </c>
      <c r="H287" s="156">
        <f t="shared" si="31"/>
        <v>1629.2847630134459</v>
      </c>
      <c r="I287" s="156">
        <f t="shared" si="31"/>
        <v>9158.212056847251</v>
      </c>
      <c r="J287" s="156">
        <f t="shared" si="31"/>
        <v>16218.24129234186</v>
      </c>
      <c r="K287" s="156">
        <f t="shared" si="31"/>
        <v>5937.3028794352394</v>
      </c>
      <c r="L287" s="156">
        <f t="shared" si="31"/>
        <v>679.88469209252935</v>
      </c>
      <c r="M287" s="156">
        <f t="shared" si="31"/>
        <v>17831.836834177582</v>
      </c>
      <c r="N287" s="156">
        <f t="shared" si="31"/>
        <v>81471.324494831322</v>
      </c>
      <c r="O287" s="156">
        <f t="shared" si="31"/>
        <v>12502.942263479341</v>
      </c>
      <c r="P287" s="156">
        <f t="shared" si="31"/>
        <v>77.220323407326831</v>
      </c>
      <c r="Q287" s="156">
        <f t="shared" si="30"/>
        <v>1157.1589261912293</v>
      </c>
      <c r="R287" s="156">
        <f t="shared" si="29"/>
        <v>17.100057066081494</v>
      </c>
      <c r="S287" s="156">
        <f t="shared" si="29"/>
        <v>57.382390747234176</v>
      </c>
      <c r="T287" s="156">
        <f t="shared" si="29"/>
        <v>56.197949522960712</v>
      </c>
      <c r="U287" s="156">
        <f t="shared" si="29"/>
        <v>80.859153508081334</v>
      </c>
      <c r="V287" s="156">
        <f t="shared" si="29"/>
        <v>23.109947592320058</v>
      </c>
      <c r="W287" s="156">
        <f t="shared" si="29"/>
        <v>9.0017740840120588</v>
      </c>
      <c r="X287" s="156">
        <f t="shared" si="29"/>
        <v>660.4747409654683</v>
      </c>
    </row>
    <row r="288" spans="1:24" ht="16">
      <c r="A288" s="130">
        <v>2004</v>
      </c>
      <c r="B288" s="156">
        <f t="shared" si="31"/>
        <v>1846.9607856335056</v>
      </c>
      <c r="C288" s="156">
        <f t="shared" si="31"/>
        <v>2272.5471366869242</v>
      </c>
      <c r="D288" s="156">
        <f t="shared" si="31"/>
        <v>1748.9879644641362</v>
      </c>
      <c r="E288" s="156">
        <f t="shared" si="31"/>
        <v>1376.3760976418207</v>
      </c>
      <c r="F288" s="156">
        <f t="shared" si="31"/>
        <v>12318.26675094685</v>
      </c>
      <c r="G288" s="156">
        <f t="shared" si="31"/>
        <v>4740.4386278395441</v>
      </c>
      <c r="H288" s="156">
        <f t="shared" si="31"/>
        <v>1842.1849518237982</v>
      </c>
      <c r="I288" s="156">
        <f t="shared" si="31"/>
        <v>11242.107377072445</v>
      </c>
      <c r="J288" s="156">
        <f t="shared" si="31"/>
        <v>19443.540160588644</v>
      </c>
      <c r="K288" s="156">
        <f t="shared" si="31"/>
        <v>7188.2925961322453</v>
      </c>
      <c r="L288" s="156">
        <f t="shared" si="31"/>
        <v>785.06285395924363</v>
      </c>
      <c r="M288" s="156">
        <f t="shared" si="31"/>
        <v>21523.205377220682</v>
      </c>
      <c r="N288" s="156">
        <f t="shared" si="31"/>
        <v>97948.085160666</v>
      </c>
      <c r="O288" s="156">
        <f t="shared" si="31"/>
        <v>14583.181797277033</v>
      </c>
      <c r="P288" s="156">
        <f t="shared" si="31"/>
        <v>92.960914130676329</v>
      </c>
      <c r="Q288" s="156">
        <f t="shared" si="30"/>
        <v>1452.8477466008742</v>
      </c>
      <c r="R288" s="156">
        <f t="shared" si="29"/>
        <v>17.305770752586454</v>
      </c>
      <c r="S288" s="156">
        <f t="shared" si="29"/>
        <v>58.675216010769361</v>
      </c>
      <c r="T288" s="156">
        <f t="shared" si="29"/>
        <v>60.980395027364665</v>
      </c>
      <c r="U288" s="156">
        <f t="shared" si="29"/>
        <v>87.910880285521102</v>
      </c>
      <c r="V288" s="156">
        <f t="shared" si="29"/>
        <v>24.143193349172687</v>
      </c>
      <c r="W288" s="156">
        <f t="shared" si="29"/>
        <v>10.639485954455862</v>
      </c>
      <c r="X288" s="156">
        <f t="shared" si="29"/>
        <v>861.32184558377344</v>
      </c>
    </row>
    <row r="289" spans="1:24" ht="16">
      <c r="A289" s="130">
        <v>2005</v>
      </c>
      <c r="B289" s="156">
        <f t="shared" si="31"/>
        <v>1960.8074484599547</v>
      </c>
      <c r="C289" s="156">
        <f t="shared" si="31"/>
        <v>2384.1973775123524</v>
      </c>
      <c r="D289" s="156">
        <f t="shared" si="31"/>
        <v>1842.7625902555012</v>
      </c>
      <c r="E289" s="156">
        <f t="shared" si="31"/>
        <v>1436.264623036546</v>
      </c>
      <c r="F289" s="156">
        <f t="shared" si="31"/>
        <v>13305.711085011524</v>
      </c>
      <c r="G289" s="156">
        <f t="shared" si="31"/>
        <v>5266.1058672806712</v>
      </c>
      <c r="H289" s="156">
        <f t="shared" si="31"/>
        <v>1988.0281676098245</v>
      </c>
      <c r="I289" s="156">
        <f t="shared" si="31"/>
        <v>13042.983042658827</v>
      </c>
      <c r="J289" s="156">
        <f t="shared" si="31"/>
        <v>21357.803101912581</v>
      </c>
      <c r="K289" s="156">
        <f t="shared" si="31"/>
        <v>7674.7962390384755</v>
      </c>
      <c r="L289" s="156">
        <f t="shared" si="31"/>
        <v>784.80378321743706</v>
      </c>
      <c r="M289" s="156">
        <f t="shared" si="31"/>
        <v>23377.644752522017</v>
      </c>
      <c r="N289" s="156">
        <f t="shared" si="31"/>
        <v>106668.40318252009</v>
      </c>
      <c r="O289" s="156">
        <f t="shared" si="31"/>
        <v>15116.634587421428</v>
      </c>
      <c r="P289" s="156">
        <f t="shared" si="31"/>
        <v>106.41235840538521</v>
      </c>
      <c r="Q289" s="156">
        <f t="shared" si="30"/>
        <v>1946.8014519677054</v>
      </c>
      <c r="R289" s="156">
        <f t="shared" si="29"/>
        <v>17.821482721013531</v>
      </c>
      <c r="S289" s="156">
        <f t="shared" si="29"/>
        <v>59.474372452836036</v>
      </c>
      <c r="T289" s="156">
        <f t="shared" si="29"/>
        <v>65.744183486902386</v>
      </c>
      <c r="U289" s="156">
        <f t="shared" si="29"/>
        <v>93.071248958281188</v>
      </c>
      <c r="V289" s="156">
        <f t="shared" si="29"/>
        <v>24.992550891196583</v>
      </c>
      <c r="W289" s="156">
        <f t="shared" si="29"/>
        <v>13.287174005700583</v>
      </c>
      <c r="X289" s="156">
        <f t="shared" si="29"/>
        <v>932.70959004225676</v>
      </c>
    </row>
    <row r="290" spans="1:24" ht="16">
      <c r="A290" s="130">
        <v>2006</v>
      </c>
      <c r="B290" s="156">
        <f t="shared" si="31"/>
        <v>2264.3796576305249</v>
      </c>
      <c r="C290" s="156">
        <f t="shared" si="31"/>
        <v>2760.805195264204</v>
      </c>
      <c r="D290" s="156">
        <f t="shared" si="31"/>
        <v>2052.7236949143407</v>
      </c>
      <c r="E290" s="156">
        <f t="shared" si="31"/>
        <v>1738.1974600221181</v>
      </c>
      <c r="F290" s="156">
        <f t="shared" si="31"/>
        <v>16680.810079813495</v>
      </c>
      <c r="G290" s="156">
        <f t="shared" si="31"/>
        <v>5997.4626501286102</v>
      </c>
      <c r="H290" s="156">
        <f t="shared" si="31"/>
        <v>2230.795718268479</v>
      </c>
      <c r="I290" s="156">
        <f t="shared" si="31"/>
        <v>14612.29943233477</v>
      </c>
      <c r="J290" s="156">
        <f t="shared" si="31"/>
        <v>25125.903603256647</v>
      </c>
      <c r="K290" s="156">
        <f t="shared" si="31"/>
        <v>8918.3434736498803</v>
      </c>
      <c r="L290" s="156">
        <f t="shared" si="31"/>
        <v>854.30600625917327</v>
      </c>
      <c r="M290" s="156">
        <f t="shared" si="31"/>
        <v>28291.625679502144</v>
      </c>
      <c r="N290" s="156">
        <f t="shared" si="31"/>
        <v>132853.36279576513</v>
      </c>
      <c r="O290" s="156">
        <f t="shared" si="31"/>
        <v>17840.34980738302</v>
      </c>
      <c r="P290" s="156">
        <f t="shared" si="31"/>
        <v>133.76991162782571</v>
      </c>
      <c r="Q290" s="156">
        <f t="shared" si="30"/>
        <v>2572.5813106882047</v>
      </c>
      <c r="R290" s="156">
        <f t="shared" si="29"/>
        <v>18.676913891622181</v>
      </c>
      <c r="S290" s="156">
        <f t="shared" si="29"/>
        <v>61.343651979028678</v>
      </c>
      <c r="T290" s="156">
        <f t="shared" si="29"/>
        <v>66.525881828561651</v>
      </c>
      <c r="U290" s="156">
        <f t="shared" si="29"/>
        <v>96.08954956199824</v>
      </c>
      <c r="V290" s="156">
        <f t="shared" si="29"/>
        <v>26.202690205348318</v>
      </c>
      <c r="W290" s="156">
        <f t="shared" si="29"/>
        <v>12.908133731990745</v>
      </c>
      <c r="X290" s="156">
        <f t="shared" si="29"/>
        <v>1250.0110988065735</v>
      </c>
    </row>
    <row r="291" spans="1:24" ht="16">
      <c r="A291" s="130">
        <v>2007</v>
      </c>
      <c r="B291" s="156">
        <f t="shared" si="31"/>
        <v>2395.962759535435</v>
      </c>
      <c r="C291" s="156">
        <f t="shared" si="31"/>
        <v>2912.4838326920194</v>
      </c>
      <c r="D291" s="156">
        <f t="shared" si="31"/>
        <v>2318.3596096224046</v>
      </c>
      <c r="E291" s="156">
        <f t="shared" si="31"/>
        <v>1727.0601767380153</v>
      </c>
      <c r="F291" s="156">
        <f t="shared" si="31"/>
        <v>17014.516894202512</v>
      </c>
      <c r="G291" s="156">
        <f t="shared" si="31"/>
        <v>6290.1988020813878</v>
      </c>
      <c r="H291" s="156">
        <f t="shared" si="31"/>
        <v>2437.3246227094792</v>
      </c>
      <c r="I291" s="156">
        <f t="shared" si="31"/>
        <v>14760.690587634746</v>
      </c>
      <c r="J291" s="156">
        <f t="shared" si="31"/>
        <v>23779.842773071829</v>
      </c>
      <c r="K291" s="156">
        <f t="shared" si="31"/>
        <v>8920.1271423446105</v>
      </c>
      <c r="L291" s="156">
        <f t="shared" si="31"/>
        <v>901.52349922511769</v>
      </c>
      <c r="M291" s="156">
        <f t="shared" si="31"/>
        <v>27580.940042433049</v>
      </c>
      <c r="N291" s="156">
        <f t="shared" si="31"/>
        <v>118085.38298738787</v>
      </c>
      <c r="O291" s="156">
        <f t="shared" si="31"/>
        <v>16423.647629178733</v>
      </c>
      <c r="P291" s="156">
        <f t="shared" si="31"/>
        <v>150.41088863432722</v>
      </c>
      <c r="Q291" s="156">
        <f t="shared" si="30"/>
        <v>3586.6414117352811</v>
      </c>
      <c r="R291" s="156">
        <f t="shared" si="29"/>
        <v>19.547631617249611</v>
      </c>
      <c r="S291" s="156">
        <f t="shared" si="29"/>
        <v>67.510529312480429</v>
      </c>
      <c r="T291" s="156">
        <f t="shared" si="29"/>
        <v>73.099969470860103</v>
      </c>
      <c r="U291" s="156">
        <f t="shared" si="29"/>
        <v>98.585956059618937</v>
      </c>
      <c r="V291" s="156">
        <f t="shared" si="29"/>
        <v>27.083100596248023</v>
      </c>
      <c r="W291" s="156">
        <f t="shared" si="29"/>
        <v>15.766911862466792</v>
      </c>
      <c r="X291" s="156">
        <f t="shared" si="29"/>
        <v>1027.1117941678597</v>
      </c>
    </row>
    <row r="292" spans="1:24" ht="16">
      <c r="A292" s="130">
        <v>2008</v>
      </c>
      <c r="B292" s="156">
        <f t="shared" si="31"/>
        <v>1516.5006690203584</v>
      </c>
      <c r="C292" s="156">
        <f t="shared" si="31"/>
        <v>1834.952189110953</v>
      </c>
      <c r="D292" s="156">
        <f t="shared" si="31"/>
        <v>1562.9710466093411</v>
      </c>
      <c r="E292" s="156">
        <f t="shared" si="31"/>
        <v>985.45485407654166</v>
      </c>
      <c r="F292" s="156">
        <f t="shared" si="31"/>
        <v>10507.98219449022</v>
      </c>
      <c r="G292" s="156">
        <f t="shared" si="31"/>
        <v>3888.9154093868178</v>
      </c>
      <c r="H292" s="156">
        <f t="shared" si="31"/>
        <v>1513.9298806463435</v>
      </c>
      <c r="I292" s="156">
        <f t="shared" si="31"/>
        <v>8710.3412361170431</v>
      </c>
      <c r="J292" s="156">
        <f t="shared" si="31"/>
        <v>15308.088487387868</v>
      </c>
      <c r="K292" s="156">
        <f t="shared" si="31"/>
        <v>5562.5020846946754</v>
      </c>
      <c r="L292" s="156">
        <f t="shared" si="31"/>
        <v>538.98483924672894</v>
      </c>
      <c r="M292" s="156">
        <f t="shared" si="31"/>
        <v>19076.357180348819</v>
      </c>
      <c r="N292" s="156">
        <f t="shared" si="31"/>
        <v>79275.441014752985</v>
      </c>
      <c r="O292" s="156">
        <f t="shared" si="31"/>
        <v>9612.4324844057301</v>
      </c>
      <c r="P292" s="156">
        <f t="shared" si="31"/>
        <v>84.899426089645999</v>
      </c>
      <c r="Q292" s="156">
        <f t="shared" si="30"/>
        <v>1673.813814028621</v>
      </c>
      <c r="R292" s="156">
        <f t="shared" si="29"/>
        <v>19.860198246809432</v>
      </c>
      <c r="S292" s="156">
        <f t="shared" si="29"/>
        <v>76.359134389467243</v>
      </c>
      <c r="T292" s="156">
        <f t="shared" si="29"/>
        <v>92.01312457205573</v>
      </c>
      <c r="U292" s="156">
        <f t="shared" si="29"/>
        <v>107.24377472077467</v>
      </c>
      <c r="V292" s="156">
        <f t="shared" si="29"/>
        <v>26.413064687496849</v>
      </c>
      <c r="W292" s="156">
        <f t="shared" si="29"/>
        <v>10.242545313628675</v>
      </c>
      <c r="X292" s="156">
        <f t="shared" si="29"/>
        <v>638.45448687291514</v>
      </c>
    </row>
    <row r="293" spans="1:24" ht="16">
      <c r="A293" s="130">
        <v>2009</v>
      </c>
      <c r="B293" s="156">
        <f t="shared" si="31"/>
        <v>1953.5561618320257</v>
      </c>
      <c r="C293" s="156">
        <f t="shared" si="31"/>
        <v>2320.5539364372758</v>
      </c>
      <c r="D293" s="156">
        <f t="shared" si="31"/>
        <v>2050.9146075635426</v>
      </c>
      <c r="E293" s="156">
        <f t="shared" si="31"/>
        <v>1188.1595677023429</v>
      </c>
      <c r="F293" s="156">
        <f t="shared" si="31"/>
        <v>11623.163892788629</v>
      </c>
      <c r="G293" s="156">
        <f t="shared" si="31"/>
        <v>5512.7709277303775</v>
      </c>
      <c r="H293" s="156">
        <f t="shared" si="31"/>
        <v>2163.7305064857615</v>
      </c>
      <c r="I293" s="156">
        <f t="shared" si="31"/>
        <v>11934.589986072733</v>
      </c>
      <c r="J293" s="156">
        <f t="shared" si="31"/>
        <v>20643.569982882425</v>
      </c>
      <c r="K293" s="156">
        <f t="shared" si="31"/>
        <v>8018.1242550039869</v>
      </c>
      <c r="L293" s="156">
        <f t="shared" si="31"/>
        <v>738.67333233924955</v>
      </c>
      <c r="M293" s="156">
        <f t="shared" si="31"/>
        <v>25423.824268538086</v>
      </c>
      <c r="N293" s="156">
        <f t="shared" si="31"/>
        <v>103912.66257331792</v>
      </c>
      <c r="O293" s="156">
        <f t="shared" si="31"/>
        <v>15488.22408914842</v>
      </c>
      <c r="P293" s="156">
        <f t="shared" si="31"/>
        <v>113.48081788272533</v>
      </c>
      <c r="Q293" s="156">
        <f t="shared" si="30"/>
        <v>2987.8413487317898</v>
      </c>
      <c r="R293" s="156">
        <f t="shared" si="29"/>
        <v>19.879462639108837</v>
      </c>
      <c r="S293" s="156">
        <f t="shared" si="29"/>
        <v>74.523460798744452</v>
      </c>
      <c r="T293" s="156">
        <f t="shared" si="29"/>
        <v>78.300408617082269</v>
      </c>
      <c r="U293" s="156">
        <f t="shared" si="29"/>
        <v>110.47931940410044</v>
      </c>
      <c r="V293" s="156">
        <f t="shared" si="29"/>
        <v>29.824047861240192</v>
      </c>
      <c r="W293" s="156">
        <f t="shared" si="29"/>
        <v>12.665046746537161</v>
      </c>
      <c r="X293" s="156">
        <f t="shared" si="29"/>
        <v>815.95073671170371</v>
      </c>
    </row>
    <row r="294" spans="1:24" ht="16">
      <c r="A294" s="130">
        <v>2010</v>
      </c>
      <c r="B294" s="156">
        <f t="shared" si="31"/>
        <v>2299.9998115713174</v>
      </c>
      <c r="C294" s="156">
        <f t="shared" si="31"/>
        <v>2670.1221814221872</v>
      </c>
      <c r="D294" s="156">
        <f t="shared" si="31"/>
        <v>2322.0429361344436</v>
      </c>
      <c r="E294" s="156">
        <f t="shared" si="31"/>
        <v>1411.8928028318612</v>
      </c>
      <c r="F294" s="156">
        <f t="shared" si="31"/>
        <v>11809.255135826234</v>
      </c>
      <c r="G294" s="156">
        <f t="shared" si="31"/>
        <v>7021.5612029409049</v>
      </c>
      <c r="H294" s="156">
        <f t="shared" si="31"/>
        <v>2853.3821142897787</v>
      </c>
      <c r="I294" s="156">
        <f t="shared" si="31"/>
        <v>14999.773123108</v>
      </c>
      <c r="J294" s="156">
        <f t="shared" si="31"/>
        <v>24910.398607804131</v>
      </c>
      <c r="K294" s="156">
        <f t="shared" si="31"/>
        <v>10460.04399686545</v>
      </c>
      <c r="L294" s="156">
        <f t="shared" si="31"/>
        <v>957.53485397804582</v>
      </c>
      <c r="M294" s="156">
        <f t="shared" si="31"/>
        <v>32865.886108424558</v>
      </c>
      <c r="N294" s="156">
        <f t="shared" si="31"/>
        <v>131588.76112309544</v>
      </c>
      <c r="O294" s="156">
        <f t="shared" si="31"/>
        <v>19995.4521813315</v>
      </c>
      <c r="P294" s="156">
        <f t="shared" si="31"/>
        <v>123.63281185051395</v>
      </c>
      <c r="Q294" s="156">
        <f t="shared" si="30"/>
        <v>3551.8262817184027</v>
      </c>
      <c r="R294" s="156">
        <f t="shared" si="29"/>
        <v>19.903516788902156</v>
      </c>
      <c r="S294" s="156">
        <f t="shared" si="29"/>
        <v>79.827295503791092</v>
      </c>
      <c r="T294" s="156">
        <f t="shared" si="29"/>
        <v>86.243202067199093</v>
      </c>
      <c r="U294" s="156">
        <f t="shared" si="29"/>
        <v>124.22184194477649</v>
      </c>
      <c r="V294" s="156">
        <f t="shared" si="29"/>
        <v>30.533561959859096</v>
      </c>
      <c r="W294" s="156">
        <f t="shared" si="29"/>
        <v>14.89426896549608</v>
      </c>
      <c r="X294" s="156">
        <f t="shared" si="29"/>
        <v>1040.8579792405606</v>
      </c>
    </row>
    <row r="295" spans="1:24" ht="16">
      <c r="A295" s="130">
        <v>2011</v>
      </c>
      <c r="B295" s="156">
        <f t="shared" si="31"/>
        <v>2317.7558101166478</v>
      </c>
      <c r="C295" s="156">
        <f t="shared" si="31"/>
        <v>2726.5151618938239</v>
      </c>
      <c r="D295" s="156">
        <f t="shared" si="31"/>
        <v>2425.1792854088449</v>
      </c>
      <c r="E295" s="156">
        <f t="shared" si="31"/>
        <v>1512.9877323536743</v>
      </c>
      <c r="F295" s="156">
        <f t="shared" si="31"/>
        <v>10030.242837497681</v>
      </c>
      <c r="G295" s="156">
        <f t="shared" si="31"/>
        <v>6959.5608175189363</v>
      </c>
      <c r="H295" s="156">
        <f t="shared" si="31"/>
        <v>2878.0034941668114</v>
      </c>
      <c r="I295" s="156">
        <f t="shared" si="31"/>
        <v>14860.561565793005</v>
      </c>
      <c r="J295" s="156">
        <f t="shared" si="31"/>
        <v>23745.731014926947</v>
      </c>
      <c r="K295" s="156">
        <f t="shared" si="31"/>
        <v>10042.58364095055</v>
      </c>
      <c r="L295" s="156">
        <f t="shared" si="31"/>
        <v>903.95120354943435</v>
      </c>
      <c r="M295" s="156">
        <f t="shared" si="31"/>
        <v>31251.84244163983</v>
      </c>
      <c r="N295" s="156">
        <f t="shared" si="31"/>
        <v>120402.40054002109</v>
      </c>
      <c r="O295" s="156">
        <f t="shared" si="31"/>
        <v>17955.116240748433</v>
      </c>
      <c r="P295" s="156">
        <f t="shared" si="31"/>
        <v>108.54095450792171</v>
      </c>
      <c r="Q295" s="156">
        <f t="shared" si="30"/>
        <v>2897.4378075746044</v>
      </c>
      <c r="R295" s="156">
        <f t="shared" si="29"/>
        <v>19.911876265953495</v>
      </c>
      <c r="S295" s="156">
        <f t="shared" si="29"/>
        <v>86.860878510630116</v>
      </c>
      <c r="T295" s="156">
        <f t="shared" si="29"/>
        <v>109.61597225943072</v>
      </c>
      <c r="U295" s="156">
        <f t="shared" si="29"/>
        <v>146.51717813702498</v>
      </c>
      <c r="V295" s="156">
        <f t="shared" si="29"/>
        <v>33.800653089564015</v>
      </c>
      <c r="W295" s="156">
        <f t="shared" si="29"/>
        <v>13.671110029817022</v>
      </c>
      <c r="X295" s="156">
        <f t="shared" si="29"/>
        <v>1116.8896697121838</v>
      </c>
    </row>
    <row r="296" spans="1:24" ht="16">
      <c r="A296" s="130">
        <v>2012</v>
      </c>
      <c r="B296" s="156">
        <f t="shared" si="31"/>
        <v>2692.3515041477008</v>
      </c>
      <c r="C296" s="156">
        <f t="shared" si="31"/>
        <v>3162.8666484033115</v>
      </c>
      <c r="D296" s="156">
        <f t="shared" si="31"/>
        <v>2766.9107068903149</v>
      </c>
      <c r="E296" s="156">
        <f t="shared" si="31"/>
        <v>1701.7076741433168</v>
      </c>
      <c r="F296" s="156">
        <f t="shared" si="31"/>
        <v>13119.40359700413</v>
      </c>
      <c r="G296" s="156">
        <f t="shared" si="31"/>
        <v>8101.555152065619</v>
      </c>
      <c r="H296" s="156">
        <f t="shared" si="31"/>
        <v>3345.8069290522226</v>
      </c>
      <c r="I296" s="156">
        <f t="shared" si="31"/>
        <v>17114.562041503763</v>
      </c>
      <c r="J296" s="156">
        <f t="shared" si="31"/>
        <v>28302.734903987617</v>
      </c>
      <c r="K296" s="156">
        <f t="shared" si="31"/>
        <v>11864.30831341898</v>
      </c>
      <c r="L296" s="156">
        <f t="shared" si="31"/>
        <v>1039.4534889614945</v>
      </c>
      <c r="M296" s="156">
        <f t="shared" si="31"/>
        <v>37047.809140866353</v>
      </c>
      <c r="N296" s="156">
        <f t="shared" si="31"/>
        <v>144264.95230304787</v>
      </c>
      <c r="O296" s="156">
        <f t="shared" si="31"/>
        <v>21066.558334107729</v>
      </c>
      <c r="P296" s="156">
        <f t="shared" si="31"/>
        <v>126.35469596176182</v>
      </c>
      <c r="Q296" s="156">
        <f t="shared" si="30"/>
        <v>3425.4378992489251</v>
      </c>
      <c r="R296" s="156">
        <f t="shared" si="30"/>
        <v>19.923823391713064</v>
      </c>
      <c r="S296" s="156">
        <f t="shared" si="30"/>
        <v>88.303637702691688</v>
      </c>
      <c r="T296" s="156">
        <f t="shared" si="30"/>
        <v>113.37360778848401</v>
      </c>
      <c r="U296" s="156">
        <f t="shared" si="30"/>
        <v>162.16081724671514</v>
      </c>
      <c r="V296" s="156">
        <f t="shared" si="30"/>
        <v>36.092337369036457</v>
      </c>
      <c r="W296" s="156">
        <f t="shared" si="30"/>
        <v>13.222012194301659</v>
      </c>
      <c r="X296" s="156">
        <f t="shared" si="30"/>
        <v>1337.2229389202921</v>
      </c>
    </row>
    <row r="297" spans="1:24" ht="16">
      <c r="A297" s="130">
        <v>2013</v>
      </c>
      <c r="B297" s="156">
        <f t="shared" si="31"/>
        <v>3639.2515281564474</v>
      </c>
      <c r="C297" s="156">
        <f t="shared" si="31"/>
        <v>4187.2558984881762</v>
      </c>
      <c r="D297" s="156">
        <f t="shared" si="31"/>
        <v>3700.7578017020833</v>
      </c>
      <c r="E297" s="156">
        <f t="shared" si="31"/>
        <v>2234.4712562243426</v>
      </c>
      <c r="F297" s="156">
        <f t="shared" si="31"/>
        <v>18020.511560774343</v>
      </c>
      <c r="G297" s="156">
        <f t="shared" si="31"/>
        <v>11282.063673663539</v>
      </c>
      <c r="H297" s="156">
        <f t="shared" si="31"/>
        <v>4613.9446917657979</v>
      </c>
      <c r="I297" s="156">
        <f t="shared" si="31"/>
        <v>23319.011957072773</v>
      </c>
      <c r="J297" s="156">
        <f t="shared" si="31"/>
        <v>42157.779094843034</v>
      </c>
      <c r="K297" s="156">
        <f t="shared" si="31"/>
        <v>16963.350740360191</v>
      </c>
      <c r="L297" s="156">
        <f t="shared" si="31"/>
        <v>1509.7230364374539</v>
      </c>
      <c r="M297" s="156">
        <f t="shared" si="31"/>
        <v>52266.308179751431</v>
      </c>
      <c r="N297" s="156">
        <f t="shared" si="31"/>
        <v>204279.17246111578</v>
      </c>
      <c r="O297" s="156">
        <f t="shared" si="31"/>
        <v>31440.995651322421</v>
      </c>
      <c r="P297" s="156">
        <f t="shared" si="31"/>
        <v>152.92077078772226</v>
      </c>
      <c r="Q297" s="156">
        <f t="shared" si="30"/>
        <v>3336.308005110468</v>
      </c>
      <c r="R297" s="156">
        <f t="shared" si="30"/>
        <v>19.928605109327076</v>
      </c>
      <c r="S297" s="156">
        <f t="shared" si="30"/>
        <v>85.054946871609658</v>
      </c>
      <c r="T297" s="156">
        <f t="shared" si="30"/>
        <v>98.890129393505177</v>
      </c>
      <c r="U297" s="156">
        <f t="shared" si="30"/>
        <v>150.68793942651004</v>
      </c>
      <c r="V297" s="156">
        <f t="shared" si="30"/>
        <v>35.170539072631264</v>
      </c>
      <c r="W297" s="156">
        <f t="shared" si="30"/>
        <v>12.564652537559512</v>
      </c>
      <c r="X297" s="156">
        <f t="shared" si="30"/>
        <v>1368.5209883266646</v>
      </c>
    </row>
    <row r="298" spans="1:24" ht="16">
      <c r="A298" s="130">
        <v>2014</v>
      </c>
      <c r="B298" s="156">
        <f t="shared" si="31"/>
        <v>4063.0787611255473</v>
      </c>
      <c r="C298" s="156">
        <f t="shared" si="31"/>
        <v>4760.4493584322227</v>
      </c>
      <c r="D298" s="156">
        <f t="shared" si="31"/>
        <v>4186.1167407095745</v>
      </c>
      <c r="E298" s="156">
        <f t="shared" si="31"/>
        <v>2483.1698637175805</v>
      </c>
      <c r="F298" s="156">
        <f t="shared" si="31"/>
        <v>20201.292574386927</v>
      </c>
      <c r="G298" s="156">
        <f t="shared" si="31"/>
        <v>12203.244172618166</v>
      </c>
      <c r="H298" s="156">
        <f t="shared" si="31"/>
        <v>5107.9256347638975</v>
      </c>
      <c r="I298" s="156">
        <f t="shared" si="31"/>
        <v>25960.960736295452</v>
      </c>
      <c r="J298" s="156">
        <f t="shared" si="31"/>
        <v>44541.29612020182</v>
      </c>
      <c r="K298" s="156">
        <f t="shared" si="31"/>
        <v>17706.684769802774</v>
      </c>
      <c r="L298" s="156">
        <f t="shared" si="31"/>
        <v>1589.3005376880722</v>
      </c>
      <c r="M298" s="156">
        <f t="shared" si="31"/>
        <v>54264.97180454513</v>
      </c>
      <c r="N298" s="156">
        <f t="shared" si="31"/>
        <v>212248.10297882391</v>
      </c>
      <c r="O298" s="156">
        <f t="shared" si="31"/>
        <v>32285.186384560428</v>
      </c>
      <c r="P298" s="156">
        <f t="shared" si="31"/>
        <v>146.31000586656904</v>
      </c>
      <c r="Q298" s="156">
        <f t="shared" si="30"/>
        <v>3263.309585958651</v>
      </c>
      <c r="R298" s="156">
        <f t="shared" si="30"/>
        <v>19.931793686144566</v>
      </c>
      <c r="S298" s="156">
        <f t="shared" si="30"/>
        <v>87.603193079883084</v>
      </c>
      <c r="T298" s="156">
        <f t="shared" si="30"/>
        <v>123.32192476146457</v>
      </c>
      <c r="U298" s="156">
        <f t="shared" si="30"/>
        <v>176.72681535941098</v>
      </c>
      <c r="V298" s="156">
        <f t="shared" si="30"/>
        <v>38.35382456409512</v>
      </c>
      <c r="W298" s="156">
        <f t="shared" si="30"/>
        <v>10.316196374133002</v>
      </c>
      <c r="X298" s="156">
        <f t="shared" si="30"/>
        <v>1741.15258351732</v>
      </c>
    </row>
    <row r="299" spans="1:24" ht="16">
      <c r="A299" s="130">
        <v>2015</v>
      </c>
      <c r="B299" s="156">
        <f t="shared" si="31"/>
        <v>4044.6323835500375</v>
      </c>
      <c r="C299" s="156">
        <f t="shared" si="31"/>
        <v>4826.3339775529248</v>
      </c>
      <c r="D299" s="156">
        <f t="shared" si="31"/>
        <v>4417.6635724045727</v>
      </c>
      <c r="E299" s="156">
        <f t="shared" si="31"/>
        <v>2472.3399528029095</v>
      </c>
      <c r="F299" s="156">
        <f t="shared" si="31"/>
        <v>18701.64333755408</v>
      </c>
      <c r="G299" s="156">
        <f t="shared" si="31"/>
        <v>11733.66333685582</v>
      </c>
      <c r="H299" s="156">
        <f t="shared" si="31"/>
        <v>5175.1799026690669</v>
      </c>
      <c r="I299" s="156">
        <f t="shared" si="31"/>
        <v>25682.950476837694</v>
      </c>
      <c r="J299" s="156">
        <f t="shared" si="31"/>
        <v>40185.248866218484</v>
      </c>
      <c r="K299" s="156">
        <f t="shared" si="31"/>
        <v>16453.75975549153</v>
      </c>
      <c r="L299" s="156">
        <f t="shared" si="31"/>
        <v>1542.1459907348672</v>
      </c>
      <c r="M299" s="156">
        <f t="shared" si="31"/>
        <v>52481.824831047779</v>
      </c>
      <c r="N299" s="156">
        <f t="shared" si="31"/>
        <v>191634.56721752053</v>
      </c>
      <c r="O299" s="156">
        <f t="shared" si="31"/>
        <v>28596.280988260551</v>
      </c>
      <c r="P299" s="156">
        <f t="shared" si="31"/>
        <v>141.86510788834269</v>
      </c>
      <c r="Q299" s="156">
        <f t="shared" si="30"/>
        <v>2776.4890619253397</v>
      </c>
      <c r="R299" s="156">
        <f t="shared" si="30"/>
        <v>19.935580726944931</v>
      </c>
      <c r="S299" s="156">
        <f t="shared" si="30"/>
        <v>89.173042299874581</v>
      </c>
      <c r="T299" s="156">
        <f t="shared" si="30"/>
        <v>122.5153993735246</v>
      </c>
      <c r="U299" s="156">
        <f t="shared" si="30"/>
        <v>174.92066730643779</v>
      </c>
      <c r="V299" s="156">
        <f t="shared" si="30"/>
        <v>39.619884312955897</v>
      </c>
      <c r="W299" s="156">
        <f t="shared" si="30"/>
        <v>7.9020336440089514</v>
      </c>
      <c r="X299" s="156">
        <f t="shared" si="30"/>
        <v>1776.8563134840817</v>
      </c>
    </row>
    <row r="300" spans="1:24" ht="16">
      <c r="A300" s="130">
        <v>2016</v>
      </c>
      <c r="B300" s="156">
        <f t="shared" si="31"/>
        <v>4593.9743538838038</v>
      </c>
      <c r="C300" s="156">
        <f t="shared" si="31"/>
        <v>5403.5635212682546</v>
      </c>
      <c r="D300" s="156">
        <f t="shared" si="31"/>
        <v>4843.0171553684741</v>
      </c>
      <c r="E300" s="156">
        <f t="shared" si="31"/>
        <v>2815.877662000627</v>
      </c>
      <c r="F300" s="156">
        <f t="shared" si="31"/>
        <v>23730.625303478853</v>
      </c>
      <c r="G300" s="156">
        <f t="shared" si="31"/>
        <v>13584.648728244825</v>
      </c>
      <c r="H300" s="156">
        <f t="shared" si="31"/>
        <v>5697.4333385435393</v>
      </c>
      <c r="I300" s="156">
        <f t="shared" si="31"/>
        <v>31408.619805009675</v>
      </c>
      <c r="J300" s="156">
        <f t="shared" si="31"/>
        <v>49502.426486586039</v>
      </c>
      <c r="K300" s="156">
        <f t="shared" si="31"/>
        <v>19978.648707910481</v>
      </c>
      <c r="L300" s="156">
        <f t="shared" si="31"/>
        <v>1664.6232253190303</v>
      </c>
      <c r="M300" s="156">
        <f t="shared" si="31"/>
        <v>64759.947750271414</v>
      </c>
      <c r="N300" s="156">
        <f t="shared" si="31"/>
        <v>261801.56400421567</v>
      </c>
      <c r="O300" s="156">
        <f t="shared" si="31"/>
        <v>36620.683396376342</v>
      </c>
      <c r="P300" s="156">
        <f t="shared" si="31"/>
        <v>145.76356105311433</v>
      </c>
      <c r="Q300" s="156">
        <f t="shared" si="30"/>
        <v>3087.0948932829274</v>
      </c>
      <c r="R300" s="156">
        <f t="shared" si="30"/>
        <v>19.975451888398819</v>
      </c>
      <c r="S300" s="156">
        <f t="shared" si="30"/>
        <v>90.88783990330117</v>
      </c>
      <c r="T300" s="156">
        <f t="shared" si="30"/>
        <v>124.66554463252996</v>
      </c>
      <c r="U300" s="156">
        <f t="shared" si="30"/>
        <v>186.63860280929609</v>
      </c>
      <c r="V300" s="156">
        <f t="shared" si="30"/>
        <v>39.718141626052031</v>
      </c>
      <c r="W300" s="156">
        <f t="shared" si="30"/>
        <v>8.6647457741596021</v>
      </c>
      <c r="X300" s="156">
        <f t="shared" si="30"/>
        <v>1943.4348333220942</v>
      </c>
    </row>
    <row r="301" spans="1:24" ht="16">
      <c r="A301" s="130">
        <v>2017</v>
      </c>
      <c r="B301" s="156">
        <f t="shared" si="31"/>
        <v>5561.1897143504993</v>
      </c>
      <c r="C301" s="156">
        <f t="shared" si="31"/>
        <v>6583.2695092315407</v>
      </c>
      <c r="D301" s="156">
        <f t="shared" si="31"/>
        <v>6285.7666176452221</v>
      </c>
      <c r="E301" s="156">
        <f t="shared" si="31"/>
        <v>3174.766539890556</v>
      </c>
      <c r="F301" s="156">
        <f t="shared" si="31"/>
        <v>28371.897748616517</v>
      </c>
      <c r="G301" s="156">
        <f t="shared" si="31"/>
        <v>16039.938139387796</v>
      </c>
      <c r="H301" s="156">
        <f t="shared" si="31"/>
        <v>7231.2901906419793</v>
      </c>
      <c r="I301" s="156">
        <f t="shared" si="31"/>
        <v>37274.958091794084</v>
      </c>
      <c r="J301" s="156">
        <f t="shared" si="31"/>
        <v>57310.039913123677</v>
      </c>
      <c r="K301" s="156">
        <f t="shared" si="31"/>
        <v>22525.526845194909</v>
      </c>
      <c r="L301" s="156">
        <f t="shared" si="31"/>
        <v>2088.8358080593321</v>
      </c>
      <c r="M301" s="156">
        <f t="shared" si="31"/>
        <v>73298.5468611447</v>
      </c>
      <c r="N301" s="156">
        <f t="shared" si="31"/>
        <v>286667.47655333608</v>
      </c>
      <c r="O301" s="156">
        <f t="shared" si="31"/>
        <v>39694.623560668166</v>
      </c>
      <c r="P301" s="156">
        <f t="shared" si="31"/>
        <v>181.04854627724171</v>
      </c>
      <c r="Q301" s="156">
        <f t="shared" si="30"/>
        <v>4238.0564823456016</v>
      </c>
      <c r="R301" s="156">
        <f t="shared" si="30"/>
        <v>20.134656239949358</v>
      </c>
      <c r="S301" s="156">
        <f t="shared" si="30"/>
        <v>92.373856085720149</v>
      </c>
      <c r="T301" s="156">
        <f t="shared" si="30"/>
        <v>132.43968799581452</v>
      </c>
      <c r="U301" s="156">
        <f t="shared" si="30"/>
        <v>209.50183165343486</v>
      </c>
      <c r="V301" s="156">
        <f t="shared" si="30"/>
        <v>41.88198598183935</v>
      </c>
      <c r="W301" s="156">
        <f t="shared" si="30"/>
        <v>8.8086133017968109</v>
      </c>
      <c r="X301" s="156">
        <f t="shared" si="30"/>
        <v>2124.0576662832805</v>
      </c>
    </row>
  </sheetData>
  <mergeCells count="9">
    <mergeCell ref="B9:N9"/>
    <mergeCell ref="B13:N13"/>
    <mergeCell ref="B20:I20"/>
    <mergeCell ref="B1:N1"/>
    <mergeCell ref="P1:R1"/>
    <mergeCell ref="S1:U1"/>
    <mergeCell ref="B3:N3"/>
    <mergeCell ref="B4:N4"/>
    <mergeCell ref="B5:N5"/>
  </mergeCells>
  <pageMargins left="0.7" right="0.7" top="0.75" bottom="0.75" header="0.3" footer="0.3"/>
  <pageSetup orientation="portrait" horizontalDpi="4294967292"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BB847-CCF0-2844-ADDF-88EF23EAB1A3}">
  <dimension ref="A1:AF301"/>
  <sheetViews>
    <sheetView topLeftCell="U65" workbookViewId="0">
      <selection activeCell="N117" sqref="N117"/>
    </sheetView>
  </sheetViews>
  <sheetFormatPr baseColWidth="10" defaultColWidth="9" defaultRowHeight="15"/>
  <cols>
    <col min="1" max="19" width="12.5" style="108" customWidth="1"/>
    <col min="20" max="20" width="12.83203125" style="108" customWidth="1"/>
    <col min="21" max="25" width="12.5" style="108" customWidth="1"/>
    <col min="26" max="27" width="12.5" style="121" customWidth="1"/>
    <col min="28" max="28" width="12.5" style="122" customWidth="1"/>
    <col min="29" max="32" width="12.5" style="121" customWidth="1"/>
    <col min="33" max="33" width="12.5" style="105" customWidth="1"/>
    <col min="34" max="16384" width="9" style="105"/>
  </cols>
  <sheetData>
    <row r="1" spans="1:24">
      <c r="B1" s="283" t="s">
        <v>105</v>
      </c>
      <c r="C1" s="283"/>
      <c r="D1" s="283"/>
      <c r="E1" s="283"/>
      <c r="F1" s="283"/>
      <c r="G1" s="283"/>
      <c r="H1" s="283"/>
      <c r="I1" s="283"/>
      <c r="J1" s="283"/>
      <c r="K1" s="283"/>
      <c r="L1" s="283"/>
      <c r="M1" s="283"/>
      <c r="N1" s="283"/>
      <c r="P1" s="286" t="s">
        <v>106</v>
      </c>
      <c r="Q1" s="286"/>
      <c r="R1" s="286"/>
      <c r="S1" s="283" t="s">
        <v>107</v>
      </c>
      <c r="T1" s="283"/>
      <c r="U1" s="283"/>
    </row>
    <row r="2" spans="1:24">
      <c r="B2" s="106"/>
      <c r="C2" s="106"/>
      <c r="D2" s="106"/>
      <c r="E2" s="106"/>
      <c r="F2" s="106"/>
      <c r="G2" s="106"/>
      <c r="H2" s="106"/>
      <c r="I2" s="106"/>
      <c r="J2" s="106"/>
      <c r="K2" s="106"/>
      <c r="L2" s="106"/>
      <c r="M2" s="106"/>
      <c r="N2" s="106"/>
      <c r="P2" s="108" t="s">
        <v>108</v>
      </c>
      <c r="Q2" s="108" t="s">
        <v>109</v>
      </c>
      <c r="R2" s="108" t="s">
        <v>110</v>
      </c>
      <c r="S2" s="108" t="s">
        <v>108</v>
      </c>
      <c r="T2" s="108" t="s">
        <v>109</v>
      </c>
      <c r="U2" s="108" t="s">
        <v>110</v>
      </c>
    </row>
    <row r="3" spans="1:24" ht="30" customHeight="1">
      <c r="A3" s="259" t="s">
        <v>111</v>
      </c>
      <c r="B3" s="283" t="s">
        <v>112</v>
      </c>
      <c r="C3" s="283"/>
      <c r="D3" s="283"/>
      <c r="E3" s="283"/>
      <c r="F3" s="283"/>
      <c r="G3" s="283"/>
      <c r="H3" s="283"/>
      <c r="I3" s="283"/>
      <c r="J3" s="283"/>
      <c r="K3" s="283"/>
      <c r="L3" s="283"/>
      <c r="M3" s="283"/>
      <c r="N3" s="283"/>
      <c r="O3" s="108" t="s">
        <v>75</v>
      </c>
    </row>
    <row r="4" spans="1:24" ht="33" customHeight="1">
      <c r="A4" s="259" t="s">
        <v>113</v>
      </c>
      <c r="B4" s="283" t="s">
        <v>114</v>
      </c>
      <c r="C4" s="283"/>
      <c r="D4" s="283"/>
      <c r="E4" s="283"/>
      <c r="F4" s="283"/>
      <c r="G4" s="283"/>
      <c r="H4" s="283"/>
      <c r="I4" s="283"/>
      <c r="J4" s="283"/>
      <c r="K4" s="283"/>
      <c r="L4" s="283"/>
      <c r="M4" s="283"/>
      <c r="N4" s="283"/>
      <c r="O4" s="108" t="s">
        <v>75</v>
      </c>
    </row>
    <row r="5" spans="1:24" ht="30.75" customHeight="1">
      <c r="A5" s="259" t="s">
        <v>115</v>
      </c>
      <c r="B5" s="283" t="s">
        <v>116</v>
      </c>
      <c r="C5" s="283"/>
      <c r="D5" s="283"/>
      <c r="E5" s="283"/>
      <c r="F5" s="283"/>
      <c r="G5" s="283"/>
      <c r="H5" s="283"/>
      <c r="I5" s="283"/>
      <c r="J5" s="283"/>
      <c r="K5" s="283"/>
      <c r="L5" s="283"/>
      <c r="M5" s="283"/>
      <c r="N5" s="283"/>
      <c r="O5" s="108" t="s">
        <v>75</v>
      </c>
      <c r="P5" s="295"/>
      <c r="Q5" s="295"/>
      <c r="R5" s="295"/>
      <c r="S5" s="113"/>
      <c r="T5" s="113"/>
      <c r="U5" s="113"/>
    </row>
    <row r="6" spans="1:24">
      <c r="A6" s="259" t="s">
        <v>117</v>
      </c>
      <c r="B6" s="108" t="s">
        <v>118</v>
      </c>
    </row>
    <row r="7" spans="1:24" ht="16" thickBot="1">
      <c r="A7" s="259"/>
      <c r="B7" s="108" t="s">
        <v>75</v>
      </c>
    </row>
    <row r="8" spans="1:24" ht="16" thickBot="1">
      <c r="A8" s="259"/>
      <c r="B8" s="294">
        <v>0</v>
      </c>
      <c r="C8" s="294">
        <v>0</v>
      </c>
      <c r="D8" s="294">
        <v>0</v>
      </c>
      <c r="E8" s="294">
        <v>0</v>
      </c>
      <c r="F8" s="294">
        <v>0</v>
      </c>
      <c r="G8" s="294">
        <v>0</v>
      </c>
      <c r="H8" s="294">
        <v>0</v>
      </c>
      <c r="I8" s="294">
        <v>0</v>
      </c>
      <c r="J8" s="294">
        <v>0</v>
      </c>
      <c r="K8" s="294">
        <v>0</v>
      </c>
      <c r="L8" s="294">
        <v>0</v>
      </c>
      <c r="M8" s="294">
        <v>0</v>
      </c>
      <c r="N8" s="294">
        <v>1.0000009999999995</v>
      </c>
      <c r="O8" s="294">
        <v>0</v>
      </c>
      <c r="P8" s="294">
        <v>0</v>
      </c>
      <c r="Q8" s="294">
        <v>0</v>
      </c>
      <c r="R8" s="294">
        <v>0</v>
      </c>
      <c r="S8" s="294">
        <v>0</v>
      </c>
      <c r="T8" s="294">
        <v>0</v>
      </c>
      <c r="U8" s="294">
        <v>0</v>
      </c>
      <c r="V8" s="294">
        <v>0</v>
      </c>
      <c r="W8" s="294">
        <v>0</v>
      </c>
      <c r="X8" s="294">
        <v>0</v>
      </c>
    </row>
    <row r="9" spans="1:24" ht="30" customHeight="1">
      <c r="A9" s="259" t="s">
        <v>119</v>
      </c>
      <c r="B9" s="283" t="s">
        <v>116</v>
      </c>
      <c r="C9" s="283"/>
      <c r="D9" s="283"/>
      <c r="E9" s="283"/>
      <c r="F9" s="283"/>
      <c r="G9" s="283"/>
      <c r="H9" s="283"/>
      <c r="I9" s="283"/>
      <c r="J9" s="283"/>
      <c r="K9" s="283"/>
      <c r="L9" s="283"/>
      <c r="M9" s="283"/>
      <c r="N9" s="283"/>
      <c r="O9" s="108" t="s">
        <v>75</v>
      </c>
      <c r="P9" s="110"/>
      <c r="Q9" s="110"/>
      <c r="R9" s="110"/>
      <c r="S9" s="111"/>
      <c r="T9" s="111"/>
      <c r="U9" s="111"/>
    </row>
    <row r="10" spans="1:24">
      <c r="A10" s="259" t="s">
        <v>120</v>
      </c>
      <c r="B10" s="108" t="s">
        <v>121</v>
      </c>
      <c r="C10" s="106"/>
      <c r="D10" s="106"/>
      <c r="E10" s="106"/>
      <c r="F10" s="106"/>
      <c r="G10" s="106"/>
      <c r="H10" s="106"/>
      <c r="I10" s="106"/>
      <c r="J10" s="106"/>
      <c r="K10" s="106"/>
      <c r="L10" s="106"/>
      <c r="M10" s="106"/>
      <c r="N10" s="106"/>
      <c r="P10" s="110"/>
      <c r="Q10" s="110"/>
      <c r="R10" s="110"/>
      <c r="S10" s="111"/>
      <c r="T10" s="111"/>
      <c r="U10" s="111"/>
    </row>
    <row r="11" spans="1:24">
      <c r="A11" s="259"/>
      <c r="B11" s="108" t="s">
        <v>75</v>
      </c>
      <c r="C11" s="106"/>
      <c r="D11" s="106"/>
      <c r="E11" s="106"/>
      <c r="F11" s="106"/>
      <c r="G11" s="106"/>
      <c r="H11" s="106"/>
      <c r="I11" s="106"/>
      <c r="J11" s="106"/>
      <c r="K11" s="106"/>
      <c r="L11" s="106"/>
      <c r="M11" s="106"/>
      <c r="N11" s="106"/>
      <c r="P11" s="110"/>
      <c r="Q11" s="110"/>
      <c r="R11" s="110"/>
      <c r="S11" s="111"/>
      <c r="T11" s="111"/>
      <c r="U11" s="111"/>
    </row>
    <row r="12" spans="1:24">
      <c r="A12" s="259"/>
      <c r="B12" s="116"/>
      <c r="C12" s="116"/>
      <c r="D12" s="116"/>
      <c r="E12" s="116"/>
      <c r="F12" s="116"/>
      <c r="G12" s="116"/>
      <c r="H12" s="116"/>
      <c r="I12" s="116"/>
      <c r="J12" s="116"/>
      <c r="K12" s="116"/>
      <c r="L12" s="116"/>
      <c r="M12" s="116"/>
      <c r="N12" s="116"/>
      <c r="O12" s="115"/>
      <c r="P12" s="115"/>
      <c r="Q12" s="115"/>
      <c r="R12" s="115"/>
      <c r="S12" s="115"/>
      <c r="T12" s="115"/>
      <c r="U12" s="115"/>
      <c r="V12" s="115"/>
      <c r="W12" s="115"/>
      <c r="X12" s="115"/>
    </row>
    <row r="13" spans="1:24" ht="30" customHeight="1">
      <c r="A13" s="259" t="s">
        <v>122</v>
      </c>
      <c r="B13" s="283" t="s">
        <v>116</v>
      </c>
      <c r="C13" s="283"/>
      <c r="D13" s="283"/>
      <c r="E13" s="283"/>
      <c r="F13" s="283"/>
      <c r="G13" s="283"/>
      <c r="H13" s="283"/>
      <c r="I13" s="283"/>
      <c r="J13" s="283"/>
      <c r="K13" s="283"/>
      <c r="L13" s="283"/>
      <c r="M13" s="283"/>
      <c r="N13" s="283"/>
      <c r="O13" s="108" t="s">
        <v>75</v>
      </c>
      <c r="P13" s="117"/>
      <c r="Q13" s="118"/>
      <c r="R13" s="118"/>
      <c r="S13" s="111"/>
      <c r="T13" s="111"/>
      <c r="U13" s="111"/>
      <c r="V13" s="119"/>
      <c r="W13" s="119"/>
      <c r="X13" s="119"/>
    </row>
    <row r="14" spans="1:24">
      <c r="B14" s="120"/>
      <c r="C14" s="120"/>
      <c r="D14" s="120"/>
      <c r="E14" s="120"/>
      <c r="F14" s="120"/>
      <c r="G14" s="120"/>
      <c r="H14" s="120"/>
      <c r="I14" s="120"/>
      <c r="J14" s="120"/>
      <c r="K14" s="120"/>
      <c r="L14" s="120"/>
      <c r="M14" s="120"/>
      <c r="N14" s="120"/>
      <c r="O14" s="119"/>
      <c r="P14" s="119"/>
      <c r="Q14" s="119"/>
      <c r="R14" s="119"/>
      <c r="S14" s="119"/>
      <c r="T14" s="119"/>
      <c r="U14" s="119"/>
      <c r="V14" s="119"/>
      <c r="W14" s="119"/>
      <c r="X14" s="119"/>
    </row>
    <row r="15" spans="1:24">
      <c r="B15" s="120"/>
      <c r="C15" s="120"/>
      <c r="D15" s="120"/>
      <c r="E15" s="120"/>
      <c r="F15" s="120"/>
      <c r="G15" s="120"/>
      <c r="H15" s="120"/>
      <c r="I15" s="120"/>
      <c r="J15" s="120"/>
      <c r="K15" s="120"/>
      <c r="L15" s="120"/>
      <c r="M15" s="120"/>
      <c r="N15" s="120"/>
      <c r="O15" s="119"/>
      <c r="P15" s="119"/>
      <c r="Q15" s="119"/>
      <c r="R15" s="119"/>
      <c r="S15" s="119"/>
      <c r="T15" s="119"/>
      <c r="U15" s="119"/>
      <c r="V15" s="119"/>
      <c r="W15" s="119"/>
      <c r="X15" s="119"/>
    </row>
    <row r="16" spans="1:24">
      <c r="B16" s="120"/>
      <c r="C16" s="120"/>
      <c r="D16" s="120"/>
      <c r="E16" s="120"/>
      <c r="F16" s="120"/>
      <c r="G16" s="120"/>
      <c r="H16" s="120"/>
      <c r="I16" s="120"/>
      <c r="J16" s="120"/>
      <c r="K16" s="120"/>
      <c r="L16" s="120"/>
      <c r="M16" s="120"/>
      <c r="N16" s="120"/>
      <c r="O16" s="119"/>
      <c r="P16" s="119"/>
      <c r="Q16" s="119"/>
      <c r="R16" s="119"/>
      <c r="S16" s="119"/>
      <c r="T16" s="119"/>
      <c r="U16" s="119"/>
      <c r="V16" s="119"/>
      <c r="W16" s="119"/>
      <c r="X16" s="119"/>
    </row>
    <row r="17" spans="1:29" ht="16" thickBot="1">
      <c r="B17" s="108" t="s">
        <v>123</v>
      </c>
    </row>
    <row r="18" spans="1:29" ht="16" thickBot="1">
      <c r="B18" s="294">
        <v>0</v>
      </c>
      <c r="C18" s="294">
        <v>0</v>
      </c>
      <c r="D18" s="294">
        <v>0</v>
      </c>
      <c r="E18" s="294">
        <v>0</v>
      </c>
      <c r="F18" s="294">
        <v>0</v>
      </c>
      <c r="G18" s="294">
        <v>0</v>
      </c>
      <c r="H18" s="294">
        <v>0</v>
      </c>
      <c r="I18" s="294">
        <v>0</v>
      </c>
      <c r="J18" s="294">
        <v>0</v>
      </c>
      <c r="K18" s="294">
        <v>0</v>
      </c>
      <c r="L18" s="294">
        <v>0</v>
      </c>
      <c r="M18" s="294">
        <v>0</v>
      </c>
      <c r="N18" s="294">
        <v>1.0000009999999995</v>
      </c>
      <c r="O18" s="294">
        <v>0</v>
      </c>
      <c r="P18" s="294">
        <v>0</v>
      </c>
      <c r="Q18" s="294">
        <v>0</v>
      </c>
      <c r="R18" s="294">
        <v>0</v>
      </c>
      <c r="S18" s="294">
        <v>0</v>
      </c>
      <c r="T18" s="294">
        <v>0</v>
      </c>
      <c r="U18" s="294">
        <v>0</v>
      </c>
      <c r="V18" s="294">
        <v>0</v>
      </c>
      <c r="W18" s="294">
        <v>0</v>
      </c>
      <c r="X18" s="294">
        <v>0</v>
      </c>
      <c r="Z18" s="121">
        <f>SUM(B18:X18)</f>
        <v>1.0000009999999995</v>
      </c>
    </row>
    <row r="20" spans="1:29" ht="24">
      <c r="B20" s="285" t="s">
        <v>124</v>
      </c>
      <c r="C20" s="285"/>
      <c r="D20" s="285"/>
      <c r="E20" s="285"/>
      <c r="F20" s="285"/>
      <c r="G20" s="285"/>
      <c r="H20" s="285"/>
      <c r="I20" s="285"/>
      <c r="J20" s="260"/>
      <c r="K20" s="260"/>
      <c r="L20" s="260"/>
      <c r="M20" s="260"/>
      <c r="N20" s="260"/>
      <c r="O20" s="260"/>
      <c r="P20" s="261"/>
      <c r="Q20" s="261"/>
      <c r="R20" s="260"/>
      <c r="S20" s="260"/>
      <c r="T20" s="261"/>
      <c r="U20" s="260"/>
      <c r="V20" s="260"/>
      <c r="W20" s="260"/>
      <c r="X20" s="260"/>
    </row>
    <row r="21" spans="1:29" ht="19">
      <c r="B21" s="262" t="s">
        <v>125</v>
      </c>
      <c r="C21" s="261"/>
      <c r="D21" s="260"/>
      <c r="E21" s="260"/>
      <c r="F21" s="260"/>
      <c r="G21" s="260"/>
      <c r="H21" s="260"/>
      <c r="I21" s="260"/>
      <c r="J21" s="260"/>
      <c r="K21" s="260"/>
      <c r="L21" s="260"/>
      <c r="M21" s="260"/>
      <c r="N21" s="260"/>
      <c r="O21" s="260"/>
      <c r="P21" s="261"/>
      <c r="Q21" s="261"/>
      <c r="R21" s="260"/>
      <c r="S21" s="260"/>
      <c r="T21" s="261"/>
      <c r="U21" s="260"/>
      <c r="V21" s="260"/>
      <c r="W21" s="260"/>
      <c r="X21" s="260"/>
    </row>
    <row r="22" spans="1:29">
      <c r="B22" s="263" t="s">
        <v>126</v>
      </c>
      <c r="C22" s="261"/>
      <c r="D22" s="260"/>
      <c r="E22" s="260"/>
      <c r="F22" s="260"/>
      <c r="G22" s="260"/>
      <c r="H22" s="260"/>
      <c r="I22" s="260"/>
      <c r="J22" s="260"/>
      <c r="K22" s="260"/>
      <c r="L22" s="260"/>
      <c r="M22" s="260"/>
      <c r="N22" s="260"/>
      <c r="O22" s="260"/>
      <c r="P22" s="261"/>
      <c r="Q22" s="261"/>
      <c r="R22" s="260"/>
      <c r="S22" s="260"/>
      <c r="T22" s="261"/>
      <c r="U22" s="260"/>
      <c r="V22" s="260"/>
      <c r="W22" s="260"/>
      <c r="X22" s="260"/>
      <c r="AB22" s="122" t="s">
        <v>206</v>
      </c>
    </row>
    <row r="23" spans="1:29" ht="48">
      <c r="A23" s="130" t="s">
        <v>127</v>
      </c>
      <c r="B23" s="131" t="s">
        <v>128</v>
      </c>
      <c r="C23" s="132" t="s">
        <v>129</v>
      </c>
      <c r="D23" s="132" t="s">
        <v>130</v>
      </c>
      <c r="E23" s="132" t="s">
        <v>131</v>
      </c>
      <c r="F23" s="132" t="s">
        <v>132</v>
      </c>
      <c r="G23" s="133" t="s">
        <v>133</v>
      </c>
      <c r="H23" s="133" t="s">
        <v>134</v>
      </c>
      <c r="I23" s="133" t="s">
        <v>135</v>
      </c>
      <c r="J23" s="133" t="s">
        <v>136</v>
      </c>
      <c r="K23" s="134" t="s">
        <v>137</v>
      </c>
      <c r="L23" s="134" t="s">
        <v>138</v>
      </c>
      <c r="M23" s="134" t="s">
        <v>139</v>
      </c>
      <c r="N23" s="134" t="s">
        <v>140</v>
      </c>
      <c r="O23" s="135" t="s">
        <v>141</v>
      </c>
      <c r="P23" s="136" t="s">
        <v>142</v>
      </c>
      <c r="Q23" s="137" t="s">
        <v>143</v>
      </c>
      <c r="R23" s="138" t="s">
        <v>144</v>
      </c>
      <c r="S23" s="139" t="s">
        <v>145</v>
      </c>
      <c r="T23" s="140" t="s">
        <v>146</v>
      </c>
      <c r="U23" s="141" t="s">
        <v>147</v>
      </c>
      <c r="V23" s="142" t="s">
        <v>148</v>
      </c>
      <c r="W23" s="143" t="s">
        <v>149</v>
      </c>
      <c r="X23" s="144" t="s">
        <v>150</v>
      </c>
      <c r="Z23" s="145" t="s">
        <v>151</v>
      </c>
      <c r="AA23" s="146" t="s">
        <v>152</v>
      </c>
      <c r="AB23" s="147">
        <v>1</v>
      </c>
      <c r="AC23" s="148" t="s">
        <v>153</v>
      </c>
    </row>
    <row r="24" spans="1:29">
      <c r="A24" s="130">
        <v>1927</v>
      </c>
      <c r="B24" s="149">
        <v>0.33483000000000002</v>
      </c>
      <c r="C24" s="149">
        <v>0.37480000000000002</v>
      </c>
      <c r="D24" s="150">
        <v>0.42529793564846768</v>
      </c>
      <c r="E24" s="150">
        <v>0.19768296300852431</v>
      </c>
      <c r="F24" s="150">
        <v>0.24813528911134508</v>
      </c>
      <c r="G24" s="149">
        <v>0.34016000000000002</v>
      </c>
      <c r="H24" s="150">
        <v>0.41396218239206645</v>
      </c>
      <c r="I24" s="150">
        <v>0.32312474608162473</v>
      </c>
      <c r="J24" s="150">
        <v>0.4059870646142667</v>
      </c>
      <c r="K24" s="149">
        <v>0.28495999999999999</v>
      </c>
      <c r="L24" s="149">
        <v>0.32067000000000001</v>
      </c>
      <c r="M24" s="149">
        <v>0.26473000000000002</v>
      </c>
      <c r="N24" s="149">
        <v>0.35321999999999998</v>
      </c>
      <c r="O24" s="149">
        <v>0.26304</v>
      </c>
      <c r="P24" s="149">
        <v>0.12585511629581617</v>
      </c>
      <c r="Q24" s="149">
        <v>0.27753323216026493</v>
      </c>
      <c r="R24" s="149">
        <v>3.125E-2</v>
      </c>
      <c r="S24" s="149">
        <v>4.5240000000000002E-2</v>
      </c>
      <c r="T24" s="149">
        <v>8.9279999999999998E-2</v>
      </c>
      <c r="U24" s="149">
        <v>7.4440000000000006E-2</v>
      </c>
      <c r="V24" s="149">
        <v>6.4997942982522927E-2</v>
      </c>
      <c r="W24" s="149">
        <v>8.0391771345348736E-2</v>
      </c>
      <c r="X24" s="149">
        <v>0.24689248701899341</v>
      </c>
      <c r="Z24" s="151">
        <f>A24</f>
        <v>1927</v>
      </c>
      <c r="AA24" s="121">
        <f>SUMPRODUCT($B$18:$X$18,B24:X24)</f>
        <v>0.35322035321999978</v>
      </c>
      <c r="AB24" s="152">
        <f>(1+AA24)*AB23</f>
        <v>1.3532203532199998</v>
      </c>
      <c r="AC24" s="292"/>
    </row>
    <row r="25" spans="1:29">
      <c r="A25" s="130">
        <v>1928</v>
      </c>
      <c r="B25" s="149">
        <v>0.38385000000000002</v>
      </c>
      <c r="C25" s="149">
        <v>0.43604999999999999</v>
      </c>
      <c r="D25" s="150">
        <v>0.495790372204157</v>
      </c>
      <c r="E25" s="150">
        <v>0.28012152280331903</v>
      </c>
      <c r="F25" s="150">
        <v>0.37549213324690767</v>
      </c>
      <c r="G25" s="149">
        <v>0.40094000000000002</v>
      </c>
      <c r="H25" s="150">
        <v>0.51072850483764543</v>
      </c>
      <c r="I25" s="150">
        <v>0.2925267691121316</v>
      </c>
      <c r="J25" s="150">
        <v>0.36957322584912061</v>
      </c>
      <c r="K25" s="149">
        <v>0.31824999999999998</v>
      </c>
      <c r="L25" s="149">
        <v>0.41636000000000001</v>
      </c>
      <c r="M25" s="149">
        <v>0.41405999999999998</v>
      </c>
      <c r="N25" s="149">
        <v>0.41378999999999999</v>
      </c>
      <c r="O25" s="149">
        <v>0.46697</v>
      </c>
      <c r="P25" s="149">
        <v>9.1127136666720052E-2</v>
      </c>
      <c r="Q25" s="149">
        <v>1.0985856826027306E-2</v>
      </c>
      <c r="R25" s="149">
        <v>3.5580000000000001E-2</v>
      </c>
      <c r="S25" s="149">
        <v>9.2099999999999994E-3</v>
      </c>
      <c r="T25" s="149">
        <v>1.0399999999999999E-3</v>
      </c>
      <c r="U25" s="149">
        <v>2.8410000000000001E-2</v>
      </c>
      <c r="V25" s="149">
        <v>6.3211113853329877E-3</v>
      </c>
      <c r="W25" s="149">
        <v>-8.830396428263311E-2</v>
      </c>
      <c r="X25" s="149">
        <v>0.30082181667064556</v>
      </c>
      <c r="Z25" s="151">
        <f t="shared" ref="Z25:Z88" si="0">A25</f>
        <v>1928</v>
      </c>
      <c r="AA25" s="121">
        <f t="shared" ref="AA25:AA88" si="1">SUMPRODUCT($B$18:$X$18,B25:X25)</f>
        <v>0.41379041378999976</v>
      </c>
      <c r="AB25" s="152">
        <f>(1+AA25)*AB24</f>
        <v>1.9131699631279531</v>
      </c>
      <c r="AC25" s="292"/>
    </row>
    <row r="26" spans="1:29">
      <c r="A26" s="130">
        <v>1929</v>
      </c>
      <c r="B26" s="149">
        <v>-0.15193000000000001</v>
      </c>
      <c r="C26" s="149">
        <v>-8.4089999999999998E-2</v>
      </c>
      <c r="D26" s="150">
        <v>-9.6469084214621401E-2</v>
      </c>
      <c r="E26" s="150">
        <v>3.0656227612127475E-2</v>
      </c>
      <c r="F26" s="150">
        <v>-1.7983955990028555E-2</v>
      </c>
      <c r="G26" s="149">
        <v>-0.2641</v>
      </c>
      <c r="H26" s="150">
        <v>-0.33488395886077937</v>
      </c>
      <c r="I26" s="150">
        <v>-0.21111259165298921</v>
      </c>
      <c r="J26" s="150">
        <v>-4.8221956622919802E-2</v>
      </c>
      <c r="K26" s="149">
        <v>-0.38946999999999998</v>
      </c>
      <c r="L26" s="149">
        <v>-0.45151000000000002</v>
      </c>
      <c r="M26" s="149">
        <v>-0.32144</v>
      </c>
      <c r="N26" s="149">
        <v>-0.37498999999999999</v>
      </c>
      <c r="O26" s="149">
        <v>-0.50590999999999997</v>
      </c>
      <c r="P26" s="149">
        <v>-0.10983616166945108</v>
      </c>
      <c r="Q26" s="149">
        <v>-9.1405167038342033E-2</v>
      </c>
      <c r="R26" s="149">
        <v>4.7480000000000001E-2</v>
      </c>
      <c r="S26" s="149">
        <v>6.0139999999999999E-2</v>
      </c>
      <c r="T26" s="149">
        <v>3.4209999999999997E-2</v>
      </c>
      <c r="U26" s="149">
        <v>3.2730000000000002E-2</v>
      </c>
      <c r="V26" s="149">
        <v>3.3620494319721757E-2</v>
      </c>
      <c r="W26" s="149">
        <v>-0.14797920504851267</v>
      </c>
      <c r="X26" s="149">
        <v>-0.3303921246646071</v>
      </c>
      <c r="Z26" s="151">
        <f t="shared" si="0"/>
        <v>1929</v>
      </c>
      <c r="AA26" s="121">
        <f t="shared" si="1"/>
        <v>-0.37499037498999982</v>
      </c>
      <c r="AB26" s="152">
        <f t="shared" ref="AB25:AB88" si="2">(1+AA26)*AB25</f>
        <v>1.1957496412349977</v>
      </c>
      <c r="AC26" s="292"/>
    </row>
    <row r="27" spans="1:29">
      <c r="A27" s="130">
        <v>1930</v>
      </c>
      <c r="B27" s="149">
        <v>-0.28799000000000002</v>
      </c>
      <c r="C27" s="149">
        <v>-0.24895</v>
      </c>
      <c r="D27" s="150">
        <v>-0.24083954537110397</v>
      </c>
      <c r="E27" s="150">
        <v>-0.28144243987443013</v>
      </c>
      <c r="F27" s="150">
        <v>-0.40569350273766902</v>
      </c>
      <c r="G27" s="149">
        <v>-0.36270000000000002</v>
      </c>
      <c r="H27" s="150">
        <v>-0.34844976546217771</v>
      </c>
      <c r="I27" s="150">
        <v>-0.34772011711566664</v>
      </c>
      <c r="J27" s="150">
        <v>-0.43327597687107022</v>
      </c>
      <c r="K27" s="149">
        <v>-0.39265</v>
      </c>
      <c r="L27" s="149">
        <v>-0.37080000000000002</v>
      </c>
      <c r="M27" s="149">
        <v>-0.31548999999999999</v>
      </c>
      <c r="N27" s="149">
        <v>-0.44671</v>
      </c>
      <c r="O27" s="149">
        <v>-0.45517999999999997</v>
      </c>
      <c r="P27" s="149">
        <v>-0.22939268722321909</v>
      </c>
      <c r="Q27" s="149">
        <v>-9.0062834780976042E-2</v>
      </c>
      <c r="R27" s="149">
        <v>2.41E-2</v>
      </c>
      <c r="S27" s="149">
        <v>6.7150000000000001E-2</v>
      </c>
      <c r="T27" s="149">
        <v>4.6580000000000003E-2</v>
      </c>
      <c r="U27" s="149">
        <v>7.9750000000000001E-2</v>
      </c>
      <c r="V27" s="149">
        <v>7.0226551962180819E-2</v>
      </c>
      <c r="W27" s="149">
        <v>-0.31417975589904845</v>
      </c>
      <c r="X27" s="149">
        <v>-0.39840973425334825</v>
      </c>
      <c r="Z27" s="151">
        <f t="shared" si="0"/>
        <v>1930</v>
      </c>
      <c r="AA27" s="121">
        <f t="shared" si="1"/>
        <v>-0.44671044670999976</v>
      </c>
      <c r="AB27" s="152">
        <f t="shared" si="2"/>
        <v>0.6615957848455899</v>
      </c>
      <c r="AC27" s="292"/>
    </row>
    <row r="28" spans="1:29">
      <c r="A28" s="130">
        <v>1931</v>
      </c>
      <c r="B28" s="149">
        <v>-0.43524000000000002</v>
      </c>
      <c r="C28" s="149">
        <v>-0.43348999999999999</v>
      </c>
      <c r="D28" s="150">
        <v>-0.35268277187692149</v>
      </c>
      <c r="E28" s="150">
        <v>-0.64096840080559248</v>
      </c>
      <c r="F28" s="150">
        <v>-0.54988700000000001</v>
      </c>
      <c r="G28" s="149">
        <v>-0.46537000000000001</v>
      </c>
      <c r="H28" s="150">
        <v>-0.39271939274596213</v>
      </c>
      <c r="I28" s="150">
        <v>-0.50210229400975026</v>
      </c>
      <c r="J28" s="150">
        <v>-0.55471530372241451</v>
      </c>
      <c r="K28" s="149">
        <v>-0.50268999999999997</v>
      </c>
      <c r="L28" s="149">
        <v>-0.43532999999999999</v>
      </c>
      <c r="M28" s="149">
        <v>-0.45682</v>
      </c>
      <c r="N28" s="149">
        <v>-0.52541000000000004</v>
      </c>
      <c r="O28" s="149">
        <v>-0.49447999999999998</v>
      </c>
      <c r="P28" s="149">
        <v>-0.3814864662778526</v>
      </c>
      <c r="Q28" s="149">
        <v>-0.16580106158525085</v>
      </c>
      <c r="R28" s="149">
        <v>1.073E-2</v>
      </c>
      <c r="S28" s="149">
        <v>-2.3199999999999998E-2</v>
      </c>
      <c r="T28" s="149">
        <v>-5.3089999999999998E-2</v>
      </c>
      <c r="U28" s="149">
        <v>-1.8509999999999999E-2</v>
      </c>
      <c r="V28" s="149">
        <v>-6.6231293828469498E-2</v>
      </c>
      <c r="W28" s="149">
        <v>-0.30540619187995804</v>
      </c>
      <c r="X28" s="149">
        <v>-0.44906216347820715</v>
      </c>
      <c r="Z28" s="151">
        <f t="shared" si="0"/>
        <v>1931</v>
      </c>
      <c r="AA28" s="121">
        <f t="shared" si="1"/>
        <v>-0.52541052540999977</v>
      </c>
      <c r="AB28" s="152">
        <f t="shared" si="2"/>
        <v>0.31398639592082733</v>
      </c>
      <c r="AC28" s="292"/>
    </row>
    <row r="29" spans="1:29">
      <c r="A29" s="130">
        <v>1932</v>
      </c>
      <c r="B29" s="149">
        <v>-8.6239999999999997E-2</v>
      </c>
      <c r="C29" s="149">
        <v>-8.1989999999999993E-2</v>
      </c>
      <c r="D29" s="150">
        <v>-1.7832019427524839E-2</v>
      </c>
      <c r="E29" s="150">
        <v>-0.18842295024296141</v>
      </c>
      <c r="F29" s="150">
        <v>0.46388750000000001</v>
      </c>
      <c r="G29" s="149">
        <v>-6.4930000000000002E-2</v>
      </c>
      <c r="H29" s="150">
        <v>-8.0788163816715663E-2</v>
      </c>
      <c r="I29" s="150">
        <v>-4.1378135346589975E-2</v>
      </c>
      <c r="J29" s="150">
        <v>-4.9690852176290205E-2</v>
      </c>
      <c r="K29" s="149">
        <v>-3.6360000000000003E-2</v>
      </c>
      <c r="L29" s="149">
        <v>-8.863E-2</v>
      </c>
      <c r="M29" s="149">
        <v>-0.1225</v>
      </c>
      <c r="N29" s="149">
        <v>8.0759999999999998E-2</v>
      </c>
      <c r="O29" s="149">
        <v>0.10375</v>
      </c>
      <c r="P29" s="149">
        <v>4.0308096159159923E-2</v>
      </c>
      <c r="Q29" s="149">
        <v>-3.8569276877824618E-2</v>
      </c>
      <c r="R29" s="149">
        <v>9.6200000000000001E-3</v>
      </c>
      <c r="S29" s="149">
        <v>8.8109999999999994E-2</v>
      </c>
      <c r="T29" s="149">
        <v>0.16841999999999999</v>
      </c>
      <c r="U29" s="149">
        <v>0.1082</v>
      </c>
      <c r="V29" s="149">
        <v>0.12280615729772602</v>
      </c>
      <c r="W29" s="149">
        <v>-0.17424043715846987</v>
      </c>
      <c r="X29" s="149">
        <v>-1.4605761637849763E-2</v>
      </c>
      <c r="Z29" s="151">
        <f t="shared" si="0"/>
        <v>1932</v>
      </c>
      <c r="AA29" s="121">
        <f t="shared" si="1"/>
        <v>8.076008075999995E-2</v>
      </c>
      <c r="AB29" s="152">
        <f t="shared" si="2"/>
        <v>0.33934396261293465</v>
      </c>
      <c r="AC29" s="292"/>
    </row>
    <row r="30" spans="1:29">
      <c r="A30" s="130">
        <v>1933</v>
      </c>
      <c r="B30" s="149">
        <v>0.56650999999999996</v>
      </c>
      <c r="C30" s="149">
        <v>0.53969999999999996</v>
      </c>
      <c r="D30" s="150">
        <v>0.4232274426197779</v>
      </c>
      <c r="E30" s="150">
        <v>0.79123691775889715</v>
      </c>
      <c r="F30" s="150">
        <v>1.1880475512924507</v>
      </c>
      <c r="G30" s="149">
        <v>1.0267599999999999</v>
      </c>
      <c r="H30" s="150">
        <v>0.94997881529059502</v>
      </c>
      <c r="I30" s="150">
        <v>1.2410771217892509</v>
      </c>
      <c r="J30" s="150">
        <v>1.2369180067265537</v>
      </c>
      <c r="K30" s="149">
        <v>1.1550499999999999</v>
      </c>
      <c r="L30" s="149">
        <v>1.4941899999999999</v>
      </c>
      <c r="M30" s="149">
        <v>1.1585300000000001</v>
      </c>
      <c r="N30" s="149">
        <v>1.3241799999999999</v>
      </c>
      <c r="O30" s="149">
        <v>2.0325000000000002</v>
      </c>
      <c r="P30" s="149">
        <v>0.74577509213453308</v>
      </c>
      <c r="Q30" s="149">
        <v>0.80183723879840663</v>
      </c>
      <c r="R30" s="149">
        <v>2.97E-3</v>
      </c>
      <c r="S30" s="149">
        <v>1.8270000000000002E-2</v>
      </c>
      <c r="T30" s="149">
        <v>-7.3999999999999999E-4</v>
      </c>
      <c r="U30" s="149">
        <v>0.10376000000000001</v>
      </c>
      <c r="V30" s="149">
        <v>-2.6199515022429273E-2</v>
      </c>
      <c r="W30" s="149">
        <v>0.53241923316171891</v>
      </c>
      <c r="X30" s="149">
        <v>0.96627976611557387</v>
      </c>
      <c r="Z30" s="151">
        <f t="shared" si="0"/>
        <v>1933</v>
      </c>
      <c r="AA30" s="121">
        <f t="shared" si="1"/>
        <v>1.3241813241799991</v>
      </c>
      <c r="AB30" s="152">
        <f t="shared" si="2"/>
        <v>0.7886969003782186</v>
      </c>
      <c r="AC30" s="292"/>
    </row>
    <row r="31" spans="1:29">
      <c r="A31" s="130">
        <v>1934</v>
      </c>
      <c r="B31" s="149">
        <v>4.0890000000000003E-2</v>
      </c>
      <c r="C31" s="149">
        <v>-1.431E-2</v>
      </c>
      <c r="D31" s="150">
        <v>8.7189844319537357E-2</v>
      </c>
      <c r="E31" s="150">
        <v>-0.11448173338473706</v>
      </c>
      <c r="F31" s="150">
        <v>-0.14889746880217225</v>
      </c>
      <c r="G31" s="149">
        <v>0.10799</v>
      </c>
      <c r="H31" s="150">
        <v>0.21515637072552343</v>
      </c>
      <c r="I31" s="150">
        <v>0.20375641414484924</v>
      </c>
      <c r="J31" s="150">
        <v>-0.24014189212252035</v>
      </c>
      <c r="K31" s="149">
        <v>0.21554999999999999</v>
      </c>
      <c r="L31" s="149">
        <v>0.38063000000000002</v>
      </c>
      <c r="M31" s="149">
        <v>0.16574</v>
      </c>
      <c r="N31" s="149">
        <v>9.987E-2</v>
      </c>
      <c r="O31" s="149">
        <v>0.2555</v>
      </c>
      <c r="P31" s="149">
        <v>7.2345524048610693E-2</v>
      </c>
      <c r="Q31" s="149">
        <v>0.22703574137959506</v>
      </c>
      <c r="R31" s="149">
        <v>1.6299999999999999E-3</v>
      </c>
      <c r="S31" s="149">
        <v>8.9959999999999998E-2</v>
      </c>
      <c r="T31" s="149">
        <v>0.10026</v>
      </c>
      <c r="U31" s="149">
        <v>0.13843</v>
      </c>
      <c r="V31" s="149">
        <v>0.22598245974293071</v>
      </c>
      <c r="W31" s="149">
        <v>0.26060082624404413</v>
      </c>
      <c r="X31" s="149">
        <v>2.6925562749414586E-2</v>
      </c>
      <c r="Z31" s="151">
        <f t="shared" si="0"/>
        <v>1934</v>
      </c>
      <c r="AA31" s="121">
        <f t="shared" si="1"/>
        <v>9.9870099869999951E-2</v>
      </c>
      <c r="AB31" s="152">
        <f t="shared" si="2"/>
        <v>0.86746413858615068</v>
      </c>
      <c r="AC31" s="292"/>
    </row>
    <row r="32" spans="1:29">
      <c r="A32" s="130">
        <v>1935</v>
      </c>
      <c r="B32" s="149">
        <v>0.44430999999999998</v>
      </c>
      <c r="C32" s="149">
        <v>0.47655999999999998</v>
      </c>
      <c r="D32" s="150">
        <v>0.4534392226900183</v>
      </c>
      <c r="E32" s="150">
        <v>0.47724223495912715</v>
      </c>
      <c r="F32" s="150">
        <v>0.44959492322652539</v>
      </c>
      <c r="G32" s="149">
        <v>0.41727999999999998</v>
      </c>
      <c r="H32" s="150">
        <v>0.42291762278744971</v>
      </c>
      <c r="I32" s="150">
        <v>0.4102894335196296</v>
      </c>
      <c r="J32" s="150">
        <v>0.27502590990345505</v>
      </c>
      <c r="K32" s="149">
        <v>0.58523999999999998</v>
      </c>
      <c r="L32" s="149">
        <v>0.31172</v>
      </c>
      <c r="M32" s="149">
        <v>0.76100999999999996</v>
      </c>
      <c r="N32" s="149">
        <v>0.54293000000000002</v>
      </c>
      <c r="O32" s="149">
        <v>0.65434000000000003</v>
      </c>
      <c r="P32" s="149">
        <v>4.7193402500665192E-2</v>
      </c>
      <c r="Q32" s="149">
        <v>0.10085640920701121</v>
      </c>
      <c r="R32" s="149">
        <v>1.6900000000000001E-3</v>
      </c>
      <c r="S32" s="149">
        <v>7.0069999999999993E-2</v>
      </c>
      <c r="T32" s="149">
        <v>4.9840000000000002E-2</v>
      </c>
      <c r="U32" s="149">
        <v>9.6149999999999999E-2</v>
      </c>
      <c r="V32" s="149">
        <v>8.3266003399974392E-2</v>
      </c>
      <c r="W32" s="149">
        <v>0.10252217522769012</v>
      </c>
      <c r="X32" s="149">
        <v>0.39320489512624773</v>
      </c>
      <c r="Z32" s="151">
        <f t="shared" si="0"/>
        <v>1935</v>
      </c>
      <c r="AA32" s="121">
        <f t="shared" si="1"/>
        <v>0.54293054292999976</v>
      </c>
      <c r="AB32" s="152">
        <f t="shared" si="2"/>
        <v>1.338436914321034</v>
      </c>
      <c r="AC32" s="292"/>
    </row>
    <row r="33" spans="1:29">
      <c r="A33" s="130">
        <v>1936</v>
      </c>
      <c r="B33" s="149">
        <v>0.32318000000000002</v>
      </c>
      <c r="C33" s="149">
        <v>0.33922000000000002</v>
      </c>
      <c r="D33" s="150">
        <v>0.23345827035850492</v>
      </c>
      <c r="E33" s="150">
        <v>0.39525079620720532</v>
      </c>
      <c r="F33" s="150">
        <v>0.51571263673323908</v>
      </c>
      <c r="G33" s="149">
        <v>0.35521000000000003</v>
      </c>
      <c r="H33" s="150">
        <v>0.24907691473085258</v>
      </c>
      <c r="I33" s="150">
        <v>0.51750987066699783</v>
      </c>
      <c r="J33" s="150">
        <v>0.61483690721489648</v>
      </c>
      <c r="K33" s="149">
        <v>0.53197000000000005</v>
      </c>
      <c r="L33" s="149">
        <v>0.32525999999999999</v>
      </c>
      <c r="M33" s="149">
        <v>0.47610999999999998</v>
      </c>
      <c r="N33" s="149">
        <v>0.84233999999999998</v>
      </c>
      <c r="O33" s="149">
        <v>0.79617000000000004</v>
      </c>
      <c r="P33" s="149">
        <v>0.1046641601463265</v>
      </c>
      <c r="Q33" s="149">
        <v>0.16746304639779874</v>
      </c>
      <c r="R33" s="149">
        <v>1.7700000000000001E-3</v>
      </c>
      <c r="S33" s="149">
        <v>3.057E-2</v>
      </c>
      <c r="T33" s="149">
        <v>7.5149999999999995E-2</v>
      </c>
      <c r="U33" s="149">
        <v>6.744E-2</v>
      </c>
      <c r="V33" s="149">
        <v>0.11937646771674815</v>
      </c>
      <c r="W33" s="149">
        <v>0.15701744937526929</v>
      </c>
      <c r="X33" s="149">
        <v>0.56060587167357023</v>
      </c>
      <c r="Z33" s="151">
        <f t="shared" si="0"/>
        <v>1936</v>
      </c>
      <c r="AA33" s="121">
        <f t="shared" si="1"/>
        <v>0.84234084233999951</v>
      </c>
      <c r="AB33" s="152">
        <f t="shared" si="2"/>
        <v>2.4658569921491638</v>
      </c>
      <c r="AC33" s="292"/>
    </row>
    <row r="34" spans="1:29">
      <c r="A34" s="130">
        <v>1937</v>
      </c>
      <c r="B34" s="149">
        <v>-0.34736</v>
      </c>
      <c r="C34" s="149">
        <v>-0.35022999999999999</v>
      </c>
      <c r="D34" s="150">
        <v>-0.3425803691815838</v>
      </c>
      <c r="E34" s="150">
        <v>-0.29460870107724912</v>
      </c>
      <c r="F34" s="150">
        <v>-0.3598307185508724</v>
      </c>
      <c r="G34" s="149">
        <v>-0.42083999999999999</v>
      </c>
      <c r="H34" s="150">
        <v>-0.39174932907901483</v>
      </c>
      <c r="I34" s="150">
        <v>-0.44154826569418532</v>
      </c>
      <c r="J34" s="150">
        <v>-0.49366140805882192</v>
      </c>
      <c r="K34" s="149">
        <v>-0.48409999999999997</v>
      </c>
      <c r="L34" s="149">
        <v>-0.49325999999999998</v>
      </c>
      <c r="M34" s="149">
        <v>-0.49203000000000002</v>
      </c>
      <c r="N34" s="149">
        <v>-0.50234000000000001</v>
      </c>
      <c r="O34" s="149">
        <v>-0.53400999999999998</v>
      </c>
      <c r="P34" s="149">
        <v>-9.3934933922055527E-2</v>
      </c>
      <c r="Q34" s="149">
        <v>-4.9048213287144218E-2</v>
      </c>
      <c r="R34" s="149">
        <v>3.0799999999999998E-3</v>
      </c>
      <c r="S34" s="149">
        <v>1.558E-2</v>
      </c>
      <c r="T34" s="149">
        <v>2.32E-3</v>
      </c>
      <c r="U34" s="149">
        <v>2.7470000000000001E-2</v>
      </c>
      <c r="V34" s="149">
        <v>-2.8247110483550431E-2</v>
      </c>
      <c r="W34" s="149">
        <v>-0.26086209273306354</v>
      </c>
      <c r="X34" s="149">
        <v>-0.4361618596082526</v>
      </c>
      <c r="Z34" s="151">
        <f t="shared" si="0"/>
        <v>1937</v>
      </c>
      <c r="AA34" s="121">
        <f t="shared" si="1"/>
        <v>-0.50234050233999972</v>
      </c>
      <c r="AB34" s="152">
        <f t="shared" si="2"/>
        <v>1.227157152014352</v>
      </c>
      <c r="AC34" s="292"/>
    </row>
    <row r="35" spans="1:29">
      <c r="A35" s="130">
        <v>1938</v>
      </c>
      <c r="B35" s="149">
        <v>0.28162999999999999</v>
      </c>
      <c r="C35" s="149">
        <v>0.31136999999999998</v>
      </c>
      <c r="D35" s="150">
        <v>0.34792053986832067</v>
      </c>
      <c r="E35" s="150">
        <v>0.17588941550755202</v>
      </c>
      <c r="F35" s="150">
        <v>0.32275734459482847</v>
      </c>
      <c r="G35" s="149">
        <v>0.38311000000000001</v>
      </c>
      <c r="H35" s="150">
        <v>0.44126938241176561</v>
      </c>
      <c r="I35" s="150">
        <v>0.42703850375645608</v>
      </c>
      <c r="J35" s="150">
        <v>0.23046024126996101</v>
      </c>
      <c r="K35" s="149">
        <v>0.42899999999999999</v>
      </c>
      <c r="L35" s="149">
        <v>0.44089</v>
      </c>
      <c r="M35" s="149">
        <v>0.42104999999999998</v>
      </c>
      <c r="N35" s="149">
        <v>0.25145000000000001</v>
      </c>
      <c r="O35" s="149">
        <v>0.23346</v>
      </c>
      <c r="P35" s="149">
        <v>-9.658369853973843E-2</v>
      </c>
      <c r="Q35" s="149">
        <v>-4.8009053694476916E-2</v>
      </c>
      <c r="R35" s="149">
        <v>-1.6000000000000001E-4</v>
      </c>
      <c r="S35" s="149">
        <v>6.2300000000000001E-2</v>
      </c>
      <c r="T35" s="149">
        <v>5.5320000000000001E-2</v>
      </c>
      <c r="U35" s="149">
        <v>6.1330000000000003E-2</v>
      </c>
      <c r="V35" s="149">
        <v>8.4520159247983562E-2</v>
      </c>
      <c r="W35" s="149">
        <v>-5.5258307275329904E-2</v>
      </c>
      <c r="X35" s="149">
        <v>0.17047134202918179</v>
      </c>
      <c r="Z35" s="151">
        <f t="shared" si="0"/>
        <v>1938</v>
      </c>
      <c r="AA35" s="121">
        <f t="shared" si="1"/>
        <v>0.25145025144999988</v>
      </c>
      <c r="AB35" s="152">
        <f t="shared" si="2"/>
        <v>1.5357261264570266</v>
      </c>
      <c r="AC35" s="292"/>
    </row>
    <row r="36" spans="1:29">
      <c r="A36" s="130">
        <v>1939</v>
      </c>
      <c r="B36" s="149">
        <v>2.826E-2</v>
      </c>
      <c r="C36" s="149">
        <v>-4.2199999999999998E-3</v>
      </c>
      <c r="D36" s="150">
        <v>7.3086457499340632E-2</v>
      </c>
      <c r="E36" s="150">
        <v>-6.8345385823058115E-3</v>
      </c>
      <c r="F36" s="150">
        <v>-8.9926672951042827E-2</v>
      </c>
      <c r="G36" s="149">
        <v>-1.481E-2</v>
      </c>
      <c r="H36" s="150">
        <v>3.4469325078377654E-2</v>
      </c>
      <c r="I36" s="150">
        <v>-2.5060094348696715E-3</v>
      </c>
      <c r="J36" s="150">
        <v>-0.16967720215216006</v>
      </c>
      <c r="K36" s="149">
        <v>4.4690000000000001E-2</v>
      </c>
      <c r="L36" s="149">
        <v>0.11413</v>
      </c>
      <c r="M36" s="149">
        <v>4.1869999999999997E-2</v>
      </c>
      <c r="N36" s="149">
        <v>-6.7760000000000001E-2</v>
      </c>
      <c r="O36" s="149">
        <v>-1.8110000000000001E-2</v>
      </c>
      <c r="P36" s="149">
        <v>-0.13009683279953557</v>
      </c>
      <c r="Q36" s="149">
        <v>-0.15221907786200245</v>
      </c>
      <c r="R36" s="149">
        <v>2.0000000000000001E-4</v>
      </c>
      <c r="S36" s="149">
        <v>4.5240000000000002E-2</v>
      </c>
      <c r="T36" s="149">
        <v>5.9400000000000001E-2</v>
      </c>
      <c r="U36" s="149">
        <v>3.9660000000000001E-2</v>
      </c>
      <c r="V36" s="149">
        <v>4.9543016692445214E-2</v>
      </c>
      <c r="W36" s="149">
        <v>0.37734683256120416</v>
      </c>
      <c r="X36" s="149">
        <v>-6.8543064283241084E-2</v>
      </c>
      <c r="Z36" s="151">
        <f t="shared" si="0"/>
        <v>1939</v>
      </c>
      <c r="AA36" s="121">
        <f t="shared" si="1"/>
        <v>-6.7760067759999959E-2</v>
      </c>
      <c r="AB36" s="152">
        <f t="shared" si="2"/>
        <v>1.4316652200674962</v>
      </c>
      <c r="AC36" s="292"/>
    </row>
    <row r="37" spans="1:29">
      <c r="A37" s="130">
        <v>1940</v>
      </c>
      <c r="B37" s="149">
        <v>-7.0949999999999999E-2</v>
      </c>
      <c r="C37" s="149">
        <v>-9.7790000000000002E-2</v>
      </c>
      <c r="D37" s="150">
        <v>-0.10551375751999802</v>
      </c>
      <c r="E37" s="150">
        <v>-2.5455241178815209E-2</v>
      </c>
      <c r="F37" s="150">
        <v>5.7328783214651447E-3</v>
      </c>
      <c r="G37" s="149">
        <v>-5.672E-2</v>
      </c>
      <c r="H37" s="150">
        <v>-7.1437221338207013E-2</v>
      </c>
      <c r="I37" s="150">
        <v>-4.2208075914603807E-2</v>
      </c>
      <c r="J37" s="150">
        <v>-4.9547083869527116E-2</v>
      </c>
      <c r="K37" s="149">
        <v>-5.0709999999999998E-2</v>
      </c>
      <c r="L37" s="149">
        <v>-3.0110000000000001E-2</v>
      </c>
      <c r="M37" s="149">
        <v>-2.3390000000000001E-2</v>
      </c>
      <c r="N37" s="149">
        <v>-0.10221</v>
      </c>
      <c r="O37" s="149">
        <v>-0.12307999999999999</v>
      </c>
      <c r="P37" s="149">
        <v>7.4066099687802839E-2</v>
      </c>
      <c r="Q37" s="149">
        <v>-6.7877593858715508E-3</v>
      </c>
      <c r="R37" s="149">
        <v>5.0000000000000002E-5</v>
      </c>
      <c r="S37" s="149">
        <v>2.9610000000000001E-2</v>
      </c>
      <c r="T37" s="149">
        <v>6.087E-2</v>
      </c>
      <c r="U37" s="149">
        <v>3.3939999999999998E-2</v>
      </c>
      <c r="V37" s="149">
        <v>8.9347915956929605E-2</v>
      </c>
      <c r="W37" s="149">
        <v>-0.12877166204418963</v>
      </c>
      <c r="X37" s="149">
        <v>-0.12081401123714874</v>
      </c>
      <c r="Z37" s="151">
        <f t="shared" si="0"/>
        <v>1940</v>
      </c>
      <c r="AA37" s="121">
        <f t="shared" si="1"/>
        <v>-0.10221010220999995</v>
      </c>
      <c r="AB37" s="152">
        <f t="shared" si="2"/>
        <v>1.2853345715938953</v>
      </c>
      <c r="AC37" s="292"/>
    </row>
    <row r="38" spans="1:29">
      <c r="A38" s="130">
        <v>1941</v>
      </c>
      <c r="B38" s="149">
        <v>-0.10077999999999999</v>
      </c>
      <c r="C38" s="149">
        <v>-0.11577</v>
      </c>
      <c r="D38" s="150">
        <v>-0.14233701564051945</v>
      </c>
      <c r="E38" s="150">
        <v>-6.0841802201368526E-2</v>
      </c>
      <c r="F38" s="150">
        <v>-5.7253158959713238E-2</v>
      </c>
      <c r="G38" s="149">
        <v>-8.5809999999999997E-2</v>
      </c>
      <c r="H38" s="150">
        <v>-0.12133203764989191</v>
      </c>
      <c r="I38" s="150">
        <v>-7.7792221502247558E-2</v>
      </c>
      <c r="J38" s="150">
        <v>3.2286849806405386E-2</v>
      </c>
      <c r="K38" s="149">
        <v>-9.7909999999999997E-2</v>
      </c>
      <c r="L38" s="149">
        <v>-0.15306</v>
      </c>
      <c r="M38" s="149">
        <v>-0.14953</v>
      </c>
      <c r="N38" s="149">
        <v>-3.2190000000000003E-2</v>
      </c>
      <c r="O38" s="149">
        <v>-0.14934</v>
      </c>
      <c r="P38" s="149">
        <v>0.2759747419063846</v>
      </c>
      <c r="Q38" s="149">
        <v>0.18219609058013014</v>
      </c>
      <c r="R38" s="149">
        <v>5.9999999999999995E-4</v>
      </c>
      <c r="S38" s="149">
        <v>4.9500000000000004E-3</v>
      </c>
      <c r="T38" s="149">
        <v>9.3299999999999998E-3</v>
      </c>
      <c r="U38" s="149">
        <v>2.7310000000000001E-2</v>
      </c>
      <c r="V38" s="149">
        <v>-2.9464872792374652E-2</v>
      </c>
      <c r="W38" s="149">
        <v>0.47013994231385536</v>
      </c>
      <c r="X38" s="149">
        <v>-7.3853078113519072E-2</v>
      </c>
      <c r="Z38" s="151">
        <f t="shared" si="0"/>
        <v>1941</v>
      </c>
      <c r="AA38" s="121">
        <f t="shared" si="1"/>
        <v>-3.2190032189999988E-2</v>
      </c>
      <c r="AB38" s="152">
        <f t="shared" si="2"/>
        <v>1.243959610359368</v>
      </c>
      <c r="AC38" s="292"/>
    </row>
    <row r="39" spans="1:29">
      <c r="A39" s="130">
        <v>1942</v>
      </c>
      <c r="B39" s="149">
        <v>0.16122</v>
      </c>
      <c r="C39" s="149">
        <v>0.20333000000000001</v>
      </c>
      <c r="D39" s="150">
        <v>0.15156403736911345</v>
      </c>
      <c r="E39" s="150">
        <v>0.13657920580722588</v>
      </c>
      <c r="F39" s="150">
        <v>0.37093682616210172</v>
      </c>
      <c r="G39" s="149">
        <v>0.21428</v>
      </c>
      <c r="H39" s="150">
        <v>0.16150878819221107</v>
      </c>
      <c r="I39" s="150">
        <v>0.21324117763943765</v>
      </c>
      <c r="J39" s="150">
        <v>0.31147977903993995</v>
      </c>
      <c r="K39" s="149">
        <v>0.25724999999999998</v>
      </c>
      <c r="L39" s="149">
        <v>0.17055999999999999</v>
      </c>
      <c r="M39" s="149">
        <v>0.25962000000000002</v>
      </c>
      <c r="N39" s="149">
        <v>0.36773</v>
      </c>
      <c r="O39" s="149">
        <v>0.50529000000000002</v>
      </c>
      <c r="P39" s="149">
        <v>-1.7014390749701479E-2</v>
      </c>
      <c r="Q39" s="149">
        <v>0.17991680948470046</v>
      </c>
      <c r="R39" s="149">
        <v>2.6800000000000001E-3</v>
      </c>
      <c r="S39" s="149">
        <v>1.9359999999999999E-2</v>
      </c>
      <c r="T39" s="149">
        <v>3.218E-2</v>
      </c>
      <c r="U39" s="149">
        <v>2.598E-2</v>
      </c>
      <c r="V39" s="149">
        <v>3.0045328896990839E-2</v>
      </c>
      <c r="W39" s="149">
        <v>4.1707661252232617E-2</v>
      </c>
      <c r="X39" s="149">
        <v>0.24426937207881105</v>
      </c>
      <c r="Z39" s="151">
        <f t="shared" si="0"/>
        <v>1942</v>
      </c>
      <c r="AA39" s="121">
        <f t="shared" si="1"/>
        <v>0.36773036772999979</v>
      </c>
      <c r="AB39" s="152">
        <f t="shared" si="2"/>
        <v>1.7014013353180855</v>
      </c>
      <c r="AC39" s="292"/>
    </row>
    <row r="40" spans="1:29">
      <c r="A40" s="130">
        <v>1943</v>
      </c>
      <c r="B40" s="149">
        <v>0.28427000000000002</v>
      </c>
      <c r="C40" s="149">
        <v>0.25907999999999998</v>
      </c>
      <c r="D40" s="150">
        <v>0.22113475918625045</v>
      </c>
      <c r="E40" s="150">
        <v>0.30351101366841654</v>
      </c>
      <c r="F40" s="150">
        <v>0.35255512841050135</v>
      </c>
      <c r="G40" s="149">
        <v>0.38035999999999998</v>
      </c>
      <c r="H40" s="150">
        <v>0.2821642405103163</v>
      </c>
      <c r="I40" s="150">
        <v>0.38489346887855286</v>
      </c>
      <c r="J40" s="150">
        <v>0.56863065209994323</v>
      </c>
      <c r="K40" s="149">
        <v>0.57989000000000002</v>
      </c>
      <c r="L40" s="149">
        <v>0.43137999999999999</v>
      </c>
      <c r="M40" s="149">
        <v>0.52488999999999997</v>
      </c>
      <c r="N40" s="149">
        <v>1.0050600000000001</v>
      </c>
      <c r="O40" s="149">
        <v>1.0244899999999999</v>
      </c>
      <c r="P40" s="149">
        <v>0.11876488356854034</v>
      </c>
      <c r="Q40" s="149">
        <v>0.22911515729281021</v>
      </c>
      <c r="R40" s="149">
        <v>3.47E-3</v>
      </c>
      <c r="S40" s="149">
        <v>2.81E-2</v>
      </c>
      <c r="T40" s="149">
        <v>2.0840000000000001E-2</v>
      </c>
      <c r="U40" s="149">
        <v>2.8330000000000001E-2</v>
      </c>
      <c r="V40" s="149">
        <v>5.9800959307421749E-2</v>
      </c>
      <c r="W40" s="149">
        <v>2.3617532414989921E-2</v>
      </c>
      <c r="X40" s="149">
        <v>0.70270056609281095</v>
      </c>
      <c r="Z40" s="151">
        <f t="shared" si="0"/>
        <v>1943</v>
      </c>
      <c r="AA40" s="121">
        <f t="shared" si="1"/>
        <v>1.0050610050599995</v>
      </c>
      <c r="AB40" s="152">
        <f t="shared" si="2"/>
        <v>3.4114134714033058</v>
      </c>
      <c r="AC40" s="292"/>
    </row>
    <row r="41" spans="1:29">
      <c r="A41" s="130">
        <v>1944</v>
      </c>
      <c r="B41" s="149">
        <v>0.21490999999999999</v>
      </c>
      <c r="C41" s="149">
        <v>0.1973</v>
      </c>
      <c r="D41" s="150">
        <v>0.1568121325326719</v>
      </c>
      <c r="E41" s="150">
        <v>0.18993005413873953</v>
      </c>
      <c r="F41" s="150">
        <v>0.47634534899754605</v>
      </c>
      <c r="G41" s="149">
        <v>0.29894999999999999</v>
      </c>
      <c r="H41" s="150">
        <v>0.2286805874144775</v>
      </c>
      <c r="I41" s="150">
        <v>0.33161411100880661</v>
      </c>
      <c r="J41" s="150">
        <v>0.48596796088588462</v>
      </c>
      <c r="K41" s="149">
        <v>0.41849999999999998</v>
      </c>
      <c r="L41" s="149">
        <v>0.41166000000000003</v>
      </c>
      <c r="M41" s="149">
        <v>0.42714000000000002</v>
      </c>
      <c r="N41" s="149">
        <v>0.47899999999999998</v>
      </c>
      <c r="O41" s="149">
        <v>0.63190000000000002</v>
      </c>
      <c r="P41" s="149">
        <v>-0.12109999999999996</v>
      </c>
      <c r="Q41" s="149">
        <v>0.16654101385564662</v>
      </c>
      <c r="R41" s="149">
        <v>3.3E-3</v>
      </c>
      <c r="S41" s="149">
        <v>1.7950000000000001E-2</v>
      </c>
      <c r="T41" s="149">
        <v>2.8150000000000001E-2</v>
      </c>
      <c r="U41" s="149">
        <v>4.7320000000000001E-2</v>
      </c>
      <c r="V41" s="149">
        <v>2.9847955640773204E-2</v>
      </c>
      <c r="W41" s="149">
        <v>2.9997533142436111E-3</v>
      </c>
      <c r="X41" s="149">
        <v>0.36401576504719713</v>
      </c>
      <c r="Z41" s="151">
        <f t="shared" si="0"/>
        <v>1944</v>
      </c>
      <c r="AA41" s="121">
        <f t="shared" si="1"/>
        <v>0.47900047899999976</v>
      </c>
      <c r="AB41" s="152">
        <f t="shared" si="2"/>
        <v>5.0454821582725415</v>
      </c>
      <c r="AC41" s="292"/>
    </row>
    <row r="42" spans="1:29">
      <c r="A42" s="130">
        <v>1945</v>
      </c>
      <c r="B42" s="149">
        <v>0.38496000000000002</v>
      </c>
      <c r="C42" s="149">
        <v>0.36412</v>
      </c>
      <c r="D42" s="150">
        <v>0.30672118745323051</v>
      </c>
      <c r="E42" s="150">
        <v>0.3512574459092937</v>
      </c>
      <c r="F42" s="150">
        <v>0.43384356052470047</v>
      </c>
      <c r="G42" s="149">
        <v>0.56406999999999996</v>
      </c>
      <c r="H42" s="150">
        <v>0.44671904639027071</v>
      </c>
      <c r="I42" s="150">
        <v>0.57845812988267897</v>
      </c>
      <c r="J42" s="150">
        <v>0.72666529357483478</v>
      </c>
      <c r="K42" s="149">
        <v>0.63663000000000003</v>
      </c>
      <c r="L42" s="149">
        <v>0.6421</v>
      </c>
      <c r="M42" s="149">
        <v>0.64085000000000003</v>
      </c>
      <c r="N42" s="149">
        <v>0.69174999999999998</v>
      </c>
      <c r="O42" s="149">
        <v>0.83682999999999996</v>
      </c>
      <c r="P42" s="149">
        <v>1.3019521154690088E-2</v>
      </c>
      <c r="Q42" s="149">
        <v>0.18457548193549903</v>
      </c>
      <c r="R42" s="149">
        <v>3.3E-3</v>
      </c>
      <c r="S42" s="149">
        <v>2.2190000000000001E-2</v>
      </c>
      <c r="T42" s="149">
        <v>0.10734</v>
      </c>
      <c r="U42" s="149">
        <v>4.0759999999999998E-2</v>
      </c>
      <c r="V42" s="149">
        <v>4.5881804516847327E-2</v>
      </c>
      <c r="W42" s="149">
        <v>3.0043699927167736E-3</v>
      </c>
      <c r="X42" s="149">
        <v>0.54379880087142907</v>
      </c>
      <c r="Z42" s="151">
        <f t="shared" si="0"/>
        <v>1945</v>
      </c>
      <c r="AA42" s="121">
        <f t="shared" si="1"/>
        <v>0.69175069174999959</v>
      </c>
      <c r="AB42" s="152">
        <f t="shared" si="2"/>
        <v>8.5356979314698531</v>
      </c>
      <c r="AC42" s="292"/>
    </row>
    <row r="43" spans="1:29">
      <c r="A43" s="130">
        <v>1946</v>
      </c>
      <c r="B43" s="149">
        <v>-6.1740000000000003E-2</v>
      </c>
      <c r="C43" s="149">
        <v>-8.0740000000000006E-2</v>
      </c>
      <c r="D43" s="150">
        <v>-0.10345718721468664</v>
      </c>
      <c r="E43" s="150">
        <v>-2.2834630693174218E-2</v>
      </c>
      <c r="F43" s="150">
        <v>-6.9293076474405538E-2</v>
      </c>
      <c r="G43" s="149">
        <v>-8.9609999999999995E-2</v>
      </c>
      <c r="H43" s="150">
        <v>-8.4337886602910708E-2</v>
      </c>
      <c r="I43" s="150">
        <v>-3.2162247906229575E-2</v>
      </c>
      <c r="J43" s="150">
        <v>-0.11836208772152046</v>
      </c>
      <c r="K43" s="149">
        <v>-0.10839</v>
      </c>
      <c r="L43" s="149">
        <v>-0.12087000000000001</v>
      </c>
      <c r="M43" s="149">
        <v>-9.3649999999999997E-2</v>
      </c>
      <c r="N43" s="149">
        <v>-8.0640000000000003E-2</v>
      </c>
      <c r="O43" s="149">
        <v>-0.13374</v>
      </c>
      <c r="P43" s="149">
        <v>-0.25792632051858028</v>
      </c>
      <c r="Q43" s="149">
        <v>-0.12336756861619924</v>
      </c>
      <c r="R43" s="149">
        <v>3.5300000000000002E-3</v>
      </c>
      <c r="S43" s="149">
        <v>1.005E-2</v>
      </c>
      <c r="T43" s="149">
        <v>-1.0200000000000001E-3</v>
      </c>
      <c r="U43" s="149">
        <v>1.7229999999999999E-2</v>
      </c>
      <c r="V43" s="149">
        <v>-4.0238282004758825E-2</v>
      </c>
      <c r="W43" s="149">
        <v>0.58823744579272996</v>
      </c>
      <c r="X43" s="149">
        <v>-9.6392731414113475E-2</v>
      </c>
      <c r="Z43" s="151">
        <f t="shared" si="0"/>
        <v>1946</v>
      </c>
      <c r="AA43" s="121">
        <f t="shared" si="1"/>
        <v>-8.0640080639999959E-2</v>
      </c>
      <c r="AB43" s="152">
        <f t="shared" si="2"/>
        <v>7.8473785619574432</v>
      </c>
      <c r="AC43" s="292"/>
    </row>
    <row r="44" spans="1:29">
      <c r="A44" s="130">
        <v>1947</v>
      </c>
      <c r="B44" s="149">
        <v>3.585E-2</v>
      </c>
      <c r="C44" s="149">
        <v>5.697E-2</v>
      </c>
      <c r="D44" s="150">
        <v>3.911195791166576E-2</v>
      </c>
      <c r="E44" s="150">
        <v>4.4356699421108703E-2</v>
      </c>
      <c r="F44" s="150">
        <v>8.4117872816774603E-2</v>
      </c>
      <c r="G44" s="149">
        <v>1.3849999999999999E-2</v>
      </c>
      <c r="H44" s="150">
        <v>-3.2302172504532511E-3</v>
      </c>
      <c r="I44" s="150">
        <v>1.4578829694881928E-2</v>
      </c>
      <c r="J44" s="150">
        <v>1.0765459286550174E-2</v>
      </c>
      <c r="K44" s="149">
        <v>-3.1269999999999999E-2</v>
      </c>
      <c r="L44" s="149">
        <v>-8.1820000000000004E-2</v>
      </c>
      <c r="M44" s="149">
        <v>-2.7119999999999998E-2</v>
      </c>
      <c r="N44" s="149">
        <v>5.9490000000000001E-2</v>
      </c>
      <c r="O44" s="149">
        <v>-2.7369999999999998E-2</v>
      </c>
      <c r="P44" s="149">
        <v>-5.9049925403792586E-2</v>
      </c>
      <c r="Q44" s="149">
        <v>-1.9119706922461142E-2</v>
      </c>
      <c r="R44" s="149">
        <v>5.0299999999999997E-3</v>
      </c>
      <c r="S44" s="149">
        <v>9.11E-3</v>
      </c>
      <c r="T44" s="149">
        <v>-2.623E-2</v>
      </c>
      <c r="U44" s="149">
        <v>-2.3359999999999999E-2</v>
      </c>
      <c r="V44" s="149">
        <v>-5.4255069569349855E-2</v>
      </c>
      <c r="W44" s="149">
        <v>0.15896412303597943</v>
      </c>
      <c r="X44" s="149">
        <v>4.1706386178629543E-3</v>
      </c>
      <c r="Z44" s="151">
        <f t="shared" si="0"/>
        <v>1947</v>
      </c>
      <c r="AA44" s="121">
        <f t="shared" si="1"/>
        <v>5.9490059489999969E-2</v>
      </c>
      <c r="AB44" s="152">
        <f t="shared" si="2"/>
        <v>8.3142195794488405</v>
      </c>
      <c r="AC44" s="292"/>
    </row>
    <row r="45" spans="1:29">
      <c r="A45" s="130">
        <v>1948</v>
      </c>
      <c r="B45" s="149">
        <v>2.1090000000000001E-2</v>
      </c>
      <c r="C45" s="149">
        <v>5.5109999999999999E-2</v>
      </c>
      <c r="D45" s="150">
        <v>4.0697754387791135E-2</v>
      </c>
      <c r="E45" s="150">
        <v>-7.9293268653888652E-3</v>
      </c>
      <c r="F45" s="150">
        <v>2.2579976841173036E-2</v>
      </c>
      <c r="G45" s="149">
        <v>-2.0000000000000002E-5</v>
      </c>
      <c r="H45" s="150">
        <v>-8.648997104041092E-3</v>
      </c>
      <c r="I45" s="150">
        <v>-1.2020831175296965E-3</v>
      </c>
      <c r="J45" s="150">
        <v>1.4896712334060315E-2</v>
      </c>
      <c r="K45" s="149">
        <v>-4.1259999999999998E-2</v>
      </c>
      <c r="L45" s="149">
        <v>-8.115E-2</v>
      </c>
      <c r="M45" s="149">
        <v>-7.2040000000000007E-2</v>
      </c>
      <c r="N45" s="149">
        <v>-2.5399999999999999E-2</v>
      </c>
      <c r="O45" s="149">
        <v>-6.6309999999999994E-2</v>
      </c>
      <c r="P45" s="149">
        <v>-8.4355898708580304E-2</v>
      </c>
      <c r="Q45" s="149">
        <v>-0.14144661437812878</v>
      </c>
      <c r="R45" s="149">
        <v>8.1099999999999992E-3</v>
      </c>
      <c r="S45" s="149">
        <v>1.848E-2</v>
      </c>
      <c r="T45" s="149">
        <v>3.3989999999999999E-2</v>
      </c>
      <c r="U45" s="149">
        <v>4.1360000000000001E-2</v>
      </c>
      <c r="V45" s="149">
        <v>5.6471553051456957E-2</v>
      </c>
      <c r="W45" s="149">
        <v>-0.16260395966732907</v>
      </c>
      <c r="X45" s="149">
        <v>-5.8433308221991088E-2</v>
      </c>
      <c r="Z45" s="151">
        <f t="shared" si="0"/>
        <v>1948</v>
      </c>
      <c r="AA45" s="121">
        <f t="shared" si="1"/>
        <v>-2.5400025399999984E-2</v>
      </c>
      <c r="AB45" s="152">
        <f t="shared" si="2"/>
        <v>8.1030381909496629</v>
      </c>
      <c r="AC45" s="292"/>
    </row>
    <row r="46" spans="1:29">
      <c r="A46" s="130">
        <v>1949</v>
      </c>
      <c r="B46" s="149">
        <v>0.20218</v>
      </c>
      <c r="C46" s="149">
        <v>0.18786</v>
      </c>
      <c r="D46" s="150">
        <v>0.21817550431000676</v>
      </c>
      <c r="E46" s="150">
        <v>0.17027249104181366</v>
      </c>
      <c r="F46" s="150">
        <v>0.16183104510792293</v>
      </c>
      <c r="G46" s="149">
        <v>0.22425</v>
      </c>
      <c r="H46" s="150">
        <v>0.24617792572946623</v>
      </c>
      <c r="I46" s="150">
        <v>0.21766967724210631</v>
      </c>
      <c r="J46" s="150">
        <v>0.1976104800674538</v>
      </c>
      <c r="K46" s="149">
        <v>0.21268000000000001</v>
      </c>
      <c r="L46" s="149">
        <v>0.25236999999999998</v>
      </c>
      <c r="M46" s="149">
        <v>0.22320999999999999</v>
      </c>
      <c r="N46" s="149">
        <v>0.21514</v>
      </c>
      <c r="O46" s="149">
        <v>0.21512999999999999</v>
      </c>
      <c r="P46" s="149">
        <v>-8.1762742490024368E-2</v>
      </c>
      <c r="Q46" s="149">
        <v>-3.9005523490598729E-2</v>
      </c>
      <c r="R46" s="149">
        <v>1.103E-2</v>
      </c>
      <c r="S46" s="149">
        <v>2.3230000000000001E-2</v>
      </c>
      <c r="T46" s="149">
        <v>6.4490000000000006E-2</v>
      </c>
      <c r="U46" s="149">
        <v>3.3090000000000001E-2</v>
      </c>
      <c r="V46" s="149">
        <v>3.0192153780822503E-2</v>
      </c>
      <c r="W46" s="149">
        <v>-0.16204768977912942</v>
      </c>
      <c r="X46" s="149">
        <v>0.13444935631567431</v>
      </c>
      <c r="Z46" s="151">
        <f t="shared" si="0"/>
        <v>1949</v>
      </c>
      <c r="AA46" s="121">
        <f t="shared" si="1"/>
        <v>0.2151402151399999</v>
      </c>
      <c r="AB46" s="152">
        <f t="shared" si="2"/>
        <v>9.8463275706382092</v>
      </c>
      <c r="AC46" s="292"/>
    </row>
    <row r="47" spans="1:29">
      <c r="A47" s="130">
        <v>1950</v>
      </c>
      <c r="B47" s="149">
        <v>0.29609999999999997</v>
      </c>
      <c r="C47" s="149">
        <v>0.31741000000000003</v>
      </c>
      <c r="D47" s="150">
        <v>0.23138716480068197</v>
      </c>
      <c r="E47" s="150">
        <v>0.33784890176426485</v>
      </c>
      <c r="F47" s="150">
        <v>0.51304063457328208</v>
      </c>
      <c r="G47" s="149">
        <v>0.30270000000000002</v>
      </c>
      <c r="H47" s="150">
        <v>0.19611902584170443</v>
      </c>
      <c r="I47" s="150">
        <v>0.32362911858078952</v>
      </c>
      <c r="J47" s="150">
        <v>0.69185720136279172</v>
      </c>
      <c r="K47" s="149">
        <v>0.36551</v>
      </c>
      <c r="L47" s="149">
        <v>0.30891999999999997</v>
      </c>
      <c r="M47" s="149">
        <v>0.31881999999999999</v>
      </c>
      <c r="N47" s="149">
        <v>0.51359999999999995</v>
      </c>
      <c r="O47" s="149">
        <v>0.45894000000000001</v>
      </c>
      <c r="P47" s="149">
        <v>5.3704665336576536E-2</v>
      </c>
      <c r="Q47" s="149">
        <v>7.7591299570352393E-2</v>
      </c>
      <c r="R47" s="149">
        <v>1.196E-2</v>
      </c>
      <c r="S47" s="149">
        <v>7.0099999999999997E-3</v>
      </c>
      <c r="T47" s="149">
        <v>5.9000000000000003E-4</v>
      </c>
      <c r="U47" s="149">
        <v>2.1149999999999999E-2</v>
      </c>
      <c r="V47" s="149">
        <v>7.3683583047878531E-2</v>
      </c>
      <c r="W47" s="149">
        <v>0.48406172874468895</v>
      </c>
      <c r="X47" s="149">
        <v>0.37171767699922198</v>
      </c>
      <c r="Z47" s="151">
        <f t="shared" si="0"/>
        <v>1950</v>
      </c>
      <c r="AA47" s="121">
        <f t="shared" si="1"/>
        <v>0.5136005135999997</v>
      </c>
      <c r="AB47" s="152">
        <f t="shared" si="2"/>
        <v>14.903406467991831</v>
      </c>
      <c r="AC47" s="292"/>
    </row>
    <row r="48" spans="1:29">
      <c r="A48" s="130">
        <v>1951</v>
      </c>
      <c r="B48" s="149">
        <v>0.20682</v>
      </c>
      <c r="C48" s="149">
        <v>0.24016000000000001</v>
      </c>
      <c r="D48" s="150">
        <v>0.19871832067649756</v>
      </c>
      <c r="E48" s="150">
        <v>0.26616388489654774</v>
      </c>
      <c r="F48" s="150">
        <v>0.12064342269795082</v>
      </c>
      <c r="G48" s="149">
        <v>0.18303</v>
      </c>
      <c r="H48" s="150">
        <v>0.18668139393129196</v>
      </c>
      <c r="I48" s="150">
        <v>0.18423584885755276</v>
      </c>
      <c r="J48" s="150">
        <v>0.13327994424750947</v>
      </c>
      <c r="K48" s="149">
        <v>0.15465000000000001</v>
      </c>
      <c r="L48" s="149">
        <v>0.16447000000000001</v>
      </c>
      <c r="M48" s="149">
        <v>0.15104999999999999</v>
      </c>
      <c r="N48" s="149">
        <v>0.12119000000000001</v>
      </c>
      <c r="O48" s="149">
        <v>9.7909999999999997E-2</v>
      </c>
      <c r="P48" s="149">
        <v>0.10312808009545059</v>
      </c>
      <c r="Q48" s="149">
        <v>9.4762964890106174E-2</v>
      </c>
      <c r="R48" s="149">
        <v>1.4930000000000001E-2</v>
      </c>
      <c r="S48" s="149">
        <v>3.62E-3</v>
      </c>
      <c r="T48" s="149">
        <v>-3.9309999999999998E-2</v>
      </c>
      <c r="U48" s="149">
        <v>-2.69E-2</v>
      </c>
      <c r="V48" s="149">
        <v>-4.5657045088786041E-2</v>
      </c>
      <c r="W48" s="149">
        <v>-0.10582373312601606</v>
      </c>
      <c r="X48" s="149">
        <v>6.1137678884133601E-2</v>
      </c>
      <c r="Z48" s="151">
        <f t="shared" si="0"/>
        <v>1951</v>
      </c>
      <c r="AA48" s="121">
        <f t="shared" si="1"/>
        <v>0.12119012118999994</v>
      </c>
      <c r="AB48" s="152">
        <f t="shared" si="2"/>
        <v>16.709552103991591</v>
      </c>
      <c r="AC48" s="292"/>
    </row>
    <row r="49" spans="1:29">
      <c r="A49" s="130">
        <v>1952</v>
      </c>
      <c r="B49" s="149">
        <v>0.13417000000000001</v>
      </c>
      <c r="C49" s="149">
        <v>0.18351000000000001</v>
      </c>
      <c r="D49" s="150">
        <v>0.12662316786697128</v>
      </c>
      <c r="E49" s="150">
        <v>0.14643726509416108</v>
      </c>
      <c r="F49" s="150">
        <v>0.22499811317110263</v>
      </c>
      <c r="G49" s="149">
        <v>0.11859</v>
      </c>
      <c r="H49" s="150">
        <v>0.11417800207377388</v>
      </c>
      <c r="I49" s="150">
        <v>0.11263073100654472</v>
      </c>
      <c r="J49" s="150">
        <v>0.19151893754923571</v>
      </c>
      <c r="K49" s="149">
        <v>9.6619999999999998E-2</v>
      </c>
      <c r="L49" s="149">
        <v>7.6759999999999995E-2</v>
      </c>
      <c r="M49" s="149">
        <v>9.5670000000000005E-2</v>
      </c>
      <c r="N49" s="149">
        <v>8.5470000000000004E-2</v>
      </c>
      <c r="O49" s="149">
        <v>6.4699999999999994E-2</v>
      </c>
      <c r="P49" s="149">
        <v>-9.0524335762990783E-3</v>
      </c>
      <c r="Q49" s="149">
        <v>4.7264992747773994E-2</v>
      </c>
      <c r="R49" s="149">
        <v>1.6559999999999998E-2</v>
      </c>
      <c r="S49" s="149">
        <v>1.6330000000000001E-2</v>
      </c>
      <c r="T49" s="149">
        <v>1.1599999999999999E-2</v>
      </c>
      <c r="U49" s="149">
        <v>3.5209999999999998E-2</v>
      </c>
      <c r="V49" s="149">
        <v>-2.7113679122603936E-2</v>
      </c>
      <c r="W49" s="149">
        <v>-0.15355248701755489</v>
      </c>
      <c r="X49" s="149">
        <v>3.6676534092402555E-2</v>
      </c>
      <c r="Z49" s="151">
        <f t="shared" si="0"/>
        <v>1952</v>
      </c>
      <c r="AA49" s="121">
        <f t="shared" si="1"/>
        <v>8.5470085469999957E-2</v>
      </c>
      <c r="AB49" s="152">
        <f t="shared" si="2"/>
        <v>18.137718950485169</v>
      </c>
      <c r="AC49" s="292"/>
    </row>
    <row r="50" spans="1:29">
      <c r="A50" s="130">
        <v>1953</v>
      </c>
      <c r="B50" s="149">
        <v>6.7099999999999998E-3</v>
      </c>
      <c r="C50" s="149">
        <v>-9.75E-3</v>
      </c>
      <c r="D50" s="150">
        <v>2.0606202110200523E-2</v>
      </c>
      <c r="E50" s="150">
        <v>-1.8242665297108135E-2</v>
      </c>
      <c r="F50" s="150">
        <v>-8.9829742113955044E-2</v>
      </c>
      <c r="G50" s="149">
        <v>-8.3700000000000007E-3</v>
      </c>
      <c r="H50" s="150">
        <v>8.4855921240178916E-3</v>
      </c>
      <c r="I50" s="150">
        <v>-1.6312437821453186E-2</v>
      </c>
      <c r="J50" s="150">
        <v>-3.8728179339315515E-2</v>
      </c>
      <c r="K50" s="149">
        <v>-2.8979999999999999E-2</v>
      </c>
      <c r="L50" s="149">
        <v>6.3600000000000002E-3</v>
      </c>
      <c r="M50" s="149">
        <v>-1.15E-2</v>
      </c>
      <c r="N50" s="149">
        <v>-6.8129999999999996E-2</v>
      </c>
      <c r="O50" s="149">
        <v>-5.9700000000000003E-2</v>
      </c>
      <c r="P50" s="149">
        <v>0.11939731878040091</v>
      </c>
      <c r="Q50" s="149">
        <v>6.3861201803351808E-2</v>
      </c>
      <c r="R50" s="149">
        <v>1.8239999999999999E-2</v>
      </c>
      <c r="S50" s="149">
        <v>3.2320000000000002E-2</v>
      </c>
      <c r="T50" s="149">
        <v>3.637E-2</v>
      </c>
      <c r="U50" s="149">
        <v>3.4110000000000001E-2</v>
      </c>
      <c r="V50" s="149">
        <v>-4.0490007253808306E-3</v>
      </c>
      <c r="W50" s="149">
        <v>-2.4259968251003818E-2</v>
      </c>
      <c r="X50" s="149">
        <v>-8.7805817157042318E-2</v>
      </c>
      <c r="Z50" s="151">
        <f t="shared" si="0"/>
        <v>1953</v>
      </c>
      <c r="AA50" s="121">
        <f t="shared" si="1"/>
        <v>-6.8130068129999957E-2</v>
      </c>
      <c r="AB50" s="152">
        <f t="shared" si="2"/>
        <v>16.901994922665821</v>
      </c>
      <c r="AC50" s="292"/>
    </row>
    <row r="51" spans="1:29">
      <c r="A51" s="130">
        <v>1954</v>
      </c>
      <c r="B51" s="149">
        <v>0.49978</v>
      </c>
      <c r="C51" s="149">
        <v>0.52622000000000002</v>
      </c>
      <c r="D51" s="150">
        <v>0.45346632390644986</v>
      </c>
      <c r="E51" s="150">
        <v>0.50461848554858146</v>
      </c>
      <c r="F51" s="150">
        <v>0.72498391894705549</v>
      </c>
      <c r="G51" s="149">
        <v>0.56042000000000003</v>
      </c>
      <c r="H51" s="150">
        <v>0.43240837894422801</v>
      </c>
      <c r="I51" s="150">
        <v>0.66313105579584641</v>
      </c>
      <c r="J51" s="150">
        <v>0.71512169086259614</v>
      </c>
      <c r="K51" s="149">
        <v>0.57471000000000005</v>
      </c>
      <c r="L51" s="149">
        <v>0.42313000000000001</v>
      </c>
      <c r="M51" s="149">
        <v>0.61278999999999995</v>
      </c>
      <c r="N51" s="149">
        <v>0.63317999999999997</v>
      </c>
      <c r="O51" s="149">
        <v>0.65190000000000003</v>
      </c>
      <c r="P51" s="149">
        <v>0.33787650762023874</v>
      </c>
      <c r="Q51" s="149">
        <v>1.4741221192205559E-2</v>
      </c>
      <c r="R51" s="149">
        <v>8.6400000000000001E-3</v>
      </c>
      <c r="S51" s="149">
        <v>2.682E-2</v>
      </c>
      <c r="T51" s="149">
        <v>7.1870000000000003E-2</v>
      </c>
      <c r="U51" s="149">
        <v>5.3859999999999998E-2</v>
      </c>
      <c r="V51" s="149">
        <v>4.9689282563720967E-2</v>
      </c>
      <c r="W51" s="149">
        <v>1.9207212035371041E-2</v>
      </c>
      <c r="X51" s="149">
        <v>0.46718630403187772</v>
      </c>
      <c r="Z51" s="151">
        <f t="shared" si="0"/>
        <v>1954</v>
      </c>
      <c r="AA51" s="121">
        <f t="shared" si="1"/>
        <v>0.63318063317999962</v>
      </c>
      <c r="AB51" s="152">
        <f t="shared" si="2"/>
        <v>27.604010769804503</v>
      </c>
      <c r="AC51" s="292"/>
    </row>
    <row r="52" spans="1:29">
      <c r="A52" s="130">
        <v>1955</v>
      </c>
      <c r="B52" s="149">
        <v>0.25213999999999998</v>
      </c>
      <c r="C52" s="149">
        <v>0.31539</v>
      </c>
      <c r="D52" s="150">
        <v>0.25330995094137948</v>
      </c>
      <c r="E52" s="150">
        <v>0.23779558732416814</v>
      </c>
      <c r="F52" s="150">
        <v>0.32591359626979322</v>
      </c>
      <c r="G52" s="149">
        <v>0.18495</v>
      </c>
      <c r="H52" s="150">
        <v>0.22044350514750533</v>
      </c>
      <c r="I52" s="150">
        <v>0.21280910784385162</v>
      </c>
      <c r="J52" s="150">
        <v>0.15021848404790086</v>
      </c>
      <c r="K52" s="149">
        <v>0.20784</v>
      </c>
      <c r="L52" s="149">
        <v>0.14668</v>
      </c>
      <c r="M52" s="149">
        <v>0.20765</v>
      </c>
      <c r="N52" s="149">
        <v>0.23902999999999999</v>
      </c>
      <c r="O52" s="149">
        <v>0.22119</v>
      </c>
      <c r="P52" s="149">
        <v>6.2233629608504884E-2</v>
      </c>
      <c r="Q52" s="149">
        <v>0.12114414811298682</v>
      </c>
      <c r="R52" s="149">
        <v>1.5740000000000001E-2</v>
      </c>
      <c r="S52" s="149">
        <v>-6.4999999999999997E-3</v>
      </c>
      <c r="T52" s="149">
        <v>-1.2930000000000001E-2</v>
      </c>
      <c r="U52" s="149">
        <v>4.7999999999999996E-3</v>
      </c>
      <c r="V52" s="149">
        <v>-3.4281785728838859E-2</v>
      </c>
      <c r="W52" s="149">
        <v>-2.2159832486689079E-3</v>
      </c>
      <c r="X52" s="149">
        <v>0.1532177835776479</v>
      </c>
      <c r="Z52" s="151">
        <f t="shared" si="0"/>
        <v>1955</v>
      </c>
      <c r="AA52" s="121">
        <f t="shared" si="1"/>
        <v>0.23903023902999987</v>
      </c>
      <c r="AB52" s="152">
        <f t="shared" si="2"/>
        <v>34.202204062297568</v>
      </c>
      <c r="AC52" s="292"/>
    </row>
    <row r="53" spans="1:29">
      <c r="A53" s="130">
        <v>1956</v>
      </c>
      <c r="B53" s="149">
        <v>8.2650000000000001E-2</v>
      </c>
      <c r="C53" s="149">
        <v>6.5549999999999997E-2</v>
      </c>
      <c r="D53" s="150">
        <v>9.1685231884740828E-2</v>
      </c>
      <c r="E53" s="150">
        <v>0.16329534533918877</v>
      </c>
      <c r="F53" s="150">
        <v>-2.21813719938329E-2</v>
      </c>
      <c r="G53" s="149">
        <v>8.0280000000000004E-2</v>
      </c>
      <c r="H53" s="150">
        <v>8.2611293970763014E-2</v>
      </c>
      <c r="I53" s="150">
        <v>8.8494587710047423E-2</v>
      </c>
      <c r="J53" s="150">
        <v>2.9425646528935402E-2</v>
      </c>
      <c r="K53" s="149">
        <v>6.5320000000000003E-2</v>
      </c>
      <c r="L53" s="149">
        <v>6.676E-2</v>
      </c>
      <c r="M53" s="149">
        <v>7.3789999999999994E-2</v>
      </c>
      <c r="N53" s="149">
        <v>6.5189999999999998E-2</v>
      </c>
      <c r="O53" s="149">
        <v>3.4599999999999999E-2</v>
      </c>
      <c r="P53" s="149">
        <v>-4.0271459467521878E-2</v>
      </c>
      <c r="Q53" s="149">
        <v>0.12054821136024099</v>
      </c>
      <c r="R53" s="149">
        <v>2.4590000000000001E-2</v>
      </c>
      <c r="S53" s="149">
        <v>-4.2100000000000002E-3</v>
      </c>
      <c r="T53" s="149">
        <v>-5.5870000000000003E-2</v>
      </c>
      <c r="U53" s="149">
        <v>-6.8150000000000002E-2</v>
      </c>
      <c r="V53" s="149">
        <v>-7.546672406277749E-2</v>
      </c>
      <c r="W53" s="149">
        <v>5.1353716721718692E-2</v>
      </c>
      <c r="X53" s="149">
        <v>1.864959524817051E-2</v>
      </c>
      <c r="Z53" s="151">
        <f t="shared" si="0"/>
        <v>1956</v>
      </c>
      <c r="AA53" s="121">
        <f t="shared" si="1"/>
        <v>6.5190065189999966E-2</v>
      </c>
      <c r="AB53" s="152">
        <f t="shared" si="2"/>
        <v>36.43184797476043</v>
      </c>
      <c r="AC53" s="292"/>
    </row>
    <row r="54" spans="1:29">
      <c r="A54" s="130">
        <v>1957</v>
      </c>
      <c r="B54" s="149">
        <v>-0.10047</v>
      </c>
      <c r="C54" s="149">
        <v>-0.10791000000000001</v>
      </c>
      <c r="D54" s="150">
        <v>-7.9277663037260609E-2</v>
      </c>
      <c r="E54" s="150">
        <v>-0.11246433539139612</v>
      </c>
      <c r="F54" s="150">
        <v>-0.27280403515434215</v>
      </c>
      <c r="G54" s="149">
        <v>-0.12416000000000001</v>
      </c>
      <c r="H54" s="150">
        <v>-0.10850127625644054</v>
      </c>
      <c r="I54" s="150">
        <v>-0.11193490722108441</v>
      </c>
      <c r="J54" s="150">
        <v>-0.22537990367809427</v>
      </c>
      <c r="K54" s="149">
        <v>-0.17827000000000001</v>
      </c>
      <c r="L54" s="149">
        <v>-0.17185</v>
      </c>
      <c r="M54" s="149">
        <v>-0.15137999999999999</v>
      </c>
      <c r="N54" s="149">
        <v>-0.15967000000000001</v>
      </c>
      <c r="O54" s="149">
        <v>-0.15051999999999999</v>
      </c>
      <c r="P54" s="149">
        <v>-6.2320304607972341E-3</v>
      </c>
      <c r="Q54" s="149">
        <v>1.6212212902161613E-2</v>
      </c>
      <c r="R54" s="149">
        <v>3.1390000000000001E-2</v>
      </c>
      <c r="S54" s="149">
        <v>7.8390000000000001E-2</v>
      </c>
      <c r="T54" s="149">
        <v>7.4579999999999994E-2</v>
      </c>
      <c r="U54" s="149">
        <v>8.7139999999999995E-2</v>
      </c>
      <c r="V54" s="149">
        <v>2.9688004418259004E-2</v>
      </c>
      <c r="W54" s="149">
        <v>-7.9215896885069761E-2</v>
      </c>
      <c r="X54" s="149">
        <v>-0.16487277463972561</v>
      </c>
      <c r="Z54" s="151">
        <f t="shared" si="0"/>
        <v>1957</v>
      </c>
      <c r="AA54" s="121">
        <f t="shared" si="1"/>
        <v>-0.15967015966999992</v>
      </c>
      <c r="AB54" s="152">
        <f t="shared" si="2"/>
        <v>30.61476899155727</v>
      </c>
      <c r="AC54" s="292"/>
    </row>
    <row r="55" spans="1:29">
      <c r="A55" s="130">
        <v>1958</v>
      </c>
      <c r="B55" s="149">
        <v>0.45022000000000001</v>
      </c>
      <c r="C55" s="149">
        <v>0.43371999999999999</v>
      </c>
      <c r="D55" s="150">
        <v>0.40427441868218639</v>
      </c>
      <c r="E55" s="150">
        <v>0.3506425972708791</v>
      </c>
      <c r="F55" s="150">
        <v>0.61080436125302628</v>
      </c>
      <c r="G55" s="149">
        <v>0.56111999999999995</v>
      </c>
      <c r="H55" s="150">
        <v>0.500486406801251</v>
      </c>
      <c r="I55" s="150">
        <v>0.55162765350454424</v>
      </c>
      <c r="J55" s="150">
        <v>0.78239385366037761</v>
      </c>
      <c r="K55" s="149">
        <v>0.61858000000000002</v>
      </c>
      <c r="L55" s="149">
        <v>0.76559999999999995</v>
      </c>
      <c r="M55" s="149">
        <v>0.57506999999999997</v>
      </c>
      <c r="N55" s="149">
        <v>0.70603000000000005</v>
      </c>
      <c r="O55" s="149">
        <v>0.70921999999999996</v>
      </c>
      <c r="P55" s="149">
        <v>0.23198423620668079</v>
      </c>
      <c r="Q55" s="149">
        <v>1.9606392883598299E-2</v>
      </c>
      <c r="R55" s="149">
        <v>1.541E-2</v>
      </c>
      <c r="S55" s="149">
        <v>-1.2880000000000001E-2</v>
      </c>
      <c r="T55" s="149">
        <v>-6.0940000000000001E-2</v>
      </c>
      <c r="U55" s="149">
        <v>-2.2169999999999999E-2</v>
      </c>
      <c r="V55" s="149">
        <v>-3.2297023309452659E-2</v>
      </c>
      <c r="W55" s="149">
        <v>-1.8664333624963562E-2</v>
      </c>
      <c r="X55" s="149">
        <v>0.52273415141257862</v>
      </c>
      <c r="Z55" s="151">
        <f t="shared" si="0"/>
        <v>1958</v>
      </c>
      <c r="AA55" s="121">
        <f t="shared" si="1"/>
        <v>0.70603070602999962</v>
      </c>
      <c r="AB55" s="152">
        <f t="shared" si="2"/>
        <v>52.229735957611787</v>
      </c>
      <c r="AC55" s="292"/>
    </row>
    <row r="56" spans="1:29">
      <c r="A56" s="130">
        <v>1959</v>
      </c>
      <c r="B56" s="149">
        <v>0.12669</v>
      </c>
      <c r="C56" s="149">
        <v>0.11977</v>
      </c>
      <c r="D56" s="150">
        <v>0.105415516483649</v>
      </c>
      <c r="E56" s="150">
        <v>2.7047434889108032E-2</v>
      </c>
      <c r="F56" s="150">
        <v>0.2549578610345975</v>
      </c>
      <c r="G56" s="149">
        <v>0.15362999999999999</v>
      </c>
      <c r="H56" s="150">
        <v>0.13372941596013022</v>
      </c>
      <c r="I56" s="150">
        <v>0.17840813899469549</v>
      </c>
      <c r="J56" s="150">
        <v>0.13988037346104057</v>
      </c>
      <c r="K56" s="149">
        <v>0.17258000000000001</v>
      </c>
      <c r="L56" s="149">
        <v>0.20472000000000001</v>
      </c>
      <c r="M56" s="149">
        <v>0.20216999999999999</v>
      </c>
      <c r="N56" s="149">
        <v>0.17982999999999999</v>
      </c>
      <c r="O56" s="149">
        <v>0.18681</v>
      </c>
      <c r="P56" s="149">
        <v>0.47199725811774867</v>
      </c>
      <c r="Q56" s="149">
        <v>0.16507087102830303</v>
      </c>
      <c r="R56" s="149">
        <v>2.9520000000000001E-2</v>
      </c>
      <c r="S56" s="149">
        <v>-3.9100000000000003E-3</v>
      </c>
      <c r="T56" s="149">
        <v>-2.257E-2</v>
      </c>
      <c r="U56" s="149">
        <v>-9.6699999999999998E-3</v>
      </c>
      <c r="V56" s="149">
        <v>-4.9131211261686705E-3</v>
      </c>
      <c r="W56" s="149">
        <v>4.7548291233284199E-3</v>
      </c>
      <c r="X56" s="149">
        <v>0.10722158269645611</v>
      </c>
      <c r="Z56" s="151">
        <f t="shared" si="0"/>
        <v>1959</v>
      </c>
      <c r="AA56" s="121">
        <f t="shared" si="1"/>
        <v>0.17983017982999991</v>
      </c>
      <c r="AB56" s="152">
        <f t="shared" si="2"/>
        <v>61.622218767342531</v>
      </c>
      <c r="AC56" s="292"/>
    </row>
    <row r="57" spans="1:29">
      <c r="A57" s="130">
        <v>1960</v>
      </c>
      <c r="B57" s="149">
        <v>1.158E-2</v>
      </c>
      <c r="C57" s="149">
        <v>4.64E-3</v>
      </c>
      <c r="D57" s="150">
        <v>-1.8427956548930435E-2</v>
      </c>
      <c r="E57" s="150">
        <v>7.309392702026489E-2</v>
      </c>
      <c r="F57" s="150">
        <v>-0.11683933079657549</v>
      </c>
      <c r="G57" s="149">
        <v>2.4330000000000001E-2</v>
      </c>
      <c r="H57" s="150">
        <v>7.3828369215284476E-2</v>
      </c>
      <c r="I57" s="150">
        <v>2.0101275697966448E-3</v>
      </c>
      <c r="J57" s="150">
        <v>-0.11778855692674554</v>
      </c>
      <c r="K57" s="149">
        <v>-3.388E-2</v>
      </c>
      <c r="L57" s="149">
        <v>-2.682E-2</v>
      </c>
      <c r="M57" s="149">
        <v>-6.5300000000000002E-3</v>
      </c>
      <c r="N57" s="149">
        <v>-6.1780000000000002E-2</v>
      </c>
      <c r="O57" s="149">
        <v>-5.0049999999999997E-2</v>
      </c>
      <c r="P57" s="149">
        <v>0.11873819646260389</v>
      </c>
      <c r="Q57" s="149">
        <v>0.16271310820632032</v>
      </c>
      <c r="R57" s="149">
        <v>2.6630000000000001E-2</v>
      </c>
      <c r="S57" s="149">
        <v>0.11756</v>
      </c>
      <c r="T57" s="149">
        <v>0.13779</v>
      </c>
      <c r="U57" s="149">
        <v>9.0660000000000004E-2</v>
      </c>
      <c r="V57" s="149">
        <v>0.13132026327057877</v>
      </c>
      <c r="W57" s="149">
        <v>-4.3675441190969208E-2</v>
      </c>
      <c r="X57" s="149">
        <v>-8.5039188329555135E-2</v>
      </c>
      <c r="Z57" s="151">
        <f t="shared" si="0"/>
        <v>1960</v>
      </c>
      <c r="AA57" s="121">
        <f t="shared" si="1"/>
        <v>-6.1780061779999972E-2</v>
      </c>
      <c r="AB57" s="152">
        <f t="shared" si="2"/>
        <v>57.815194284875439</v>
      </c>
      <c r="AC57" s="292"/>
    </row>
    <row r="58" spans="1:29">
      <c r="A58" s="130">
        <v>1961</v>
      </c>
      <c r="B58" s="149">
        <v>0.26945999999999998</v>
      </c>
      <c r="C58" s="149">
        <v>0.26885999999999999</v>
      </c>
      <c r="D58" s="150">
        <v>0.25559547255561177</v>
      </c>
      <c r="E58" s="150">
        <v>0.23062602506356356</v>
      </c>
      <c r="F58" s="150">
        <v>0.28816512976126157</v>
      </c>
      <c r="G58" s="149">
        <v>0.28989999999999999</v>
      </c>
      <c r="H58" s="150">
        <v>0.27098051201245282</v>
      </c>
      <c r="I58" s="150">
        <v>0.30637085261747998</v>
      </c>
      <c r="J58" s="150">
        <v>0.26020697072567062</v>
      </c>
      <c r="K58" s="149">
        <v>0.29509000000000002</v>
      </c>
      <c r="L58" s="149">
        <v>0.20729</v>
      </c>
      <c r="M58" s="149">
        <v>0.30154999999999998</v>
      </c>
      <c r="N58" s="149">
        <v>0.31927</v>
      </c>
      <c r="O58" s="149">
        <v>0.30835000000000001</v>
      </c>
      <c r="P58" s="149">
        <v>6.8018191628767335E-2</v>
      </c>
      <c r="Q58" s="149">
        <v>-0.1255388612861931</v>
      </c>
      <c r="R58" s="149">
        <v>2.1270000000000001E-2</v>
      </c>
      <c r="S58" s="149">
        <v>1.8489999999999999E-2</v>
      </c>
      <c r="T58" s="149">
        <v>9.7300000000000008E-3</v>
      </c>
      <c r="U58" s="149">
        <v>4.8180000000000001E-2</v>
      </c>
      <c r="V58" s="149">
        <v>2.8618919072261724E-2</v>
      </c>
      <c r="W58" s="149">
        <v>5.8556701030927909E-2</v>
      </c>
      <c r="X58" s="149">
        <v>0.21307104757749307</v>
      </c>
      <c r="Z58" s="151">
        <f t="shared" si="0"/>
        <v>1961</v>
      </c>
      <c r="AA58" s="121">
        <f t="shared" si="1"/>
        <v>0.31927031926999982</v>
      </c>
      <c r="AB58" s="152">
        <f t="shared" si="2"/>
        <v>76.273869822864683</v>
      </c>
      <c r="AC58" s="292"/>
    </row>
    <row r="59" spans="1:29">
      <c r="A59" s="130">
        <v>1962</v>
      </c>
      <c r="B59" s="149">
        <v>-0.10174999999999999</v>
      </c>
      <c r="C59" s="149">
        <v>-8.7279999999999996E-2</v>
      </c>
      <c r="D59" s="150">
        <v>-9.1971076795908005E-2</v>
      </c>
      <c r="E59" s="150">
        <v>-6.3153893958952975E-2</v>
      </c>
      <c r="F59" s="150">
        <v>2.4876350007646455E-3</v>
      </c>
      <c r="G59" s="149">
        <v>-0.13145000000000001</v>
      </c>
      <c r="H59" s="150">
        <v>-0.17250815248179655</v>
      </c>
      <c r="I59" s="150">
        <v>-0.10991295823276785</v>
      </c>
      <c r="J59" s="150">
        <v>-5.645545858561956E-2</v>
      </c>
      <c r="K59" s="149">
        <v>-0.16829</v>
      </c>
      <c r="L59" s="149">
        <v>-0.20376</v>
      </c>
      <c r="M59" s="149">
        <v>-0.16203999999999999</v>
      </c>
      <c r="N59" s="149">
        <v>-9.1289999999999996E-2</v>
      </c>
      <c r="O59" s="149">
        <v>-0.16495000000000001</v>
      </c>
      <c r="P59" s="149">
        <v>-0.10206850758549008</v>
      </c>
      <c r="Q59" s="149">
        <v>0.20406168643205139</v>
      </c>
      <c r="R59" s="149">
        <v>2.734E-2</v>
      </c>
      <c r="S59" s="149">
        <v>5.5640000000000002E-2</v>
      </c>
      <c r="T59" s="149">
        <v>6.8870000000000001E-2</v>
      </c>
      <c r="U59" s="149">
        <v>7.9450000000000007E-2</v>
      </c>
      <c r="V59" s="149">
        <v>7.5530998805023813E-2</v>
      </c>
      <c r="W59" s="149">
        <v>1.9477989871441391E-4</v>
      </c>
      <c r="X59" s="149">
        <v>-0.11013019962667951</v>
      </c>
      <c r="Z59" s="151">
        <f t="shared" si="0"/>
        <v>1962</v>
      </c>
      <c r="AA59" s="121">
        <f t="shared" si="1"/>
        <v>-9.1290091289999944E-2</v>
      </c>
      <c r="AB59" s="152">
        <f t="shared" si="2"/>
        <v>69.310821283693784</v>
      </c>
      <c r="AC59" s="292"/>
    </row>
    <row r="60" spans="1:29">
      <c r="A60" s="130">
        <v>1963</v>
      </c>
      <c r="B60" s="149">
        <v>0.20977999999999999</v>
      </c>
      <c r="C60" s="149">
        <v>0.22775999999999999</v>
      </c>
      <c r="D60" s="150">
        <v>0.23471436501107543</v>
      </c>
      <c r="E60" s="150">
        <v>0.18871226004197705</v>
      </c>
      <c r="F60" s="150">
        <v>0.29694001484360683</v>
      </c>
      <c r="G60" s="149">
        <v>0.15934999999999999</v>
      </c>
      <c r="H60" s="150">
        <v>0.10693423937250598</v>
      </c>
      <c r="I60" s="150">
        <v>0.15918456518147839</v>
      </c>
      <c r="J60" s="150">
        <v>0.33438878527602484</v>
      </c>
      <c r="K60" s="149">
        <v>0.18665000000000001</v>
      </c>
      <c r="L60" s="149">
        <v>8.0079999999999998E-2</v>
      </c>
      <c r="M60" s="149">
        <v>0.17510000000000001</v>
      </c>
      <c r="N60" s="149">
        <v>0.28648000000000001</v>
      </c>
      <c r="O60" s="149">
        <v>0.11932</v>
      </c>
      <c r="P60" s="149">
        <v>5.9110053692569872E-2</v>
      </c>
      <c r="Q60" s="149">
        <v>9.632356724190648E-2</v>
      </c>
      <c r="R60" s="149">
        <v>3.117E-2</v>
      </c>
      <c r="S60" s="149">
        <v>1.6410000000000001E-2</v>
      </c>
      <c r="T60" s="149">
        <v>1.213E-2</v>
      </c>
      <c r="U60" s="149">
        <v>2.1950000000000001E-2</v>
      </c>
      <c r="V60" s="149">
        <v>-2.9576455440976416E-3</v>
      </c>
      <c r="W60" s="149">
        <v>6.6114897760467306E-2</v>
      </c>
      <c r="X60" s="149">
        <v>0.19867979387831625</v>
      </c>
      <c r="Z60" s="151">
        <f t="shared" si="0"/>
        <v>1963</v>
      </c>
      <c r="AA60" s="121">
        <f t="shared" si="1"/>
        <v>0.28648028647999985</v>
      </c>
      <c r="AB60" s="152">
        <f t="shared" si="2"/>
        <v>89.167005221210445</v>
      </c>
      <c r="AC60" s="292"/>
    </row>
    <row r="61" spans="1:29">
      <c r="A61" s="130">
        <v>1964</v>
      </c>
      <c r="B61" s="149">
        <v>0.16125999999999999</v>
      </c>
      <c r="C61" s="149">
        <v>0.16508</v>
      </c>
      <c r="D61" s="150">
        <v>0.14929674524345798</v>
      </c>
      <c r="E61" s="150">
        <v>0.2100007766853777</v>
      </c>
      <c r="F61" s="150">
        <v>0.15555322704850341</v>
      </c>
      <c r="G61" s="149">
        <v>0.18134</v>
      </c>
      <c r="H61" s="150">
        <v>0.13452872585430703</v>
      </c>
      <c r="I61" s="150">
        <v>0.19788361095903781</v>
      </c>
      <c r="J61" s="150">
        <v>0.29948561154335679</v>
      </c>
      <c r="K61" s="149">
        <v>0.16524</v>
      </c>
      <c r="L61" s="149">
        <v>8.5959999999999995E-2</v>
      </c>
      <c r="M61" s="149">
        <v>0.17579</v>
      </c>
      <c r="N61" s="149">
        <v>0.23985000000000001</v>
      </c>
      <c r="O61" s="149">
        <v>0.18345</v>
      </c>
      <c r="P61" s="149">
        <v>-2.5074753730097363E-2</v>
      </c>
      <c r="Q61" s="149">
        <v>-4.2905847440760904E-2</v>
      </c>
      <c r="R61" s="149">
        <v>3.5360000000000003E-2</v>
      </c>
      <c r="S61" s="149">
        <v>4.0430000000000001E-2</v>
      </c>
      <c r="T61" s="149">
        <v>3.5060000000000001E-2</v>
      </c>
      <c r="U61" s="149">
        <v>4.7719999999999999E-2</v>
      </c>
      <c r="V61" s="149">
        <v>5.6585646808646167E-2</v>
      </c>
      <c r="W61" s="149">
        <v>-5.2607544067951331E-2</v>
      </c>
      <c r="X61" s="149">
        <v>0.15340913542738766</v>
      </c>
      <c r="Z61" s="151">
        <f t="shared" si="0"/>
        <v>1964</v>
      </c>
      <c r="AA61" s="121">
        <f t="shared" si="1"/>
        <v>0.23985023984999987</v>
      </c>
      <c r="AB61" s="152">
        <f t="shared" si="2"/>
        <v>110.55373281022398</v>
      </c>
      <c r="AC61" s="292"/>
    </row>
    <row r="62" spans="1:29">
      <c r="A62" s="130">
        <v>1965</v>
      </c>
      <c r="B62" s="149">
        <v>0.14463000000000001</v>
      </c>
      <c r="C62" s="149">
        <v>0.12452000000000001</v>
      </c>
      <c r="D62" s="150">
        <v>0.1098540840050428</v>
      </c>
      <c r="E62" s="150">
        <v>6.4743799419696477E-2</v>
      </c>
      <c r="F62" s="150">
        <v>0.1687943315965959</v>
      </c>
      <c r="G62" s="149">
        <v>0.26079000000000002</v>
      </c>
      <c r="H62" s="150">
        <v>0.23415020855248567</v>
      </c>
      <c r="I62" s="150">
        <v>0.28615127450116057</v>
      </c>
      <c r="J62" s="150">
        <v>0.29034772944180737</v>
      </c>
      <c r="K62" s="149">
        <v>0.34992000000000001</v>
      </c>
      <c r="L62" s="149">
        <v>0.34961999999999999</v>
      </c>
      <c r="M62" s="149">
        <v>0.33238000000000001</v>
      </c>
      <c r="N62" s="149">
        <v>0.42203000000000002</v>
      </c>
      <c r="O62" s="149">
        <v>0.37978000000000001</v>
      </c>
      <c r="P62" s="149">
        <v>-6.3738693154395815E-2</v>
      </c>
      <c r="Q62" s="149">
        <v>0.10608248616611927</v>
      </c>
      <c r="R62" s="149">
        <v>3.9269999999999999E-2</v>
      </c>
      <c r="S62" s="149">
        <v>1.018E-2</v>
      </c>
      <c r="T62" s="149">
        <v>7.1000000000000004E-3</v>
      </c>
      <c r="U62" s="149">
        <v>-4.5700000000000003E-3</v>
      </c>
      <c r="V62" s="149">
        <v>-3.0490412014503566E-2</v>
      </c>
      <c r="W62" s="149">
        <v>2.2365757254410423E-2</v>
      </c>
      <c r="X62" s="149">
        <v>0.29843789154263795</v>
      </c>
      <c r="Z62" s="151">
        <f t="shared" si="0"/>
        <v>1965</v>
      </c>
      <c r="AA62" s="121">
        <f t="shared" si="1"/>
        <v>0.4220304220299998</v>
      </c>
      <c r="AB62" s="152">
        <f t="shared" si="2"/>
        <v>157.21077132511462</v>
      </c>
      <c r="AC62" s="292"/>
    </row>
    <row r="63" spans="1:29">
      <c r="A63" s="130">
        <v>1966</v>
      </c>
      <c r="B63" s="149">
        <v>-8.7400000000000005E-2</v>
      </c>
      <c r="C63" s="149">
        <v>-0.10048</v>
      </c>
      <c r="D63" s="150">
        <v>-0.12650004158359029</v>
      </c>
      <c r="E63" s="150">
        <v>-6.4530474557583248E-2</v>
      </c>
      <c r="F63" s="150">
        <v>-0.13189126260301479</v>
      </c>
      <c r="G63" s="149">
        <v>-5.8590000000000003E-2</v>
      </c>
      <c r="H63" s="150">
        <v>-2.8617454478428134E-2</v>
      </c>
      <c r="I63" s="150">
        <v>-4.4377448854111191E-2</v>
      </c>
      <c r="J63" s="150">
        <v>-0.11603726656488096</v>
      </c>
      <c r="K63" s="149">
        <v>-7.0989999999999998E-2</v>
      </c>
      <c r="L63" s="149">
        <v>-5.8459999999999998E-2</v>
      </c>
      <c r="M63" s="149">
        <v>-5.8049999999999997E-2</v>
      </c>
      <c r="N63" s="149">
        <v>-7.4609999999999996E-2</v>
      </c>
      <c r="O63" s="149">
        <v>-8.2549999999999998E-2</v>
      </c>
      <c r="P63" s="149">
        <v>-0.1184462144769443</v>
      </c>
      <c r="Q63" s="149">
        <v>-1.6223972196198554E-2</v>
      </c>
      <c r="R63" s="149">
        <v>4.759E-2</v>
      </c>
      <c r="S63" s="149">
        <v>4.6879999999999998E-2</v>
      </c>
      <c r="T63" s="149">
        <v>3.6519999999999997E-2</v>
      </c>
      <c r="U63" s="149">
        <v>1.9499999999999999E-3</v>
      </c>
      <c r="V63" s="149">
        <v>5.1048976691498993E-3</v>
      </c>
      <c r="W63" s="149">
        <v>-2.3762376237623725E-2</v>
      </c>
      <c r="X63" s="149">
        <v>-9.3123803981059475E-2</v>
      </c>
      <c r="Z63" s="151">
        <f t="shared" si="0"/>
        <v>1966</v>
      </c>
      <c r="AA63" s="121">
        <f t="shared" si="1"/>
        <v>-7.4610074609999952E-2</v>
      </c>
      <c r="AB63" s="152">
        <f t="shared" si="2"/>
        <v>145.48126394705218</v>
      </c>
      <c r="AC63" s="293">
        <f>(AB63/AB23)^(1/40)-1</f>
        <v>0.13258335997135995</v>
      </c>
    </row>
    <row r="64" spans="1:29">
      <c r="A64" s="130">
        <v>1967</v>
      </c>
      <c r="B64" s="149">
        <v>0.28738000000000002</v>
      </c>
      <c r="C64" s="149">
        <v>0.23987</v>
      </c>
      <c r="D64" s="150">
        <v>0.23528012444973295</v>
      </c>
      <c r="E64" s="150">
        <v>0.12717129861142731</v>
      </c>
      <c r="F64" s="150">
        <v>0.22127975847777026</v>
      </c>
      <c r="G64" s="149">
        <v>0.39934999999999998</v>
      </c>
      <c r="H64" s="150">
        <v>0.3481083669694911</v>
      </c>
      <c r="I64" s="150">
        <v>0.34490949851249042</v>
      </c>
      <c r="J64" s="150">
        <v>0.49963887693163062</v>
      </c>
      <c r="K64" s="149">
        <v>0.63875000000000004</v>
      </c>
      <c r="L64" s="149">
        <v>0.89353000000000005</v>
      </c>
      <c r="M64" s="149">
        <v>0.72524</v>
      </c>
      <c r="N64" s="149">
        <v>0.68176000000000003</v>
      </c>
      <c r="O64" s="149">
        <v>1.0343800000000001</v>
      </c>
      <c r="P64" s="149">
        <v>0.23836156486965709</v>
      </c>
      <c r="Q64" s="149">
        <v>0.11244375578711575</v>
      </c>
      <c r="R64" s="149">
        <v>4.2099999999999999E-2</v>
      </c>
      <c r="S64" s="149">
        <v>1.009E-2</v>
      </c>
      <c r="T64" s="149">
        <v>-9.1810000000000003E-2</v>
      </c>
      <c r="U64" s="149">
        <v>-4.9509999999999998E-2</v>
      </c>
      <c r="V64" s="149">
        <v>-6.1995775906099546E-2</v>
      </c>
      <c r="W64" s="149">
        <v>-3.79600115908433E-2</v>
      </c>
      <c r="X64" s="149">
        <v>0.50654897412209166</v>
      </c>
      <c r="Z64" s="151">
        <f t="shared" si="0"/>
        <v>1967</v>
      </c>
      <c r="AA64" s="121">
        <f t="shared" si="1"/>
        <v>0.68176068175999971</v>
      </c>
      <c r="AB64" s="152">
        <f t="shared" si="2"/>
        <v>244.66466963890096</v>
      </c>
      <c r="AC64" s="293">
        <f>(AB64/AB24)^(1/40)-1</f>
        <v>0.13875440114557991</v>
      </c>
    </row>
    <row r="65" spans="1:29">
      <c r="A65" s="130">
        <v>1968</v>
      </c>
      <c r="B65" s="149">
        <v>0.14141999999999999</v>
      </c>
      <c r="C65" s="149">
        <v>0.11081000000000001</v>
      </c>
      <c r="D65" s="150">
        <v>4.6882307578784067E-2</v>
      </c>
      <c r="E65" s="150">
        <v>0.13534655966842174</v>
      </c>
      <c r="F65" s="150">
        <v>0.22738945214650069</v>
      </c>
      <c r="G65" s="149">
        <v>0.21079000000000001</v>
      </c>
      <c r="H65" s="150">
        <v>0.1350771653807287</v>
      </c>
      <c r="I65" s="150">
        <v>0.21000770541273908</v>
      </c>
      <c r="J65" s="150">
        <v>0.34355860487691253</v>
      </c>
      <c r="K65" s="149">
        <v>0.31816</v>
      </c>
      <c r="L65" s="149">
        <v>0.32228000000000001</v>
      </c>
      <c r="M65" s="149">
        <v>0.41311999999999999</v>
      </c>
      <c r="N65" s="149">
        <v>0.46166000000000001</v>
      </c>
      <c r="O65" s="149">
        <v>0.50149999999999995</v>
      </c>
      <c r="P65" s="149">
        <v>0.22675379471595783</v>
      </c>
      <c r="Q65" s="149">
        <v>0.26548200009647338</v>
      </c>
      <c r="R65" s="149">
        <v>5.2060000000000002E-2</v>
      </c>
      <c r="S65" s="149">
        <v>4.5350000000000001E-2</v>
      </c>
      <c r="T65" s="149">
        <v>-2.5999999999999999E-3</v>
      </c>
      <c r="U65" s="149">
        <v>2.5739999999999999E-2</v>
      </c>
      <c r="V65" s="149">
        <v>-1.6706839467525655E-2</v>
      </c>
      <c r="W65" s="149">
        <v>1.2048192771084366E-2</v>
      </c>
      <c r="X65" s="149">
        <v>0.33273771060848761</v>
      </c>
      <c r="Z65" s="151">
        <f t="shared" si="0"/>
        <v>1968</v>
      </c>
      <c r="AA65" s="121">
        <f t="shared" si="1"/>
        <v>0.4616604616599998</v>
      </c>
      <c r="AB65" s="152">
        <f t="shared" si="2"/>
        <v>357.6166739762873</v>
      </c>
      <c r="AC65" s="293">
        <f t="shared" ref="AC65:AC114" si="3">(AB65/AB25)^(1/40)-1</f>
        <v>0.13970277350855986</v>
      </c>
    </row>
    <row r="66" spans="1:29" hidden="1">
      <c r="A66" s="130">
        <v>1969</v>
      </c>
      <c r="B66" s="149">
        <v>-0.10914</v>
      </c>
      <c r="C66" s="149">
        <v>-8.4860000000000005E-2</v>
      </c>
      <c r="D66" s="150">
        <v>7.2678703513787716E-3</v>
      </c>
      <c r="E66" s="150">
        <v>-0.1859513622055867</v>
      </c>
      <c r="F66" s="150">
        <v>-0.1766768302831368</v>
      </c>
      <c r="G66" s="149">
        <v>-0.14687</v>
      </c>
      <c r="H66" s="150">
        <v>-0.10218103597193448</v>
      </c>
      <c r="I66" s="150">
        <v>-0.16302608927497467</v>
      </c>
      <c r="J66" s="150">
        <v>-0.22227306871793004</v>
      </c>
      <c r="K66" s="149">
        <v>-0.22161</v>
      </c>
      <c r="L66" s="149">
        <v>-0.2455</v>
      </c>
      <c r="M66" s="149">
        <v>-0.22978000000000001</v>
      </c>
      <c r="N66" s="149">
        <v>-0.25201000000000001</v>
      </c>
      <c r="O66" s="149">
        <v>-0.32363999999999998</v>
      </c>
      <c r="P66" s="149">
        <v>2.2604517178439757E-2</v>
      </c>
      <c r="Q66" s="149">
        <v>0.19269586394213545</v>
      </c>
      <c r="R66" s="149">
        <v>6.5839999999999996E-2</v>
      </c>
      <c r="S66" s="149">
        <v>-7.3699999999999998E-3</v>
      </c>
      <c r="T66" s="149">
        <v>-5.074E-2</v>
      </c>
      <c r="U66" s="149">
        <v>-8.09E-2</v>
      </c>
      <c r="V66" s="149">
        <v>-0.1825299395169552</v>
      </c>
      <c r="W66" s="149">
        <v>3.0753968253968339E-2</v>
      </c>
      <c r="X66" s="149">
        <v>-0.23930864418848735</v>
      </c>
      <c r="Z66" s="151">
        <f t="shared" si="0"/>
        <v>1969</v>
      </c>
      <c r="AA66" s="121">
        <f t="shared" si="1"/>
        <v>-0.25201025200999988</v>
      </c>
      <c r="AB66" s="152">
        <f t="shared" si="2"/>
        <v>267.49360584454519</v>
      </c>
      <c r="AC66" s="293">
        <f t="shared" si="3"/>
        <v>0.14483218045735757</v>
      </c>
    </row>
    <row r="67" spans="1:29" hidden="1">
      <c r="A67" s="130">
        <v>1970</v>
      </c>
      <c r="B67" s="149">
        <v>2.0000000000000002E-5</v>
      </c>
      <c r="C67" s="149">
        <v>4.0259999999999997E-2</v>
      </c>
      <c r="D67" s="150">
        <v>-2.5431169340797147E-2</v>
      </c>
      <c r="E67" s="150">
        <v>5.8339565537850364E-2</v>
      </c>
      <c r="F67" s="150">
        <v>0.11398125604371863</v>
      </c>
      <c r="G67" s="149">
        <v>-2.0129999999999999E-2</v>
      </c>
      <c r="H67" s="150">
        <v>-0.11589838405674911</v>
      </c>
      <c r="I67" s="150">
        <v>4.472294066102607E-2</v>
      </c>
      <c r="J67" s="150">
        <v>4.5813467751324131E-2</v>
      </c>
      <c r="K67" s="149">
        <v>-9.8680000000000004E-2</v>
      </c>
      <c r="L67" s="149">
        <v>-0.21518000000000001</v>
      </c>
      <c r="M67" s="149">
        <v>-8.133E-2</v>
      </c>
      <c r="N67" s="149">
        <v>6.93E-2</v>
      </c>
      <c r="O67" s="149">
        <v>-0.16813</v>
      </c>
      <c r="P67" s="149">
        <v>-0.14371999999999999</v>
      </c>
      <c r="Q67" s="149">
        <v>0.14579615307323573</v>
      </c>
      <c r="R67" s="149">
        <v>6.5250000000000002E-2</v>
      </c>
      <c r="S67" s="149">
        <v>0.16858999999999999</v>
      </c>
      <c r="T67" s="149">
        <v>0.12106</v>
      </c>
      <c r="U67" s="149">
        <v>0.18371000000000001</v>
      </c>
      <c r="V67" s="149">
        <v>0.21041596011888311</v>
      </c>
      <c r="W67" s="149">
        <v>-1.3474494706448563E-2</v>
      </c>
      <c r="X67" s="149">
        <v>1.6488913944859202E-2</v>
      </c>
      <c r="Z67" s="151">
        <f t="shared" si="0"/>
        <v>1970</v>
      </c>
      <c r="AA67" s="121">
        <f t="shared" si="1"/>
        <v>6.9300069299999961E-2</v>
      </c>
      <c r="AB67" s="152">
        <f t="shared" si="2"/>
        <v>286.03093126687901</v>
      </c>
      <c r="AC67" s="293">
        <f t="shared" si="3"/>
        <v>0.16384596906088689</v>
      </c>
    </row>
    <row r="68" spans="1:29" hidden="1">
      <c r="A68" s="130">
        <v>1971</v>
      </c>
      <c r="B68" s="149">
        <v>0.16145999999999999</v>
      </c>
      <c r="C68" s="149">
        <v>0.14318</v>
      </c>
      <c r="D68" s="150">
        <v>0.23256124028729808</v>
      </c>
      <c r="E68" s="150">
        <v>3.9515983509177371E-2</v>
      </c>
      <c r="F68" s="150">
        <v>0.1479338265202382</v>
      </c>
      <c r="G68" s="149">
        <v>0.21234</v>
      </c>
      <c r="H68" s="150">
        <v>0.30150053440938207</v>
      </c>
      <c r="I68" s="150">
        <v>0.1587667767210299</v>
      </c>
      <c r="J68" s="150">
        <v>0.20292012745047619</v>
      </c>
      <c r="K68" s="149">
        <v>0.20321</v>
      </c>
      <c r="L68" s="149">
        <v>0.26380999999999999</v>
      </c>
      <c r="M68" s="149">
        <v>0.21582000000000001</v>
      </c>
      <c r="N68" s="149">
        <v>0.14313000000000001</v>
      </c>
      <c r="O68" s="149">
        <v>0.17666999999999999</v>
      </c>
      <c r="P68" s="149">
        <v>0.31766</v>
      </c>
      <c r="Q68" s="149">
        <v>0.36683929991163611</v>
      </c>
      <c r="R68" s="149">
        <v>4.3860000000000003E-2</v>
      </c>
      <c r="S68" s="149">
        <v>8.7209999999999996E-2</v>
      </c>
      <c r="T68" s="149">
        <v>0.1323</v>
      </c>
      <c r="U68" s="149">
        <v>0.11013000000000001</v>
      </c>
      <c r="V68" s="149">
        <v>0.12948605474956737</v>
      </c>
      <c r="W68" s="149">
        <v>8.7804878048781034E-3</v>
      </c>
      <c r="X68" s="149">
        <v>7.9156644734626483E-2</v>
      </c>
      <c r="Z68" s="151">
        <f t="shared" si="0"/>
        <v>1971</v>
      </c>
      <c r="AA68" s="121">
        <f t="shared" si="1"/>
        <v>0.14313014312999994</v>
      </c>
      <c r="AB68" s="152">
        <f t="shared" si="2"/>
        <v>326.97057939871462</v>
      </c>
      <c r="AC68" s="293">
        <f t="shared" si="3"/>
        <v>0.18970680613504132</v>
      </c>
    </row>
    <row r="69" spans="1:29" hidden="1">
      <c r="A69" s="130">
        <v>1972</v>
      </c>
      <c r="B69" s="149">
        <v>0.16836999999999999</v>
      </c>
      <c r="C69" s="149">
        <v>0.18976000000000001</v>
      </c>
      <c r="D69" s="150">
        <v>0.20055468626065917</v>
      </c>
      <c r="E69" s="150">
        <v>0.1373690968976769</v>
      </c>
      <c r="F69" s="150">
        <v>0.13259306782932292</v>
      </c>
      <c r="G69" s="149">
        <v>9.0620000000000006E-2</v>
      </c>
      <c r="H69" s="150">
        <v>6.8447877862653841E-2</v>
      </c>
      <c r="I69" s="150">
        <v>8.3811124079008009E-2</v>
      </c>
      <c r="J69" s="150">
        <v>0.1207524959714642</v>
      </c>
      <c r="K69" s="149">
        <v>5.5829999999999998E-2</v>
      </c>
      <c r="L69" s="149">
        <v>3.14E-3</v>
      </c>
      <c r="M69" s="149">
        <v>7.3529999999999998E-2</v>
      </c>
      <c r="N69" s="149">
        <v>7.2160000000000002E-2</v>
      </c>
      <c r="O69" s="149">
        <v>-1.3809999999999999E-2</v>
      </c>
      <c r="P69" s="149">
        <v>0.39087</v>
      </c>
      <c r="Q69" s="149">
        <v>0.29623974971113221</v>
      </c>
      <c r="R69" s="149">
        <v>3.8399999999999997E-2</v>
      </c>
      <c r="S69" s="149">
        <v>5.16E-2</v>
      </c>
      <c r="T69" s="149">
        <v>5.6860000000000001E-2</v>
      </c>
      <c r="U69" s="149">
        <v>7.2599999999999998E-2</v>
      </c>
      <c r="V69" s="149">
        <v>5.8592681351239281E-2</v>
      </c>
      <c r="W69" s="149">
        <v>0.31431334622823981</v>
      </c>
      <c r="X69" s="149">
        <v>0.11192500000000001</v>
      </c>
      <c r="Z69" s="151">
        <f t="shared" si="0"/>
        <v>1972</v>
      </c>
      <c r="AA69" s="121">
        <f t="shared" si="1"/>
        <v>7.2160072159999963E-2</v>
      </c>
      <c r="AB69" s="152">
        <f t="shared" si="2"/>
        <v>350.56480000232284</v>
      </c>
      <c r="AC69" s="293">
        <f t="shared" si="3"/>
        <v>0.18946920973681847</v>
      </c>
    </row>
    <row r="70" spans="1:29" hidden="1">
      <c r="A70" s="130">
        <v>1973</v>
      </c>
      <c r="B70" s="149">
        <v>-0.18064</v>
      </c>
      <c r="C70" s="149">
        <v>-0.14666000000000001</v>
      </c>
      <c r="D70" s="150">
        <v>-0.21222034047041075</v>
      </c>
      <c r="E70" s="150">
        <v>-3.7478751664824332E-2</v>
      </c>
      <c r="F70" s="150">
        <v>9.0326810004737689E-4</v>
      </c>
      <c r="G70" s="149">
        <v>-0.25939000000000001</v>
      </c>
      <c r="H70" s="150">
        <v>-0.36190686107866488</v>
      </c>
      <c r="I70" s="150">
        <v>-0.19594101025385041</v>
      </c>
      <c r="J70" s="150">
        <v>-9.7502336768112624E-2</v>
      </c>
      <c r="K70" s="149">
        <v>-0.34348000000000001</v>
      </c>
      <c r="L70" s="149">
        <v>-0.45426</v>
      </c>
      <c r="M70" s="149">
        <v>-0.32917999999999997</v>
      </c>
      <c r="N70" s="149">
        <v>-0.27377000000000001</v>
      </c>
      <c r="O70" s="149">
        <v>-0.40783000000000003</v>
      </c>
      <c r="P70" s="149">
        <v>-0.11389000000000001</v>
      </c>
      <c r="Q70" s="149">
        <v>0.13860482514646144</v>
      </c>
      <c r="R70" s="149">
        <v>6.93E-2</v>
      </c>
      <c r="S70" s="149">
        <v>4.6059999999999997E-2</v>
      </c>
      <c r="T70" s="149">
        <v>-1.107E-2</v>
      </c>
      <c r="U70" s="149">
        <v>1.1390000000000001E-2</v>
      </c>
      <c r="V70" s="149">
        <v>3.7217803244795671E-2</v>
      </c>
      <c r="W70" s="149">
        <v>0.47608535688005876</v>
      </c>
      <c r="X70" s="149">
        <v>-0.27216699999999999</v>
      </c>
      <c r="Z70" s="151">
        <f t="shared" si="0"/>
        <v>1973</v>
      </c>
      <c r="AA70" s="121">
        <f t="shared" si="1"/>
        <v>-0.27377027376999985</v>
      </c>
      <c r="AB70" s="152">
        <f t="shared" si="2"/>
        <v>254.59057873156166</v>
      </c>
      <c r="AC70" s="293">
        <f t="shared" si="3"/>
        <v>0.15537590135907697</v>
      </c>
    </row>
    <row r="71" spans="1:29" hidden="1">
      <c r="A71" s="130">
        <v>1974</v>
      </c>
      <c r="B71" s="149">
        <v>-0.27037</v>
      </c>
      <c r="C71" s="149">
        <v>-0.26457999999999998</v>
      </c>
      <c r="D71" s="150">
        <v>-0.23045922819472495</v>
      </c>
      <c r="E71" s="150">
        <v>-0.23311744835755374</v>
      </c>
      <c r="F71" s="150">
        <v>-0.344352981387824</v>
      </c>
      <c r="G71" s="149">
        <v>-0.25128</v>
      </c>
      <c r="H71" s="150">
        <v>-0.35257810066577555</v>
      </c>
      <c r="I71" s="150">
        <v>-0.22457546906137854</v>
      </c>
      <c r="J71" s="150">
        <v>-0.22212020996598697</v>
      </c>
      <c r="K71" s="149">
        <v>-0.25866</v>
      </c>
      <c r="L71" s="149">
        <v>-0.32568999999999998</v>
      </c>
      <c r="M71" s="149">
        <v>-0.26032</v>
      </c>
      <c r="N71" s="149">
        <v>-0.18415000000000001</v>
      </c>
      <c r="O71" s="149">
        <v>-0.26762000000000002</v>
      </c>
      <c r="P71" s="149">
        <v>-0.19555</v>
      </c>
      <c r="Q71" s="149">
        <v>-0.12908089644675541</v>
      </c>
      <c r="R71" s="149">
        <v>8.0030000000000004E-2</v>
      </c>
      <c r="S71" s="149">
        <v>5.6899999999999999E-2</v>
      </c>
      <c r="T71" s="149">
        <v>4.3549999999999998E-2</v>
      </c>
      <c r="U71" s="149">
        <v>-3.0620000000000001E-2</v>
      </c>
      <c r="V71" s="149">
        <v>-0.1607791059789962</v>
      </c>
      <c r="W71" s="149">
        <v>1.6450648055832559E-2</v>
      </c>
      <c r="X71" s="149">
        <v>-0.42231600000000002</v>
      </c>
      <c r="Z71" s="151">
        <f t="shared" si="0"/>
        <v>1974</v>
      </c>
      <c r="AA71" s="121">
        <f t="shared" si="1"/>
        <v>-0.18415018414999992</v>
      </c>
      <c r="AB71" s="152">
        <f t="shared" si="2"/>
        <v>207.70767677528951</v>
      </c>
      <c r="AC71" s="293">
        <f t="shared" si="3"/>
        <v>0.1467797762691414</v>
      </c>
    </row>
    <row r="72" spans="1:29" hidden="1">
      <c r="A72" s="130">
        <v>1975</v>
      </c>
      <c r="B72" s="149">
        <v>0.38752999999999999</v>
      </c>
      <c r="C72" s="149">
        <v>0.37212000000000001</v>
      </c>
      <c r="D72" s="150">
        <v>0.34902754575780093</v>
      </c>
      <c r="E72" s="150">
        <v>0.44552377920825947</v>
      </c>
      <c r="F72" s="150">
        <v>0.45775866666666665</v>
      </c>
      <c r="G72" s="149">
        <v>0.57089999999999996</v>
      </c>
      <c r="H72" s="150">
        <v>0.43543977050530569</v>
      </c>
      <c r="I72" s="150">
        <v>0.5251829707222353</v>
      </c>
      <c r="J72" s="150">
        <v>0.63587756629559566</v>
      </c>
      <c r="K72" s="149">
        <v>0.60921000000000003</v>
      </c>
      <c r="L72" s="149">
        <v>0.61770999999999998</v>
      </c>
      <c r="M72" s="149">
        <v>0.58008000000000004</v>
      </c>
      <c r="N72" s="149">
        <v>0.58231999999999995</v>
      </c>
      <c r="O72" s="149">
        <v>0.71496999999999999</v>
      </c>
      <c r="P72" s="149">
        <v>0.31017</v>
      </c>
      <c r="Q72" s="149">
        <v>0.12690565364166034</v>
      </c>
      <c r="R72" s="149">
        <v>5.8040000000000001E-2</v>
      </c>
      <c r="S72" s="149">
        <v>7.8310000000000005E-2</v>
      </c>
      <c r="T72" s="149">
        <v>9.196E-2</v>
      </c>
      <c r="U72" s="149">
        <v>0.14643999999999999</v>
      </c>
      <c r="V72" s="149">
        <v>5.1858677594724435E-2</v>
      </c>
      <c r="W72" s="149">
        <v>-6.3266307013241818E-2</v>
      </c>
      <c r="X72" s="149">
        <v>0.363367</v>
      </c>
      <c r="Z72" s="151">
        <f t="shared" si="0"/>
        <v>1975</v>
      </c>
      <c r="AA72" s="121">
        <f t="shared" si="1"/>
        <v>0.58232058231999961</v>
      </c>
      <c r="AB72" s="152">
        <f t="shared" si="2"/>
        <v>328.66013206741036</v>
      </c>
      <c r="AC72" s="293">
        <f t="shared" si="3"/>
        <v>0.14750273146185133</v>
      </c>
    </row>
    <row r="73" spans="1:29" hidden="1">
      <c r="A73" s="130">
        <v>1976</v>
      </c>
      <c r="B73" s="149">
        <v>0.26761000000000001</v>
      </c>
      <c r="C73" s="149">
        <v>0.23849000000000001</v>
      </c>
      <c r="D73" s="150">
        <v>0.19816302656978663</v>
      </c>
      <c r="E73" s="150">
        <v>0.35811205320934714</v>
      </c>
      <c r="F73" s="150">
        <v>0.4158513333333333</v>
      </c>
      <c r="G73" s="149">
        <v>0.39792</v>
      </c>
      <c r="H73" s="150">
        <v>0.27800209968831763</v>
      </c>
      <c r="I73" s="150">
        <v>0.46727513411542793</v>
      </c>
      <c r="J73" s="150">
        <v>0.53449621776202871</v>
      </c>
      <c r="K73" s="149">
        <v>0.50744</v>
      </c>
      <c r="L73" s="149">
        <v>0.38336999999999999</v>
      </c>
      <c r="M73" s="149">
        <v>0.47284999999999999</v>
      </c>
      <c r="N73" s="149">
        <v>0.60604000000000002</v>
      </c>
      <c r="O73" s="149">
        <v>0.53354999999999997</v>
      </c>
      <c r="P73" s="149">
        <v>2.3290000000000002E-2</v>
      </c>
      <c r="Q73" s="149">
        <v>0.16127577578259905</v>
      </c>
      <c r="R73" s="149">
        <v>5.083E-2</v>
      </c>
      <c r="S73" s="149">
        <v>0.12870000000000001</v>
      </c>
      <c r="T73" s="149">
        <v>0.16755</v>
      </c>
      <c r="U73" s="149">
        <v>0.18647</v>
      </c>
      <c r="V73" s="149">
        <v>0.26018990071383019</v>
      </c>
      <c r="W73" s="149">
        <v>6.9109947643979E-2</v>
      </c>
      <c r="X73" s="149">
        <v>0.48973700000000003</v>
      </c>
      <c r="Z73" s="151">
        <f t="shared" si="0"/>
        <v>1976</v>
      </c>
      <c r="AA73" s="121">
        <f t="shared" si="1"/>
        <v>0.60604060603999965</v>
      </c>
      <c r="AB73" s="152">
        <f t="shared" si="2"/>
        <v>527.84151768673007</v>
      </c>
      <c r="AC73" s="293">
        <f t="shared" si="3"/>
        <v>0.14357167946497174</v>
      </c>
    </row>
    <row r="74" spans="1:29" hidden="1">
      <c r="A74" s="130">
        <v>1977</v>
      </c>
      <c r="B74" s="149">
        <v>-4.2599999999999999E-2</v>
      </c>
      <c r="C74" s="149">
        <v>-7.1790000000000007E-2</v>
      </c>
      <c r="D74" s="150">
        <v>-0.10933146977231974</v>
      </c>
      <c r="E74" s="150">
        <v>-3.1605212810877373E-2</v>
      </c>
      <c r="F74" s="150">
        <v>4.6223996836677612E-2</v>
      </c>
      <c r="G74" s="149">
        <v>3.8530000000000002E-2</v>
      </c>
      <c r="H74" s="150">
        <v>6.3477907462012205E-3</v>
      </c>
      <c r="I74" s="150">
        <v>4.8402878286585141E-2</v>
      </c>
      <c r="J74" s="150">
        <v>6.5898116379811966E-2</v>
      </c>
      <c r="K74" s="149">
        <v>0.17076</v>
      </c>
      <c r="L74" s="149">
        <v>0.18795999999999999</v>
      </c>
      <c r="M74" s="149">
        <v>0.17831</v>
      </c>
      <c r="N74" s="149">
        <v>0.23313</v>
      </c>
      <c r="O74" s="149">
        <v>0.21768000000000001</v>
      </c>
      <c r="P74" s="149">
        <v>0.16137000000000001</v>
      </c>
      <c r="Q74" s="149">
        <v>0.24154266539912561</v>
      </c>
      <c r="R74" s="149">
        <v>5.1200000000000002E-2</v>
      </c>
      <c r="S74" s="149">
        <v>1.406E-2</v>
      </c>
      <c r="T74" s="149">
        <v>-6.8799999999999998E-3</v>
      </c>
      <c r="U74" s="149">
        <v>1.7100000000000001E-2</v>
      </c>
      <c r="V74" s="149">
        <v>4.7211702017686388E-2</v>
      </c>
      <c r="W74" s="149">
        <v>-1.909892262487746E-2</v>
      </c>
      <c r="X74" s="149">
        <v>0.19076499999999999</v>
      </c>
      <c r="Z74" s="151">
        <f t="shared" si="0"/>
        <v>1977</v>
      </c>
      <c r="AA74" s="121">
        <f t="shared" si="1"/>
        <v>0.23313023312999989</v>
      </c>
      <c r="AB74" s="152">
        <f t="shared" si="2"/>
        <v>650.89733376073036</v>
      </c>
      <c r="AC74" s="293">
        <f t="shared" si="3"/>
        <v>0.16980994122153392</v>
      </c>
    </row>
    <row r="75" spans="1:29" hidden="1">
      <c r="A75" s="130">
        <v>1978</v>
      </c>
      <c r="B75" s="149">
        <v>7.4870000000000006E-2</v>
      </c>
      <c r="C75" s="149">
        <v>6.5740000000000007E-2</v>
      </c>
      <c r="D75" s="150">
        <v>5.520911653811874E-2</v>
      </c>
      <c r="E75" s="150">
        <v>5.6837804300432559E-2</v>
      </c>
      <c r="F75" s="150">
        <v>-3.3430177834024022E-3</v>
      </c>
      <c r="G75" s="149">
        <v>0.10747</v>
      </c>
      <c r="H75" s="150">
        <v>8.7378180413813261E-2</v>
      </c>
      <c r="I75" s="150">
        <v>8.6572664311049013E-2</v>
      </c>
      <c r="J75" s="150">
        <v>0.10298283402977074</v>
      </c>
      <c r="K75" s="149">
        <v>0.16627</v>
      </c>
      <c r="L75" s="149">
        <v>0.17843000000000001</v>
      </c>
      <c r="M75" s="149">
        <v>0.20860000000000001</v>
      </c>
      <c r="N75" s="149">
        <v>0.22086</v>
      </c>
      <c r="O75" s="149">
        <v>0.22445999999999999</v>
      </c>
      <c r="P75" s="149">
        <v>0.31424999999999997</v>
      </c>
      <c r="Q75" s="149">
        <v>0.19394958474511204</v>
      </c>
      <c r="R75" s="149">
        <v>7.1809999999999999E-2</v>
      </c>
      <c r="S75" s="149">
        <v>3.4869999999999998E-2</v>
      </c>
      <c r="T75" s="149">
        <v>-1.1769999999999999E-2</v>
      </c>
      <c r="U75" s="149">
        <v>-6.9999999999999999E-4</v>
      </c>
      <c r="V75" s="149">
        <v>-6.267631772925325E-2</v>
      </c>
      <c r="W75" s="149">
        <v>0.1362955566650024</v>
      </c>
      <c r="X75" s="149">
        <v>-1.6404999999999999E-2</v>
      </c>
      <c r="Z75" s="151">
        <f t="shared" si="0"/>
        <v>1978</v>
      </c>
      <c r="AA75" s="121">
        <f t="shared" si="1"/>
        <v>0.22086022085999987</v>
      </c>
      <c r="AB75" s="152">
        <f t="shared" si="2"/>
        <v>794.65466265231032</v>
      </c>
      <c r="AC75" s="293">
        <f t="shared" si="3"/>
        <v>0.16908642205543867</v>
      </c>
    </row>
    <row r="76" spans="1:29" hidden="1">
      <c r="A76" s="130">
        <v>1979</v>
      </c>
      <c r="B76" s="149">
        <v>0.22624</v>
      </c>
      <c r="C76" s="149">
        <v>0.18423999999999999</v>
      </c>
      <c r="D76" s="150">
        <v>0.15808121299333444</v>
      </c>
      <c r="E76" s="150">
        <v>0.25849021463425553</v>
      </c>
      <c r="F76" s="150">
        <v>0.12965469747182837</v>
      </c>
      <c r="G76" s="149">
        <v>0.32979999999999998</v>
      </c>
      <c r="H76" s="150">
        <v>0.3979410460405961</v>
      </c>
      <c r="I76" s="150">
        <v>0.27503978570822946</v>
      </c>
      <c r="J76" s="150">
        <v>0.29073339404481774</v>
      </c>
      <c r="K76" s="149">
        <v>0.46260000000000001</v>
      </c>
      <c r="L76" s="149">
        <v>0.49468000000000001</v>
      </c>
      <c r="M76" s="149">
        <v>0.37451000000000001</v>
      </c>
      <c r="N76" s="149">
        <v>0.40429999999999999</v>
      </c>
      <c r="O76" s="149">
        <v>0.43690000000000001</v>
      </c>
      <c r="P76" s="149">
        <v>9.4210000000000002E-2</v>
      </c>
      <c r="Q76" s="149">
        <v>0.35873909560251516</v>
      </c>
      <c r="R76" s="149">
        <v>0.10376000000000001</v>
      </c>
      <c r="S76" s="149">
        <v>4.0939999999999997E-2</v>
      </c>
      <c r="T76" s="149">
        <v>-1.234E-2</v>
      </c>
      <c r="U76" s="149">
        <v>-4.1799999999999997E-2</v>
      </c>
      <c r="V76" s="149">
        <v>-2.1339585569504181E-2</v>
      </c>
      <c r="W76" s="149">
        <v>0.23681898066783835</v>
      </c>
      <c r="X76" s="149">
        <v>0.30525999999999998</v>
      </c>
      <c r="Z76" s="151">
        <f t="shared" si="0"/>
        <v>1979</v>
      </c>
      <c r="AA76" s="121">
        <f t="shared" si="1"/>
        <v>0.4043004042999998</v>
      </c>
      <c r="AB76" s="152">
        <f t="shared" si="2"/>
        <v>1115.9338640415194</v>
      </c>
      <c r="AC76" s="293">
        <f t="shared" si="3"/>
        <v>0.18112245049749287</v>
      </c>
    </row>
    <row r="77" spans="1:29" hidden="1">
      <c r="A77" s="130">
        <v>1980</v>
      </c>
      <c r="B77" s="149">
        <v>0.32813999999999999</v>
      </c>
      <c r="C77" s="149">
        <v>0.32407999999999998</v>
      </c>
      <c r="D77" s="150">
        <v>0.3286946862193964</v>
      </c>
      <c r="E77" s="150">
        <v>0.3983360955957444</v>
      </c>
      <c r="F77" s="150">
        <v>0.20562519806869758</v>
      </c>
      <c r="G77" s="149">
        <v>0.31439</v>
      </c>
      <c r="H77" s="150">
        <v>0.49025073899174776</v>
      </c>
      <c r="I77" s="150">
        <v>0.2604933779558079</v>
      </c>
      <c r="J77" s="150">
        <v>0.12033449994276968</v>
      </c>
      <c r="K77" s="149">
        <v>0.33095999999999998</v>
      </c>
      <c r="L77" s="149">
        <v>0.52942</v>
      </c>
      <c r="M77" s="149">
        <v>0.30814000000000002</v>
      </c>
      <c r="N77" s="149">
        <v>0.2177</v>
      </c>
      <c r="O77" s="149">
        <v>0.34643000000000002</v>
      </c>
      <c r="P77" s="149">
        <v>0.23465</v>
      </c>
      <c r="Q77" s="149">
        <v>0.34360863923196083</v>
      </c>
      <c r="R77" s="149">
        <v>0.11236</v>
      </c>
      <c r="S77" s="149">
        <v>3.909E-2</v>
      </c>
      <c r="T77" s="149">
        <v>-3.9469999999999998E-2</v>
      </c>
      <c r="U77" s="149">
        <v>-2.7570000000000001E-2</v>
      </c>
      <c r="V77" s="149">
        <v>-8.9300000000000004E-2</v>
      </c>
      <c r="W77" s="149">
        <v>9.5914742451154528E-2</v>
      </c>
      <c r="X77" s="149">
        <v>0.28019500000000003</v>
      </c>
      <c r="Z77" s="151">
        <f t="shared" si="0"/>
        <v>1980</v>
      </c>
      <c r="AA77" s="121">
        <f t="shared" si="1"/>
        <v>0.21770021769999989</v>
      </c>
      <c r="AB77" s="152">
        <f t="shared" si="2"/>
        <v>1358.8729091821601</v>
      </c>
      <c r="AC77" s="293">
        <f t="shared" si="3"/>
        <v>0.19015648206342561</v>
      </c>
    </row>
    <row r="78" spans="1:29" hidden="1">
      <c r="A78" s="130">
        <v>1981</v>
      </c>
      <c r="B78" s="149">
        <v>-3.6479999999999999E-2</v>
      </c>
      <c r="C78" s="149">
        <v>-4.9090000000000002E-2</v>
      </c>
      <c r="D78" s="150">
        <v>-8.5126607498852799E-2</v>
      </c>
      <c r="E78" s="150">
        <v>-8.981149578510296E-2</v>
      </c>
      <c r="F78" s="150">
        <v>0.12673873714774486</v>
      </c>
      <c r="G78" s="149">
        <v>4.0899999999999999E-2</v>
      </c>
      <c r="H78" s="150">
        <v>-2.4820066397476533E-2</v>
      </c>
      <c r="I78" s="150">
        <v>8.5072225474866162E-2</v>
      </c>
      <c r="J78" s="150">
        <v>0.1194882406689662</v>
      </c>
      <c r="K78" s="149">
        <v>3.0499999999999999E-2</v>
      </c>
      <c r="L78" s="149">
        <v>-0.10854999999999999</v>
      </c>
      <c r="M78" s="149">
        <v>0.13916999999999999</v>
      </c>
      <c r="N78" s="149">
        <v>0.17652999999999999</v>
      </c>
      <c r="O78" s="149">
        <v>8.1769999999999995E-2</v>
      </c>
      <c r="P78" s="149">
        <v>-3.8580000000000003E-2</v>
      </c>
      <c r="Q78" s="149">
        <v>-5.0998496982968114E-2</v>
      </c>
      <c r="R78" s="149">
        <v>0.14709</v>
      </c>
      <c r="S78" s="149">
        <v>9.4549999999999995E-2</v>
      </c>
      <c r="T78" s="149">
        <v>1.8579999999999999E-2</v>
      </c>
      <c r="U78" s="149">
        <v>-1.2359999999999999E-2</v>
      </c>
      <c r="V78" s="149">
        <v>-0.10233</v>
      </c>
      <c r="W78" s="149">
        <v>-0.17374392220421392</v>
      </c>
      <c r="X78" s="149">
        <v>8.5755999999999999E-2</v>
      </c>
      <c r="Z78" s="151">
        <f t="shared" si="0"/>
        <v>1981</v>
      </c>
      <c r="AA78" s="121">
        <f t="shared" si="1"/>
        <v>0.17653017652999989</v>
      </c>
      <c r="AB78" s="152">
        <f t="shared" si="2"/>
        <v>1598.7549837219212</v>
      </c>
      <c r="AC78" s="293">
        <f t="shared" si="3"/>
        <v>0.19598130435721783</v>
      </c>
    </row>
    <row r="79" spans="1:29" hidden="1">
      <c r="A79" s="130">
        <v>1982</v>
      </c>
      <c r="B79" s="149">
        <v>0.21001</v>
      </c>
      <c r="C79" s="149">
        <v>0.21409</v>
      </c>
      <c r="D79" s="150">
        <v>0.20969111621618694</v>
      </c>
      <c r="E79" s="150">
        <v>0.1636268150372408</v>
      </c>
      <c r="F79" s="150">
        <v>0.30365676113286033</v>
      </c>
      <c r="G79" s="149">
        <v>0.24429000000000001</v>
      </c>
      <c r="H79" s="150">
        <v>0.20698121154264831</v>
      </c>
      <c r="I79" s="150">
        <v>0.24814532240663503</v>
      </c>
      <c r="J79" s="150">
        <v>0.36310296623694144</v>
      </c>
      <c r="K79" s="149">
        <v>0.29388999999999998</v>
      </c>
      <c r="L79" s="149">
        <v>0.19442000000000001</v>
      </c>
      <c r="M79" s="149">
        <v>0.33755000000000002</v>
      </c>
      <c r="N79" s="149">
        <v>0.40655000000000002</v>
      </c>
      <c r="O79" s="149">
        <v>0.27233000000000002</v>
      </c>
      <c r="P79" s="149">
        <v>-1.304E-2</v>
      </c>
      <c r="Q79" s="149">
        <v>-0.2427803003774899</v>
      </c>
      <c r="R79" s="149">
        <v>0.10543</v>
      </c>
      <c r="S79" s="149">
        <v>0.29097000000000001</v>
      </c>
      <c r="T79" s="149">
        <v>0.40361000000000002</v>
      </c>
      <c r="U79" s="149">
        <v>0.42562</v>
      </c>
      <c r="V79" s="149">
        <v>0.41269</v>
      </c>
      <c r="W79" s="149">
        <v>-7.4931345625735557E-2</v>
      </c>
      <c r="X79" s="149">
        <v>0.31644</v>
      </c>
      <c r="Z79" s="151">
        <f t="shared" si="0"/>
        <v>1982</v>
      </c>
      <c r="AA79" s="121">
        <f t="shared" si="1"/>
        <v>0.4065504065499998</v>
      </c>
      <c r="AB79" s="152">
        <f t="shared" si="2"/>
        <v>2248.7294723279069</v>
      </c>
      <c r="AC79" s="293">
        <f t="shared" si="3"/>
        <v>0.19681840994226785</v>
      </c>
    </row>
    <row r="80" spans="1:29" hidden="1">
      <c r="A80" s="130">
        <v>1983</v>
      </c>
      <c r="B80" s="149">
        <v>0.21975</v>
      </c>
      <c r="C80" s="149">
        <v>0.22514000000000001</v>
      </c>
      <c r="D80" s="150">
        <v>0.13308407788581289</v>
      </c>
      <c r="E80" s="150">
        <v>0.24800563928777769</v>
      </c>
      <c r="F80" s="150">
        <v>0.28687065899369041</v>
      </c>
      <c r="G80" s="149">
        <v>0.26436999999999999</v>
      </c>
      <c r="H80" s="150">
        <v>0.18912417017300784</v>
      </c>
      <c r="I80" s="150">
        <v>0.28652880983693046</v>
      </c>
      <c r="J80" s="150">
        <v>0.33430696122000414</v>
      </c>
      <c r="K80" s="149">
        <v>0.28820000000000001</v>
      </c>
      <c r="L80" s="149">
        <v>0.19481999999999999</v>
      </c>
      <c r="M80" s="149">
        <v>0.40227000000000002</v>
      </c>
      <c r="N80" s="149">
        <v>0.48414000000000001</v>
      </c>
      <c r="O80" s="149">
        <v>0.34100999999999998</v>
      </c>
      <c r="P80" s="149">
        <v>0.23835999999999999</v>
      </c>
      <c r="Q80" s="149">
        <v>0.21577955403856147</v>
      </c>
      <c r="R80" s="149">
        <v>8.7980000000000003E-2</v>
      </c>
      <c r="S80" s="149">
        <v>7.4060000000000001E-2</v>
      </c>
      <c r="T80" s="149">
        <v>6.5199999999999998E-3</v>
      </c>
      <c r="U80" s="149">
        <v>6.2590000000000007E-2</v>
      </c>
      <c r="V80" s="149">
        <v>8.0600000000000005E-2</v>
      </c>
      <c r="W80" s="149">
        <v>0.1772688719253605</v>
      </c>
      <c r="X80" s="149">
        <v>0.254689</v>
      </c>
      <c r="Z80" s="151">
        <f t="shared" si="0"/>
        <v>1983</v>
      </c>
      <c r="AA80" s="121">
        <f t="shared" si="1"/>
        <v>0.48414048413999977</v>
      </c>
      <c r="AB80" s="152">
        <f t="shared" si="2"/>
        <v>3337.4304477606256</v>
      </c>
      <c r="AC80" s="293">
        <f t="shared" si="3"/>
        <v>0.1878509424411452</v>
      </c>
    </row>
    <row r="81" spans="1:29" hidden="1">
      <c r="A81" s="130">
        <v>1984</v>
      </c>
      <c r="B81" s="149">
        <v>4.5109999999999997E-2</v>
      </c>
      <c r="C81" s="149">
        <v>6.2659999999999993E-2</v>
      </c>
      <c r="D81" s="150">
        <v>2.4753597608683849E-2</v>
      </c>
      <c r="E81" s="150">
        <v>8.027543438349817E-2</v>
      </c>
      <c r="F81" s="150">
        <v>0.19440293903581543</v>
      </c>
      <c r="G81" s="149">
        <v>-1.031E-2</v>
      </c>
      <c r="H81" s="150">
        <v>-5.4070871904956526E-2</v>
      </c>
      <c r="I81" s="150">
        <v>1.4440137274026649E-2</v>
      </c>
      <c r="J81" s="150">
        <v>7.7049376538066289E-2</v>
      </c>
      <c r="K81" s="149">
        <v>-2.2360000000000001E-2</v>
      </c>
      <c r="L81" s="149">
        <v>-0.14094999999999999</v>
      </c>
      <c r="M81" s="149">
        <v>2.547E-2</v>
      </c>
      <c r="N81" s="149">
        <v>8.1140000000000004E-2</v>
      </c>
      <c r="O81" s="149">
        <v>-0.14033000000000001</v>
      </c>
      <c r="P81" s="149">
        <v>2.947E-2</v>
      </c>
      <c r="Q81" s="149">
        <v>0.13207032304527791</v>
      </c>
      <c r="R81" s="149">
        <v>9.8489999999999994E-2</v>
      </c>
      <c r="S81" s="149">
        <v>0.14018</v>
      </c>
      <c r="T81" s="149">
        <v>0.15476999999999999</v>
      </c>
      <c r="U81" s="149">
        <v>0.1686</v>
      </c>
      <c r="V81" s="149">
        <v>0.10528999999999999</v>
      </c>
      <c r="W81" s="149">
        <v>-0.12031700288184449</v>
      </c>
      <c r="X81" s="149">
        <v>0.14815300000000001</v>
      </c>
      <c r="Z81" s="151">
        <f t="shared" si="0"/>
        <v>1984</v>
      </c>
      <c r="AA81" s="121">
        <f t="shared" si="1"/>
        <v>8.1140081139999959E-2</v>
      </c>
      <c r="AB81" s="152">
        <f t="shared" si="2"/>
        <v>3608.2298250910294</v>
      </c>
      <c r="AC81" s="293">
        <f t="shared" si="3"/>
        <v>0.17858195636988405</v>
      </c>
    </row>
    <row r="82" spans="1:29" hidden="1">
      <c r="A82" s="130">
        <v>1985</v>
      </c>
      <c r="B82" s="149">
        <v>0.32168000000000002</v>
      </c>
      <c r="C82" s="149">
        <v>0.32171</v>
      </c>
      <c r="D82" s="150">
        <v>0.33128377739448084</v>
      </c>
      <c r="E82" s="150">
        <v>0.35364258124008102</v>
      </c>
      <c r="F82" s="150">
        <v>0.29963486645940512</v>
      </c>
      <c r="G82" s="149">
        <v>0.31145</v>
      </c>
      <c r="H82" s="150">
        <v>0.32393058984320561</v>
      </c>
      <c r="I82" s="150">
        <v>0.30200001663340592</v>
      </c>
      <c r="J82" s="150">
        <v>0.34741023579429092</v>
      </c>
      <c r="K82" s="149">
        <v>0.32834999999999998</v>
      </c>
      <c r="L82" s="149">
        <v>0.29094999999999999</v>
      </c>
      <c r="M82" s="149">
        <v>0.35505999999999999</v>
      </c>
      <c r="N82" s="149">
        <v>0.32843</v>
      </c>
      <c r="O82" s="149">
        <v>0.28326000000000001</v>
      </c>
      <c r="P82" s="149">
        <v>0.50793999999999995</v>
      </c>
      <c r="Q82" s="149">
        <v>0.24769323784570668</v>
      </c>
      <c r="R82" s="149">
        <v>7.7229999999999993E-2</v>
      </c>
      <c r="S82" s="149">
        <v>0.20330999999999999</v>
      </c>
      <c r="T82" s="149">
        <v>0.30967</v>
      </c>
      <c r="U82" s="149">
        <v>0.30091000000000001</v>
      </c>
      <c r="V82" s="149">
        <v>0.20036999999999999</v>
      </c>
      <c r="W82" s="149">
        <v>-6.0728910728910665E-2</v>
      </c>
      <c r="X82" s="149">
        <v>5.9199000000000002E-2</v>
      </c>
      <c r="Z82" s="151">
        <f t="shared" si="0"/>
        <v>1985</v>
      </c>
      <c r="AA82" s="121">
        <f t="shared" si="1"/>
        <v>0.32843032842999981</v>
      </c>
      <c r="AB82" s="152">
        <f t="shared" si="2"/>
        <v>4793.2819315965971</v>
      </c>
      <c r="AC82" s="293">
        <f t="shared" si="3"/>
        <v>0.17147991874541701</v>
      </c>
    </row>
    <row r="83" spans="1:29" hidden="1">
      <c r="A83" s="130">
        <v>1986</v>
      </c>
      <c r="B83" s="149">
        <v>0.16189999999999999</v>
      </c>
      <c r="C83" s="149">
        <v>0.18471000000000001</v>
      </c>
      <c r="D83" s="150">
        <v>0.1539121394290178</v>
      </c>
      <c r="E83" s="150">
        <v>0.20502433448738561</v>
      </c>
      <c r="F83" s="150">
        <v>0.20462768955167485</v>
      </c>
      <c r="G83" s="149">
        <v>0.16367000000000001</v>
      </c>
      <c r="H83" s="150">
        <v>0.14066129286661846</v>
      </c>
      <c r="I83" s="150">
        <v>0.18766086496497145</v>
      </c>
      <c r="J83" s="150">
        <v>0.17942754514323403</v>
      </c>
      <c r="K83" s="149">
        <v>8.7660000000000002E-2</v>
      </c>
      <c r="L83" s="149">
        <v>2.4979999999999999E-2</v>
      </c>
      <c r="M83" s="149">
        <v>0.10002</v>
      </c>
      <c r="N83" s="149">
        <v>0.14818999999999999</v>
      </c>
      <c r="O83" s="149">
        <v>3.2039999999999999E-2</v>
      </c>
      <c r="P83" s="149">
        <v>0.65314000000000005</v>
      </c>
      <c r="Q83" s="149">
        <v>0.11653177002975934</v>
      </c>
      <c r="R83" s="149">
        <v>6.1620000000000001E-2</v>
      </c>
      <c r="S83" s="149">
        <v>0.15139</v>
      </c>
      <c r="T83" s="149">
        <v>0.24531</v>
      </c>
      <c r="U83" s="149">
        <v>0.19847000000000001</v>
      </c>
      <c r="V83" s="149">
        <v>0.19320000000000001</v>
      </c>
      <c r="W83" s="149">
        <v>-8.8503291624885599E-2</v>
      </c>
      <c r="X83" s="149">
        <v>0.19175799999999998</v>
      </c>
      <c r="Z83" s="151">
        <f t="shared" si="0"/>
        <v>1986</v>
      </c>
      <c r="AA83" s="121">
        <f t="shared" si="1"/>
        <v>0.1481901481899999</v>
      </c>
      <c r="AB83" s="152">
        <f t="shared" si="2"/>
        <v>5503.5990913563455</v>
      </c>
      <c r="AC83" s="293">
        <f t="shared" si="3"/>
        <v>0.17800749779967795</v>
      </c>
    </row>
    <row r="84" spans="1:29" hidden="1">
      <c r="A84" s="130">
        <v>1987</v>
      </c>
      <c r="B84" s="149">
        <v>1.67E-2</v>
      </c>
      <c r="C84" s="149">
        <v>5.2310000000000002E-2</v>
      </c>
      <c r="D84" s="150">
        <v>7.8047527309958675E-2</v>
      </c>
      <c r="E84" s="150">
        <v>4.2323049363923004E-2</v>
      </c>
      <c r="F84" s="150">
        <v>-2.5137878843313099E-2</v>
      </c>
      <c r="G84" s="149">
        <v>1.303E-2</v>
      </c>
      <c r="H84" s="150">
        <v>2.5742685406067115E-2</v>
      </c>
      <c r="I84" s="150">
        <v>-8.3805433844726697E-3</v>
      </c>
      <c r="J84" s="150">
        <v>-2.8940802638470681E-2</v>
      </c>
      <c r="K84" s="149">
        <v>-6.8919999999999995E-2</v>
      </c>
      <c r="L84" s="149">
        <v>-0.13199</v>
      </c>
      <c r="M84" s="149">
        <v>-4.4940000000000001E-2</v>
      </c>
      <c r="N84" s="149">
        <v>-6.8040000000000003E-2</v>
      </c>
      <c r="O84" s="149">
        <v>-0.13815</v>
      </c>
      <c r="P84" s="149">
        <v>0.24238000000000001</v>
      </c>
      <c r="Q84" s="149">
        <v>0.22311992533593408</v>
      </c>
      <c r="R84" s="149">
        <v>5.466E-2</v>
      </c>
      <c r="S84" s="149">
        <v>2.904E-2</v>
      </c>
      <c r="T84" s="149">
        <v>-2.7140000000000001E-2</v>
      </c>
      <c r="U84" s="149">
        <v>-2.6800000000000001E-3</v>
      </c>
      <c r="V84" s="149">
        <v>1.4959999999999999E-2</v>
      </c>
      <c r="W84" s="149">
        <v>0.11221122112211225</v>
      </c>
      <c r="X84" s="149">
        <v>-0.106686</v>
      </c>
      <c r="Z84" s="151">
        <f t="shared" si="0"/>
        <v>1987</v>
      </c>
      <c r="AA84" s="121">
        <f t="shared" si="1"/>
        <v>-6.8040068039999971E-2</v>
      </c>
      <c r="AB84" s="152">
        <f t="shared" si="2"/>
        <v>5129.1338347155779</v>
      </c>
      <c r="AC84" s="293">
        <f t="shared" si="3"/>
        <v>0.17423646662617021</v>
      </c>
    </row>
    <row r="85" spans="1:29" hidden="1">
      <c r="A85" s="130">
        <v>1988</v>
      </c>
      <c r="B85" s="149">
        <v>0.18028</v>
      </c>
      <c r="C85" s="149">
        <v>0.16808999999999999</v>
      </c>
      <c r="D85" s="150">
        <v>0.13600118213599235</v>
      </c>
      <c r="E85" s="150">
        <v>0.16676742948469542</v>
      </c>
      <c r="F85" s="150">
        <v>0.25973235365926711</v>
      </c>
      <c r="G85" s="149">
        <v>0.2167</v>
      </c>
      <c r="H85" s="150">
        <v>0.1415894951275832</v>
      </c>
      <c r="I85" s="150">
        <v>0.2073118177643693</v>
      </c>
      <c r="J85" s="150">
        <v>0.29963181777046116</v>
      </c>
      <c r="K85" s="149">
        <v>0.24757000000000001</v>
      </c>
      <c r="L85" s="149">
        <v>0.14549000000000001</v>
      </c>
      <c r="M85" s="149">
        <v>0.29049999999999998</v>
      </c>
      <c r="N85" s="149">
        <v>0.30821999999999999</v>
      </c>
      <c r="O85" s="149">
        <v>0.21920000000000001</v>
      </c>
      <c r="P85" s="149">
        <v>0.27459</v>
      </c>
      <c r="Q85" s="149">
        <v>0.40427000000000002</v>
      </c>
      <c r="R85" s="149">
        <v>6.3479999999999995E-2</v>
      </c>
      <c r="S85" s="149">
        <v>6.1019999999999998E-2</v>
      </c>
      <c r="T85" s="149">
        <v>9.6729999999999997E-2</v>
      </c>
      <c r="U85" s="149">
        <v>0.10704</v>
      </c>
      <c r="V85" s="149">
        <v>0.10152</v>
      </c>
      <c r="W85" s="149">
        <v>8.300004300520368E-2</v>
      </c>
      <c r="X85" s="149">
        <v>0.11355399999999999</v>
      </c>
      <c r="Z85" s="151">
        <f t="shared" si="0"/>
        <v>1988</v>
      </c>
      <c r="AA85" s="121">
        <f t="shared" si="1"/>
        <v>0.30822030821999985</v>
      </c>
      <c r="AB85" s="152">
        <f t="shared" si="2"/>
        <v>6710.037046153243</v>
      </c>
      <c r="AC85" s="293">
        <f t="shared" si="3"/>
        <v>0.18291060627053124</v>
      </c>
    </row>
    <row r="86" spans="1:29" hidden="1">
      <c r="A86" s="130">
        <v>1989</v>
      </c>
      <c r="B86" s="149">
        <v>0.28864000000000001</v>
      </c>
      <c r="C86" s="149">
        <v>0.31491000000000002</v>
      </c>
      <c r="D86" s="150">
        <v>0.37902178086422084</v>
      </c>
      <c r="E86" s="150">
        <v>0.28825137870692125</v>
      </c>
      <c r="F86" s="150">
        <v>0.27411045792261335</v>
      </c>
      <c r="G86" s="149">
        <v>0.24789</v>
      </c>
      <c r="H86" s="150">
        <v>0.27570305969709691</v>
      </c>
      <c r="I86" s="150">
        <v>0.20126831026893602</v>
      </c>
      <c r="J86" s="150">
        <v>0.32141877406650332</v>
      </c>
      <c r="K86" s="149">
        <v>0.19228000000000001</v>
      </c>
      <c r="L86" s="149">
        <v>0.18890999999999999</v>
      </c>
      <c r="M86" s="149">
        <v>0.18179999999999999</v>
      </c>
      <c r="N86" s="149">
        <v>0.16624</v>
      </c>
      <c r="O86" s="149">
        <v>8.1530000000000005E-2</v>
      </c>
      <c r="P86" s="149">
        <v>0.11138000000000001</v>
      </c>
      <c r="Q86" s="149">
        <v>0.64961000000000002</v>
      </c>
      <c r="R86" s="149">
        <v>8.3699999999999997E-2</v>
      </c>
      <c r="S86" s="149">
        <v>0.13286999999999999</v>
      </c>
      <c r="T86" s="149">
        <v>0.18115000000000001</v>
      </c>
      <c r="U86" s="149">
        <v>0.16231000000000001</v>
      </c>
      <c r="V86" s="149">
        <v>0.10786999999999999</v>
      </c>
      <c r="W86" s="149">
        <v>-8.69634277091689E-2</v>
      </c>
      <c r="X86" s="149">
        <v>-1.8135999999999999E-2</v>
      </c>
      <c r="Z86" s="151">
        <f t="shared" si="0"/>
        <v>1989</v>
      </c>
      <c r="AA86" s="121">
        <f t="shared" si="1"/>
        <v>0.1662401662399999</v>
      </c>
      <c r="AB86" s="152">
        <f t="shared" si="2"/>
        <v>7825.5147201823165</v>
      </c>
      <c r="AC86" s="293">
        <f t="shared" si="3"/>
        <v>0.18169654517137235</v>
      </c>
    </row>
    <row r="87" spans="1:29" hidden="1">
      <c r="A87" s="130">
        <v>1990</v>
      </c>
      <c r="B87" s="149">
        <v>-5.9580000000000001E-2</v>
      </c>
      <c r="C87" s="149">
        <v>-3.1040000000000002E-2</v>
      </c>
      <c r="D87" s="150">
        <v>6.0977424656064325E-3</v>
      </c>
      <c r="E87" s="150">
        <v>-5.5545418110051495E-2</v>
      </c>
      <c r="F87" s="150">
        <v>-0.147856325432142</v>
      </c>
      <c r="G87" s="149">
        <v>-0.10534</v>
      </c>
      <c r="H87" s="150">
        <v>-3.1987884995143691E-2</v>
      </c>
      <c r="I87" s="150">
        <v>-0.15499506092371063</v>
      </c>
      <c r="J87" s="150">
        <v>-0.17051894346592594</v>
      </c>
      <c r="K87" s="149">
        <v>-0.17785999999999999</v>
      </c>
      <c r="L87" s="149">
        <v>-0.18576000000000001</v>
      </c>
      <c r="M87" s="149">
        <v>-0.18015</v>
      </c>
      <c r="N87" s="149">
        <v>-0.23909</v>
      </c>
      <c r="O87" s="149">
        <v>-0.27445999999999998</v>
      </c>
      <c r="P87" s="149">
        <v>-0.23083999999999999</v>
      </c>
      <c r="Q87" s="149">
        <v>-0.10551000000000001</v>
      </c>
      <c r="R87" s="149">
        <v>7.8130000000000005E-2</v>
      </c>
      <c r="S87" s="149">
        <v>9.7299999999999998E-2</v>
      </c>
      <c r="T87" s="149">
        <v>6.1830000000000003E-2</v>
      </c>
      <c r="U87" s="149">
        <v>6.7830000000000001E-2</v>
      </c>
      <c r="V87" s="149">
        <v>7.2900000000000006E-2</v>
      </c>
      <c r="W87" s="149">
        <v>-3.1705301613534645E-2</v>
      </c>
      <c r="X87" s="149">
        <v>-0.17345099999999999</v>
      </c>
      <c r="Z87" s="151">
        <f t="shared" si="0"/>
        <v>1990</v>
      </c>
      <c r="AA87" s="121">
        <f t="shared" si="1"/>
        <v>-0.23909023908999988</v>
      </c>
      <c r="AB87" s="152">
        <f t="shared" si="2"/>
        <v>5954.510534731613</v>
      </c>
      <c r="AC87" s="293">
        <f t="shared" si="3"/>
        <v>0.16155295243688061</v>
      </c>
    </row>
    <row r="88" spans="1:29" hidden="1">
      <c r="A88" s="130">
        <v>1991</v>
      </c>
      <c r="B88" s="149">
        <v>0.34666999999999998</v>
      </c>
      <c r="C88" s="149">
        <v>0.30464999999999998</v>
      </c>
      <c r="D88" s="150">
        <v>0.37770847049022954</v>
      </c>
      <c r="E88" s="150">
        <v>0.23137369699314433</v>
      </c>
      <c r="F88" s="150">
        <v>3.8984119098416974E-2</v>
      </c>
      <c r="G88" s="149">
        <v>0.41909000000000002</v>
      </c>
      <c r="H88" s="150">
        <v>0.43804131075047742</v>
      </c>
      <c r="I88" s="150">
        <v>0.3926878202520846</v>
      </c>
      <c r="J88" s="150">
        <v>0.38072431985852184</v>
      </c>
      <c r="K88" s="149">
        <v>0.48644999999999999</v>
      </c>
      <c r="L88" s="149">
        <v>0.53935</v>
      </c>
      <c r="M88" s="149">
        <v>0.46246999999999999</v>
      </c>
      <c r="N88" s="149">
        <v>0.40699999999999997</v>
      </c>
      <c r="O88" s="149">
        <v>0.50049999999999994</v>
      </c>
      <c r="P88" s="149">
        <v>0.12042</v>
      </c>
      <c r="Q88" s="149">
        <v>0.59911000000000003</v>
      </c>
      <c r="R88" s="149">
        <v>5.595E-2</v>
      </c>
      <c r="S88" s="149">
        <v>0.15462000000000001</v>
      </c>
      <c r="T88" s="149">
        <v>0.19298999999999999</v>
      </c>
      <c r="U88" s="149">
        <v>0.19889000000000001</v>
      </c>
      <c r="V88" s="149">
        <v>0.12146</v>
      </c>
      <c r="W88" s="149">
        <v>-6.5397053539345912E-2</v>
      </c>
      <c r="X88" s="149">
        <v>0.35679099999999997</v>
      </c>
      <c r="Z88" s="151">
        <f t="shared" si="0"/>
        <v>1991</v>
      </c>
      <c r="AA88" s="121">
        <f t="shared" si="1"/>
        <v>0.40700040699999973</v>
      </c>
      <c r="AB88" s="152">
        <f t="shared" si="2"/>
        <v>8377.998745853165</v>
      </c>
      <c r="AC88" s="293">
        <f t="shared" si="3"/>
        <v>0.16816553010028668</v>
      </c>
    </row>
    <row r="89" spans="1:29" hidden="1">
      <c r="A89" s="130">
        <v>1992</v>
      </c>
      <c r="B89" s="149">
        <v>9.7970000000000002E-2</v>
      </c>
      <c r="C89" s="149">
        <v>7.6249999999999998E-2</v>
      </c>
      <c r="D89" s="150">
        <v>9.8158444698818403E-2</v>
      </c>
      <c r="E89" s="150">
        <v>7.85173246461182E-2</v>
      </c>
      <c r="F89" s="150">
        <v>0.58433034595973776</v>
      </c>
      <c r="G89" s="149">
        <v>0.16113</v>
      </c>
      <c r="H89" s="150">
        <v>0.11960201932565939</v>
      </c>
      <c r="I89" s="150">
        <v>0.16304371780548507</v>
      </c>
      <c r="J89" s="150">
        <v>0.30654885400089116</v>
      </c>
      <c r="K89" s="149">
        <v>0.17383999999999999</v>
      </c>
      <c r="L89" s="149">
        <v>4.5670000000000002E-2</v>
      </c>
      <c r="M89" s="149">
        <v>0.22713</v>
      </c>
      <c r="N89" s="149">
        <v>0.35275000000000001</v>
      </c>
      <c r="O89" s="149">
        <v>0.28138999999999997</v>
      </c>
      <c r="P89" s="149">
        <v>-0.12272</v>
      </c>
      <c r="Q89" s="149">
        <v>0.11403000000000001</v>
      </c>
      <c r="R89" s="149">
        <v>3.5060000000000001E-2</v>
      </c>
      <c r="S89" s="149">
        <v>7.1900000000000006E-2</v>
      </c>
      <c r="T89" s="149">
        <v>8.054E-2</v>
      </c>
      <c r="U89" s="149">
        <v>9.393E-2</v>
      </c>
      <c r="V89" s="149">
        <v>8.8150000000000006E-2</v>
      </c>
      <c r="W89" s="149">
        <v>-2.5567089580930513E-2</v>
      </c>
      <c r="X89" s="149">
        <v>0.121754</v>
      </c>
      <c r="Z89" s="151">
        <f t="shared" ref="Z89:Z114" si="4">A89</f>
        <v>1992</v>
      </c>
      <c r="AA89" s="121">
        <f t="shared" ref="AA89:AA114" si="5">SUMPRODUCT($B$18:$X$18,B89:X89)</f>
        <v>0.35275035274999983</v>
      </c>
      <c r="AB89" s="152">
        <f t="shared" ref="AB89:AB114" si="6">(1+AA89)*AB88</f>
        <v>11333.340758791925</v>
      </c>
      <c r="AC89" s="293">
        <f t="shared" si="3"/>
        <v>0.17461186105402793</v>
      </c>
    </row>
    <row r="90" spans="1:29" hidden="1">
      <c r="A90" s="130">
        <v>1993</v>
      </c>
      <c r="B90" s="149">
        <v>0.11142000000000001</v>
      </c>
      <c r="C90" s="149">
        <v>0.10072</v>
      </c>
      <c r="D90" s="150">
        <v>2.3761255939876928E-2</v>
      </c>
      <c r="E90" s="150">
        <v>0.16441306349524876</v>
      </c>
      <c r="F90" s="150">
        <v>0.27460403760759722</v>
      </c>
      <c r="G90" s="149">
        <v>0.16264999999999999</v>
      </c>
      <c r="H90" s="150">
        <v>0.11314209071363686</v>
      </c>
      <c r="I90" s="150">
        <v>0.19836825448565551</v>
      </c>
      <c r="J90" s="150">
        <v>0.1801325907644411</v>
      </c>
      <c r="K90" s="149">
        <v>0.18296999999999999</v>
      </c>
      <c r="L90" s="149">
        <v>0.10396</v>
      </c>
      <c r="M90" s="149">
        <v>0.20233000000000001</v>
      </c>
      <c r="N90" s="149">
        <v>0.26821</v>
      </c>
      <c r="O90" s="149">
        <v>0.20097999999999999</v>
      </c>
      <c r="P90" s="149">
        <v>0.3221</v>
      </c>
      <c r="Q90" s="149">
        <v>0.74836999999999998</v>
      </c>
      <c r="R90" s="149">
        <v>2.8969999999999999E-2</v>
      </c>
      <c r="S90" s="149">
        <v>0.1124</v>
      </c>
      <c r="T90" s="149">
        <v>0.18240000000000001</v>
      </c>
      <c r="U90" s="149">
        <v>0.13184999999999999</v>
      </c>
      <c r="V90" s="149">
        <v>0.14682000000000001</v>
      </c>
      <c r="W90" s="149">
        <v>0.11614716906687715</v>
      </c>
      <c r="X90" s="149">
        <v>0.185472</v>
      </c>
      <c r="Z90" s="151">
        <f t="shared" si="4"/>
        <v>1993</v>
      </c>
      <c r="AA90" s="121">
        <f t="shared" si="5"/>
        <v>0.26821026820999988</v>
      </c>
      <c r="AB90" s="152">
        <f t="shared" si="6"/>
        <v>14373.05912342283</v>
      </c>
      <c r="AC90" s="293">
        <f t="shared" si="3"/>
        <v>0.18369627555940382</v>
      </c>
    </row>
    <row r="91" spans="1:29" hidden="1">
      <c r="A91" s="130">
        <v>1994</v>
      </c>
      <c r="B91" s="149">
        <v>-5.9999999999999995E-4</v>
      </c>
      <c r="C91" s="149">
        <v>1.32E-2</v>
      </c>
      <c r="D91" s="150">
        <v>2.2905143059177631E-2</v>
      </c>
      <c r="E91" s="150">
        <v>3.0090957053602953E-2</v>
      </c>
      <c r="F91" s="150">
        <v>-7.4355935143571875E-2</v>
      </c>
      <c r="G91" s="149">
        <v>-2.6249999999999999E-2</v>
      </c>
      <c r="H91" s="150">
        <v>-1.3457323582056108E-2</v>
      </c>
      <c r="I91" s="150">
        <v>-9.609582574210079E-3</v>
      </c>
      <c r="J91" s="150">
        <v>-5.9574317187376789E-2</v>
      </c>
      <c r="K91" s="149">
        <v>-1.5219999999999999E-2</v>
      </c>
      <c r="L91" s="149">
        <v>-6.9669999999999996E-2</v>
      </c>
      <c r="M91" s="149">
        <v>3.7399999999999998E-3</v>
      </c>
      <c r="N91" s="149">
        <v>6.4400000000000004E-3</v>
      </c>
      <c r="O91" s="149">
        <v>-3.1399999999999997E-2</v>
      </c>
      <c r="P91" s="149">
        <v>7.3469999999999994E-2</v>
      </c>
      <c r="Q91" s="149">
        <v>-7.3160000000000003E-2</v>
      </c>
      <c r="R91" s="149">
        <v>3.9030000000000002E-2</v>
      </c>
      <c r="S91" s="149">
        <v>-5.144E-2</v>
      </c>
      <c r="T91" s="149">
        <v>-7.7700000000000005E-2</v>
      </c>
      <c r="U91" s="149">
        <v>-5.7610000000000001E-2</v>
      </c>
      <c r="V91" s="149">
        <v>-5.1709999999999999E-2</v>
      </c>
      <c r="W91" s="149">
        <v>4.5645353718350865E-2</v>
      </c>
      <c r="X91" s="149">
        <v>8.0549999999999997E-3</v>
      </c>
      <c r="Z91" s="151">
        <f t="shared" si="4"/>
        <v>1994</v>
      </c>
      <c r="AA91" s="121">
        <f t="shared" si="5"/>
        <v>6.4400064399999972E-3</v>
      </c>
      <c r="AB91" s="152">
        <f t="shared" si="6"/>
        <v>14465.621716740176</v>
      </c>
      <c r="AC91" s="293">
        <f t="shared" si="3"/>
        <v>0.16945663678637102</v>
      </c>
    </row>
    <row r="92" spans="1:29" hidden="1">
      <c r="A92" s="130">
        <v>1995</v>
      </c>
      <c r="B92" s="149">
        <v>0.36792999999999998</v>
      </c>
      <c r="C92" s="149">
        <v>0.37578</v>
      </c>
      <c r="D92" s="150">
        <v>0.36895671477801778</v>
      </c>
      <c r="E92" s="150">
        <v>0.38429117478191471</v>
      </c>
      <c r="F92" s="150">
        <v>0.48134287555508409</v>
      </c>
      <c r="G92" s="149">
        <v>0.34050000000000002</v>
      </c>
      <c r="H92" s="150">
        <v>0.31474330723927813</v>
      </c>
      <c r="I92" s="150">
        <v>0.30204911826826869</v>
      </c>
      <c r="J92" s="150">
        <v>0.36468413910475611</v>
      </c>
      <c r="K92" s="149">
        <v>0.29433999999999999</v>
      </c>
      <c r="L92" s="149">
        <v>0.2928</v>
      </c>
      <c r="M92" s="149">
        <v>0.26674999999999999</v>
      </c>
      <c r="N92" s="149">
        <v>0.33744000000000002</v>
      </c>
      <c r="O92" s="149">
        <v>0.33201999999999998</v>
      </c>
      <c r="P92" s="149">
        <v>0.11408</v>
      </c>
      <c r="Q92" s="149">
        <v>-5.2089999999999997E-2</v>
      </c>
      <c r="R92" s="149">
        <v>5.595E-2</v>
      </c>
      <c r="S92" s="149">
        <v>0.16802</v>
      </c>
      <c r="T92" s="149">
        <v>0.31668000000000002</v>
      </c>
      <c r="U92" s="149">
        <v>0.27204</v>
      </c>
      <c r="V92" s="149">
        <v>0.17405999999999999</v>
      </c>
      <c r="W92" s="149">
        <v>0.18957800511508946</v>
      </c>
      <c r="X92" s="149">
        <v>0.18309</v>
      </c>
      <c r="Z92" s="151">
        <f t="shared" si="4"/>
        <v>1995</v>
      </c>
      <c r="AA92" s="121">
        <f t="shared" si="5"/>
        <v>0.33744033743999985</v>
      </c>
      <c r="AB92" s="152">
        <f t="shared" si="6"/>
        <v>19346.905990116371</v>
      </c>
      <c r="AC92" s="293">
        <f t="shared" si="3"/>
        <v>0.17169327072900509</v>
      </c>
    </row>
    <row r="93" spans="1:29" hidden="1">
      <c r="A93" s="130">
        <v>1996</v>
      </c>
      <c r="B93" s="149">
        <v>0.21354000000000001</v>
      </c>
      <c r="C93" s="149">
        <v>0.2296</v>
      </c>
      <c r="D93" s="150">
        <v>0.23402442467320067</v>
      </c>
      <c r="E93" s="150">
        <v>0.24640636746828434</v>
      </c>
      <c r="F93" s="150">
        <v>0.22263604792532513</v>
      </c>
      <c r="G93" s="149">
        <v>0.16821</v>
      </c>
      <c r="H93" s="150">
        <v>0.15432688597715427</v>
      </c>
      <c r="I93" s="150">
        <v>0.21127928833282142</v>
      </c>
      <c r="J93" s="150">
        <v>0.19024673419125848</v>
      </c>
      <c r="K93" s="149">
        <v>0.18057000000000001</v>
      </c>
      <c r="L93" s="149">
        <v>0.10203</v>
      </c>
      <c r="M93" s="149">
        <v>0.20705999999999999</v>
      </c>
      <c r="N93" s="149">
        <v>0.24432000000000001</v>
      </c>
      <c r="O93" s="149">
        <v>0.193</v>
      </c>
      <c r="P93" s="149">
        <v>6.8669999999999995E-2</v>
      </c>
      <c r="Q93" s="149">
        <v>6.0310000000000002E-2</v>
      </c>
      <c r="R93" s="149">
        <v>5.2069999999999998E-2</v>
      </c>
      <c r="S93" s="149">
        <v>2.0990000000000002E-2</v>
      </c>
      <c r="T93" s="149">
        <v>-9.3100000000000006E-3</v>
      </c>
      <c r="U93" s="149">
        <v>1.4019999999999999E-2</v>
      </c>
      <c r="V93" s="149">
        <v>4.4380000000000003E-2</v>
      </c>
      <c r="W93" s="149">
        <v>0.36438591776404178</v>
      </c>
      <c r="X93" s="149">
        <v>0.35753599999999996</v>
      </c>
      <c r="Z93" s="151">
        <f t="shared" si="4"/>
        <v>1996</v>
      </c>
      <c r="AA93" s="121">
        <f t="shared" si="5"/>
        <v>0.24432024431999988</v>
      </c>
      <c r="AB93" s="152">
        <f t="shared" si="6"/>
        <v>24073.746788457673</v>
      </c>
      <c r="AC93" s="293">
        <f t="shared" si="3"/>
        <v>0.17625521572968172</v>
      </c>
    </row>
    <row r="94" spans="1:29" hidden="1">
      <c r="A94" s="130">
        <v>1997</v>
      </c>
      <c r="B94" s="149">
        <v>0.31384000000000001</v>
      </c>
      <c r="C94" s="149">
        <v>0.33362999999999998</v>
      </c>
      <c r="D94" s="150">
        <v>0.33730825926671743</v>
      </c>
      <c r="E94" s="150">
        <v>0.32973195557780366</v>
      </c>
      <c r="F94" s="150">
        <v>0.34214373734905218</v>
      </c>
      <c r="G94" s="149">
        <v>0.23268</v>
      </c>
      <c r="H94" s="150">
        <v>0.16348360000336967</v>
      </c>
      <c r="I94" s="150">
        <v>0.32182618631356941</v>
      </c>
      <c r="J94" s="150">
        <v>0.30060461746608808</v>
      </c>
      <c r="K94" s="149">
        <v>0.27992</v>
      </c>
      <c r="L94" s="149">
        <v>8.6410000000000001E-2</v>
      </c>
      <c r="M94" s="149">
        <v>0.31096000000000001</v>
      </c>
      <c r="N94" s="149">
        <v>0.39895000000000003</v>
      </c>
      <c r="O94" s="149">
        <v>0.24016999999999999</v>
      </c>
      <c r="P94" s="149">
        <v>2.273E-2</v>
      </c>
      <c r="Q94" s="149">
        <v>-0.11584999999999999</v>
      </c>
      <c r="R94" s="149">
        <v>5.2560000000000003E-2</v>
      </c>
      <c r="S94" s="149">
        <v>8.3809999999999996E-2</v>
      </c>
      <c r="T94" s="149">
        <v>0.15853999999999999</v>
      </c>
      <c r="U94" s="149">
        <v>0.12948999999999999</v>
      </c>
      <c r="V94" s="149">
        <v>9.2020000000000005E-2</v>
      </c>
      <c r="W94" s="149">
        <v>-1.9728652243109865E-2</v>
      </c>
      <c r="X94" s="149">
        <v>0.188609</v>
      </c>
      <c r="Z94" s="151">
        <f t="shared" si="4"/>
        <v>1997</v>
      </c>
      <c r="AA94" s="121">
        <f t="shared" si="5"/>
        <v>0.39895039894999984</v>
      </c>
      <c r="AB94" s="152">
        <f t="shared" si="6"/>
        <v>33677.97767393414</v>
      </c>
      <c r="AC94" s="293">
        <f t="shared" si="3"/>
        <v>0.19133904457438944</v>
      </c>
    </row>
    <row r="95" spans="1:29" hidden="1">
      <c r="A95" s="130">
        <v>1998</v>
      </c>
      <c r="B95" s="149">
        <v>0.24299000000000001</v>
      </c>
      <c r="C95" s="149">
        <v>0.28578999999999999</v>
      </c>
      <c r="D95" s="150">
        <v>0.41360141920505894</v>
      </c>
      <c r="E95" s="150">
        <v>0.10108562058293608</v>
      </c>
      <c r="F95" s="150">
        <v>0.33241970213852257</v>
      </c>
      <c r="G95" s="149">
        <v>5.7799999999999997E-2</v>
      </c>
      <c r="H95" s="150">
        <v>9.1172248188168867E-2</v>
      </c>
      <c r="I95" s="150">
        <v>2.9997539794276939E-3</v>
      </c>
      <c r="J95" s="150">
        <v>4.7839181861186499E-2</v>
      </c>
      <c r="K95" s="149">
        <v>5.2100000000000002E-3</v>
      </c>
      <c r="L95" s="149">
        <v>-2.5569999999999999E-2</v>
      </c>
      <c r="M95" s="149">
        <v>-4.4490000000000002E-2</v>
      </c>
      <c r="N95" s="149">
        <v>-2.895E-2</v>
      </c>
      <c r="O95" s="149">
        <v>-8.1519999999999995E-2</v>
      </c>
      <c r="P95" s="149">
        <v>0.18764</v>
      </c>
      <c r="Q95" s="149">
        <v>-0.25340000000000001</v>
      </c>
      <c r="R95" s="149">
        <v>4.8559999999999999E-2</v>
      </c>
      <c r="S95" s="149">
        <v>0.10205</v>
      </c>
      <c r="T95" s="149">
        <v>0.13063</v>
      </c>
      <c r="U95" s="149">
        <v>0.1076</v>
      </c>
      <c r="V95" s="149">
        <v>6.4810000000000006E-2</v>
      </c>
      <c r="W95" s="149">
        <v>-0.2724284267549712</v>
      </c>
      <c r="X95" s="149">
        <v>-0.18822700000000001</v>
      </c>
      <c r="Z95" s="151">
        <f t="shared" si="4"/>
        <v>1998</v>
      </c>
      <c r="AA95" s="121">
        <f t="shared" si="5"/>
        <v>-2.8950028949999984E-2</v>
      </c>
      <c r="AB95" s="152">
        <f t="shared" si="6"/>
        <v>32702.999245296294</v>
      </c>
      <c r="AC95" s="293">
        <f t="shared" si="3"/>
        <v>0.17467234353393457</v>
      </c>
    </row>
    <row r="96" spans="1:29" hidden="1">
      <c r="A96" s="130">
        <v>1999</v>
      </c>
      <c r="B96" s="149">
        <v>0.25219999999999998</v>
      </c>
      <c r="C96" s="149">
        <v>0.21042</v>
      </c>
      <c r="D96" s="150">
        <v>0.23101600322735003</v>
      </c>
      <c r="E96" s="150">
        <v>3.9757537955800906E-2</v>
      </c>
      <c r="F96" s="150">
        <v>-5.9881729442750373E-2</v>
      </c>
      <c r="G96" s="149">
        <v>0.30679000000000001</v>
      </c>
      <c r="H96" s="150">
        <v>0.47076717591861356</v>
      </c>
      <c r="I96" s="150">
        <v>1.5313030009667194E-2</v>
      </c>
      <c r="J96" s="150">
        <v>0.1029784255505055</v>
      </c>
      <c r="K96" s="149">
        <v>0.32912999999999998</v>
      </c>
      <c r="L96" s="149">
        <v>0.46672000000000002</v>
      </c>
      <c r="M96" s="149">
        <v>0.22844</v>
      </c>
      <c r="N96" s="149">
        <v>8.7840000000000001E-2</v>
      </c>
      <c r="O96" s="149">
        <v>0.31453999999999999</v>
      </c>
      <c r="P96" s="149">
        <v>0.27926000000000001</v>
      </c>
      <c r="Q96" s="149">
        <v>0.66491</v>
      </c>
      <c r="R96" s="149">
        <v>4.684E-2</v>
      </c>
      <c r="S96" s="149">
        <v>-1.771E-2</v>
      </c>
      <c r="T96" s="149">
        <v>-8.9639999999999997E-2</v>
      </c>
      <c r="U96" s="149">
        <v>-7.4459999999999998E-2</v>
      </c>
      <c r="V96" s="149">
        <v>-2.0670000000000001E-2</v>
      </c>
      <c r="W96" s="149">
        <v>0.31822851650961631</v>
      </c>
      <c r="X96" s="149">
        <v>-6.4758999999999997E-2</v>
      </c>
      <c r="Z96" s="151">
        <f t="shared" si="4"/>
        <v>1999</v>
      </c>
      <c r="AA96" s="121">
        <f t="shared" si="5"/>
        <v>8.7840087839999956E-2</v>
      </c>
      <c r="AB96" s="152">
        <f t="shared" si="6"/>
        <v>35575.633571634571</v>
      </c>
      <c r="AC96" s="293">
        <f t="shared" si="3"/>
        <v>0.17229087041684554</v>
      </c>
    </row>
    <row r="97" spans="1:32" hidden="1">
      <c r="A97" s="130">
        <v>2000</v>
      </c>
      <c r="B97" s="149">
        <v>-0.11416999999999999</v>
      </c>
      <c r="C97" s="149">
        <v>-9.1039999999999996E-2</v>
      </c>
      <c r="D97" s="150">
        <v>-7.4817379157590833E-2</v>
      </c>
      <c r="E97" s="150">
        <v>0.11367298988547364</v>
      </c>
      <c r="F97" s="150">
        <v>0.23021857188038289</v>
      </c>
      <c r="G97" s="149">
        <v>-7.6759999999999995E-2</v>
      </c>
      <c r="H97" s="150">
        <v>-1.4749316422994534E-2</v>
      </c>
      <c r="I97" s="150">
        <v>0.29992500885085488</v>
      </c>
      <c r="J97" s="150">
        <v>0.26142064716784141</v>
      </c>
      <c r="K97" s="149">
        <v>-0.1103</v>
      </c>
      <c r="L97" s="149">
        <v>-0.24782000000000001</v>
      </c>
      <c r="M97" s="149">
        <v>0.17705000000000001</v>
      </c>
      <c r="N97" s="149">
        <v>0.24257999999999999</v>
      </c>
      <c r="O97" s="149">
        <v>-0.13322000000000001</v>
      </c>
      <c r="P97" s="149">
        <v>-0.13371</v>
      </c>
      <c r="Q97" s="149">
        <v>-0.30830000000000002</v>
      </c>
      <c r="R97" s="149">
        <v>5.8930000000000003E-2</v>
      </c>
      <c r="S97" s="149">
        <v>0.12592</v>
      </c>
      <c r="T97" s="149">
        <v>0.21479000000000001</v>
      </c>
      <c r="U97" s="149">
        <v>0.12867000000000001</v>
      </c>
      <c r="V97" s="149">
        <v>0.11694</v>
      </c>
      <c r="W97" s="149">
        <v>0.31866253247297416</v>
      </c>
      <c r="X97" s="149">
        <v>0.25890200000000002</v>
      </c>
      <c r="Z97" s="151">
        <f t="shared" si="4"/>
        <v>2000</v>
      </c>
      <c r="AA97" s="121">
        <f t="shared" si="5"/>
        <v>0.24258024257999986</v>
      </c>
      <c r="AB97" s="152">
        <f t="shared" si="6"/>
        <v>44205.579393378874</v>
      </c>
      <c r="AC97" s="293">
        <f t="shared" si="3"/>
        <v>0.18055405547518477</v>
      </c>
    </row>
    <row r="98" spans="1:32" hidden="1">
      <c r="A98" s="130">
        <v>2001</v>
      </c>
      <c r="B98" s="149">
        <v>-0.11148</v>
      </c>
      <c r="C98" s="149">
        <v>-0.11885999999999999</v>
      </c>
      <c r="D98" s="150">
        <v>-0.11102900078612685</v>
      </c>
      <c r="E98" s="150">
        <v>-2.4809170353283224E-2</v>
      </c>
      <c r="F98" s="150">
        <v>7.9085827458538219E-2</v>
      </c>
      <c r="G98" s="149">
        <v>-2.7859999999999999E-2</v>
      </c>
      <c r="H98" s="150">
        <v>-4.4670051030980339E-2</v>
      </c>
      <c r="I98" s="150">
        <v>5.1752696152990482E-2</v>
      </c>
      <c r="J98" s="150">
        <v>5.5242966536742572E-2</v>
      </c>
      <c r="K98" s="149">
        <v>0.13164000000000001</v>
      </c>
      <c r="L98" s="149">
        <v>8.3899999999999999E-3</v>
      </c>
      <c r="M98" s="149">
        <v>0.15690000000000001</v>
      </c>
      <c r="N98" s="149">
        <v>0.23699000000000001</v>
      </c>
      <c r="O98" s="149">
        <v>0.33695000000000003</v>
      </c>
      <c r="P98" s="149">
        <v>-0.21396999999999999</v>
      </c>
      <c r="Q98" s="149">
        <v>-2.615E-2</v>
      </c>
      <c r="R98" s="149">
        <v>3.8260000000000002E-2</v>
      </c>
      <c r="S98" s="149">
        <v>7.6189999999999994E-2</v>
      </c>
      <c r="T98" s="149">
        <v>3.696E-2</v>
      </c>
      <c r="U98" s="149">
        <v>0.10648000000000001</v>
      </c>
      <c r="V98" s="149">
        <v>5.1339999999999997E-2</v>
      </c>
      <c r="W98" s="149">
        <v>-0.21751315488446574</v>
      </c>
      <c r="X98" s="149">
        <v>0.15502021837079205</v>
      </c>
      <c r="Z98" s="151">
        <f t="shared" si="4"/>
        <v>2001</v>
      </c>
      <c r="AA98" s="121">
        <f t="shared" si="5"/>
        <v>0.23699023698999988</v>
      </c>
      <c r="AB98" s="152">
        <f t="shared" si="6"/>
        <v>54681.870130095987</v>
      </c>
      <c r="AC98" s="293">
        <f t="shared" si="3"/>
        <v>0.1786549635654795</v>
      </c>
    </row>
    <row r="99" spans="1:32" hidden="1">
      <c r="A99" s="130">
        <v>2002</v>
      </c>
      <c r="B99" s="149">
        <v>-0.21148</v>
      </c>
      <c r="C99" s="149">
        <v>-0.22101999999999999</v>
      </c>
      <c r="D99" s="150">
        <v>-0.21940281007862381</v>
      </c>
      <c r="E99" s="150">
        <v>-0.14028393452282603</v>
      </c>
      <c r="F99" s="150">
        <v>-0.35544236436404508</v>
      </c>
      <c r="G99" s="149">
        <v>-0.18584000000000001</v>
      </c>
      <c r="H99" s="150">
        <v>-0.21383850203700924</v>
      </c>
      <c r="I99" s="150">
        <v>-0.12623674101121124</v>
      </c>
      <c r="J99" s="150">
        <v>-0.18709170132897784</v>
      </c>
      <c r="K99" s="149">
        <v>-0.21607999999999999</v>
      </c>
      <c r="L99" s="149">
        <v>-0.31902999999999998</v>
      </c>
      <c r="M99" s="149">
        <v>-0.12102</v>
      </c>
      <c r="N99" s="149">
        <v>-9.1060000000000002E-2</v>
      </c>
      <c r="O99" s="149">
        <v>-0.13883000000000001</v>
      </c>
      <c r="P99" s="149">
        <v>-0.158</v>
      </c>
      <c r="Q99" s="149">
        <v>-6.1710000000000001E-2</v>
      </c>
      <c r="R99" s="149">
        <v>1.6469999999999999E-2</v>
      </c>
      <c r="S99" s="149">
        <v>0.12934000000000001</v>
      </c>
      <c r="T99" s="149">
        <v>0.17838999999999999</v>
      </c>
      <c r="U99" s="149">
        <v>0.16334000000000001</v>
      </c>
      <c r="V99" s="149">
        <v>9.6000000000000002E-2</v>
      </c>
      <c r="W99" s="149">
        <v>0.33552615549545589</v>
      </c>
      <c r="X99" s="149">
        <v>5.2155705932549701E-2</v>
      </c>
      <c r="Z99" s="151">
        <f t="shared" si="4"/>
        <v>2002</v>
      </c>
      <c r="AA99" s="121">
        <f t="shared" si="5"/>
        <v>-9.1060091059999959E-2</v>
      </c>
      <c r="AB99" s="152">
        <f t="shared" si="6"/>
        <v>49702.534056718359</v>
      </c>
      <c r="AC99" s="293">
        <f t="shared" si="3"/>
        <v>0.17866242077118266</v>
      </c>
    </row>
    <row r="100" spans="1:32" hidden="1">
      <c r="A100" s="130">
        <v>2003</v>
      </c>
      <c r="B100" s="149">
        <v>0.31622</v>
      </c>
      <c r="C100" s="149">
        <v>0.28689999999999999</v>
      </c>
      <c r="D100" s="150">
        <v>0.28019554969793381</v>
      </c>
      <c r="E100" s="150">
        <v>0.28132689113470027</v>
      </c>
      <c r="F100" s="150">
        <v>0.30179789770138987</v>
      </c>
      <c r="G100" s="149">
        <v>0.41497000000000001</v>
      </c>
      <c r="H100" s="150">
        <v>0.39232798371341948</v>
      </c>
      <c r="I100" s="150">
        <v>0.41834492363257675</v>
      </c>
      <c r="J100" s="150">
        <v>0.47820305552565245</v>
      </c>
      <c r="K100" s="149">
        <v>0.51549999999999996</v>
      </c>
      <c r="L100" s="149">
        <v>0.54176000000000002</v>
      </c>
      <c r="M100" s="149">
        <v>0.48919000000000001</v>
      </c>
      <c r="N100" s="149">
        <v>0.63919000000000004</v>
      </c>
      <c r="O100" s="149">
        <v>0.78229000000000004</v>
      </c>
      <c r="P100" s="149">
        <v>0.39422000000000001</v>
      </c>
      <c r="Q100" s="149">
        <v>0.55815999999999999</v>
      </c>
      <c r="R100" s="149">
        <v>1.021E-2</v>
      </c>
      <c r="S100" s="149">
        <v>2.3959999999999999E-2</v>
      </c>
      <c r="T100" s="149">
        <v>1.448E-2</v>
      </c>
      <c r="U100" s="149">
        <v>5.2659999999999998E-2</v>
      </c>
      <c r="V100" s="149">
        <v>5.3190000000000001E-2</v>
      </c>
      <c r="W100" s="149">
        <v>0.2420914364943261</v>
      </c>
      <c r="X100" s="149">
        <v>0.38466344636355609</v>
      </c>
      <c r="Z100" s="151">
        <f t="shared" si="4"/>
        <v>2003</v>
      </c>
      <c r="AA100" s="121">
        <f t="shared" si="5"/>
        <v>0.63919063918999974</v>
      </c>
      <c r="AB100" s="152">
        <f t="shared" si="6"/>
        <v>81471.928569794894</v>
      </c>
      <c r="AC100" s="293">
        <f t="shared" si="3"/>
        <v>0.18582361659808799</v>
      </c>
    </row>
    <row r="101" spans="1:32" hidden="1">
      <c r="A101" s="130">
        <v>2004</v>
      </c>
      <c r="B101" s="149">
        <v>0.11971999999999999</v>
      </c>
      <c r="C101" s="149">
        <v>0.10879</v>
      </c>
      <c r="D101" s="150">
        <v>9.0725876910938794E-2</v>
      </c>
      <c r="E101" s="150">
        <v>0.13029176814868643</v>
      </c>
      <c r="F101" s="150">
        <v>0.15283395099840547</v>
      </c>
      <c r="G101" s="149">
        <v>0.18168000000000001</v>
      </c>
      <c r="H101" s="150">
        <v>0.13067095061797715</v>
      </c>
      <c r="I101" s="150">
        <v>0.22754390347045336</v>
      </c>
      <c r="J101" s="150">
        <v>0.1988685955591096</v>
      </c>
      <c r="K101" s="149">
        <v>0.2107</v>
      </c>
      <c r="L101" s="149">
        <v>0.1547</v>
      </c>
      <c r="M101" s="149">
        <v>0.20701</v>
      </c>
      <c r="N101" s="149">
        <v>0.20224</v>
      </c>
      <c r="O101" s="149">
        <v>0.16638</v>
      </c>
      <c r="P101" s="149">
        <v>0.20383999999999999</v>
      </c>
      <c r="Q101" s="149">
        <v>0.25552999999999998</v>
      </c>
      <c r="R101" s="149">
        <v>1.2030000000000001E-2</v>
      </c>
      <c r="S101" s="149">
        <v>2.2530000000000001E-2</v>
      </c>
      <c r="T101" s="149">
        <v>8.5099999999999995E-2</v>
      </c>
      <c r="U101" s="149">
        <v>8.7209999999999996E-2</v>
      </c>
      <c r="V101" s="149">
        <v>4.471E-2</v>
      </c>
      <c r="W101" s="149">
        <v>0.18193212306366635</v>
      </c>
      <c r="X101" s="149">
        <v>0.3040950579347077</v>
      </c>
      <c r="Z101" s="151">
        <f t="shared" si="4"/>
        <v>2004</v>
      </c>
      <c r="AA101" s="121">
        <f t="shared" si="5"/>
        <v>0.20224020223999989</v>
      </c>
      <c r="AB101" s="152">
        <f t="shared" si="6"/>
        <v>97948.827880633035</v>
      </c>
      <c r="AC101" s="293">
        <f t="shared" si="3"/>
        <v>0.18491076695762532</v>
      </c>
    </row>
    <row r="102" spans="1:32" hidden="1">
      <c r="A102" s="130">
        <v>2005</v>
      </c>
      <c r="B102" s="149">
        <v>6.164E-2</v>
      </c>
      <c r="C102" s="149">
        <v>4.913E-2</v>
      </c>
      <c r="D102" s="150">
        <v>5.3616507201120711E-2</v>
      </c>
      <c r="E102" s="150">
        <v>4.3511744716675779E-2</v>
      </c>
      <c r="F102" s="150">
        <v>8.0160979951889311E-2</v>
      </c>
      <c r="G102" s="149">
        <v>0.11089</v>
      </c>
      <c r="H102" s="150">
        <v>7.9168606627493435E-2</v>
      </c>
      <c r="I102" s="150">
        <v>0.16019022103090322</v>
      </c>
      <c r="J102" s="150">
        <v>9.8452387040302569E-2</v>
      </c>
      <c r="K102" s="149">
        <v>6.7680000000000004E-2</v>
      </c>
      <c r="L102" s="149">
        <v>-3.3E-4</v>
      </c>
      <c r="M102" s="149">
        <v>8.616E-2</v>
      </c>
      <c r="N102" s="149">
        <v>8.9029999999999998E-2</v>
      </c>
      <c r="O102" s="149">
        <v>3.6580000000000001E-2</v>
      </c>
      <c r="P102" s="149">
        <v>0.1447</v>
      </c>
      <c r="Q102" s="149">
        <v>0.33999000000000001</v>
      </c>
      <c r="R102" s="149">
        <v>2.98E-2</v>
      </c>
      <c r="S102" s="149">
        <v>1.362E-2</v>
      </c>
      <c r="T102" s="149">
        <v>7.8119999999999995E-2</v>
      </c>
      <c r="U102" s="149">
        <v>5.8700000000000002E-2</v>
      </c>
      <c r="V102" s="149">
        <v>3.5180000000000003E-2</v>
      </c>
      <c r="W102" s="149">
        <v>0.24885488477343756</v>
      </c>
      <c r="X102" s="149">
        <v>8.2881613678449373E-2</v>
      </c>
      <c r="Z102" s="151">
        <f t="shared" si="4"/>
        <v>2005</v>
      </c>
      <c r="AA102" s="121">
        <f t="shared" si="5"/>
        <v>8.9030089029999954E-2</v>
      </c>
      <c r="AB102" s="152">
        <f t="shared" si="6"/>
        <v>106669.22074722993</v>
      </c>
      <c r="AC102" s="293">
        <f t="shared" si="3"/>
        <v>0.17703376277847616</v>
      </c>
    </row>
    <row r="103" spans="1:32" hidden="1">
      <c r="A103" s="130">
        <v>2006</v>
      </c>
      <c r="B103" s="149">
        <v>0.15482000000000001</v>
      </c>
      <c r="C103" s="149">
        <v>0.15795999999999999</v>
      </c>
      <c r="D103" s="150">
        <v>0.11393822827156921</v>
      </c>
      <c r="E103" s="150">
        <v>0.21022089672251801</v>
      </c>
      <c r="F103" s="150">
        <v>0.25365791976378582</v>
      </c>
      <c r="G103" s="149">
        <v>0.13888</v>
      </c>
      <c r="H103" s="150">
        <v>0.12211474395281348</v>
      </c>
      <c r="I103" s="150">
        <v>0.12031882465409058</v>
      </c>
      <c r="J103" s="150">
        <v>0.17642734523601994</v>
      </c>
      <c r="K103" s="149">
        <v>0.16203000000000001</v>
      </c>
      <c r="L103" s="149">
        <v>8.856E-2</v>
      </c>
      <c r="M103" s="149">
        <v>0.2102</v>
      </c>
      <c r="N103" s="149">
        <v>0.24548</v>
      </c>
      <c r="O103" s="149">
        <v>0.18018000000000001</v>
      </c>
      <c r="P103" s="149">
        <v>0.25708999999999999</v>
      </c>
      <c r="Q103" s="149">
        <v>0.32144</v>
      </c>
      <c r="R103" s="149">
        <v>4.8000000000000001E-2</v>
      </c>
      <c r="S103" s="149">
        <v>3.143E-2</v>
      </c>
      <c r="T103" s="149">
        <v>1.189E-2</v>
      </c>
      <c r="U103" s="149">
        <v>3.243E-2</v>
      </c>
      <c r="V103" s="149">
        <v>4.8419999999999998E-2</v>
      </c>
      <c r="W103" s="149">
        <v>-2.8526778797900883E-2</v>
      </c>
      <c r="X103" s="149">
        <v>0.34019325216752749</v>
      </c>
      <c r="Z103" s="151">
        <f t="shared" si="4"/>
        <v>2006</v>
      </c>
      <c r="AA103" s="121">
        <f t="shared" si="5"/>
        <v>0.24548024547999989</v>
      </c>
      <c r="AB103" s="152">
        <f t="shared" si="6"/>
        <v>132854.40724142024</v>
      </c>
      <c r="AC103" s="293">
        <f t="shared" si="3"/>
        <v>0.18580758100265893</v>
      </c>
    </row>
    <row r="104" spans="1:32" hidden="1">
      <c r="A104" s="130">
        <v>2007</v>
      </c>
      <c r="B104" s="149">
        <v>5.8110000000000002E-2</v>
      </c>
      <c r="C104" s="149">
        <v>5.4940000000000003E-2</v>
      </c>
      <c r="D104" s="150">
        <v>0.12940656132444017</v>
      </c>
      <c r="E104" s="150">
        <v>-6.4073751919767434E-3</v>
      </c>
      <c r="F104" s="150">
        <v>2.0005432157809918E-2</v>
      </c>
      <c r="G104" s="149">
        <v>4.8809999999999999E-2</v>
      </c>
      <c r="H104" s="150">
        <v>9.2580823402918178E-2</v>
      </c>
      <c r="I104" s="150">
        <v>1.0155222727752848E-2</v>
      </c>
      <c r="J104" s="150">
        <v>-5.3572633702628304E-2</v>
      </c>
      <c r="K104" s="149">
        <v>2.0000000000000001E-4</v>
      </c>
      <c r="L104" s="149">
        <v>5.527E-2</v>
      </c>
      <c r="M104" s="149">
        <v>-2.512E-2</v>
      </c>
      <c r="N104" s="149">
        <v>-0.11115999999999999</v>
      </c>
      <c r="O104" s="149">
        <v>-7.9409999999999994E-2</v>
      </c>
      <c r="P104" s="149">
        <v>0.1244</v>
      </c>
      <c r="Q104" s="149">
        <v>0.39417999999999997</v>
      </c>
      <c r="R104" s="149">
        <v>4.6620000000000002E-2</v>
      </c>
      <c r="S104" s="149">
        <v>0.10052999999999999</v>
      </c>
      <c r="T104" s="149">
        <v>9.8820000000000005E-2</v>
      </c>
      <c r="U104" s="149">
        <v>2.598E-2</v>
      </c>
      <c r="V104" s="149">
        <v>3.3599999999999998E-2</v>
      </c>
      <c r="W104" s="149">
        <v>0.22147106544077885</v>
      </c>
      <c r="X104" s="149">
        <v>-0.17831786041861797</v>
      </c>
      <c r="Z104" s="151">
        <f t="shared" si="4"/>
        <v>2007</v>
      </c>
      <c r="AA104" s="121">
        <f t="shared" si="5"/>
        <v>-0.11116011115999994</v>
      </c>
      <c r="AB104" s="152">
        <f t="shared" si="6"/>
        <v>118086.29656436807</v>
      </c>
      <c r="AC104" s="293">
        <f t="shared" si="3"/>
        <v>0.16705334050389165</v>
      </c>
    </row>
    <row r="105" spans="1:32" hidden="1">
      <c r="A105" s="130">
        <v>2008</v>
      </c>
      <c r="B105" s="149">
        <v>-0.36706</v>
      </c>
      <c r="C105" s="149">
        <v>-0.36997000000000002</v>
      </c>
      <c r="D105" s="150">
        <v>-0.32582890069245779</v>
      </c>
      <c r="E105" s="150">
        <v>-0.4294032904297409</v>
      </c>
      <c r="F105" s="150">
        <v>-0.38241078134456552</v>
      </c>
      <c r="G105" s="149">
        <v>-0.38174999999999998</v>
      </c>
      <c r="H105" s="150">
        <v>-0.37885587067865983</v>
      </c>
      <c r="I105" s="150">
        <v>-0.40989608958988483</v>
      </c>
      <c r="J105" s="150">
        <v>-0.35625779222044857</v>
      </c>
      <c r="K105" s="149">
        <v>-0.37641000000000002</v>
      </c>
      <c r="L105" s="149">
        <v>-0.40214</v>
      </c>
      <c r="M105" s="149">
        <v>-0.30835000000000001</v>
      </c>
      <c r="N105" s="149">
        <v>-0.32866000000000001</v>
      </c>
      <c r="O105" s="149">
        <v>-0.41471999999999998</v>
      </c>
      <c r="P105" s="149">
        <v>-0.43554999999999999</v>
      </c>
      <c r="Q105" s="149">
        <v>-0.53332000000000002</v>
      </c>
      <c r="R105" s="149">
        <v>1.5990000000000001E-2</v>
      </c>
      <c r="S105" s="149">
        <v>0.13106999999999999</v>
      </c>
      <c r="T105" s="149">
        <v>0.25873000000000002</v>
      </c>
      <c r="U105" s="149">
        <v>8.7819999999999995E-2</v>
      </c>
      <c r="V105" s="149">
        <v>-2.4740000000000002E-2</v>
      </c>
      <c r="W105" s="149">
        <v>-0.35037720747262485</v>
      </c>
      <c r="X105" s="149">
        <v>-0.37839825177922815</v>
      </c>
      <c r="Z105" s="151">
        <f t="shared" si="4"/>
        <v>2008</v>
      </c>
      <c r="AA105" s="121">
        <f t="shared" si="5"/>
        <v>-0.32866032865999983</v>
      </c>
      <c r="AB105" s="152">
        <f t="shared" si="6"/>
        <v>79276.015525280643</v>
      </c>
      <c r="AC105" s="293">
        <f t="shared" si="3"/>
        <v>0.14457195764652964</v>
      </c>
    </row>
    <row r="106" spans="1:32" hidden="1">
      <c r="A106" s="130">
        <v>2009</v>
      </c>
      <c r="B106" s="149">
        <v>0.28820000000000001</v>
      </c>
      <c r="C106" s="149">
        <v>0.26463999999999999</v>
      </c>
      <c r="D106" s="150">
        <v>0.31218976321585157</v>
      </c>
      <c r="E106" s="150">
        <v>0.20569660069892645</v>
      </c>
      <c r="F106" s="150">
        <v>0.10612710201232986</v>
      </c>
      <c r="G106" s="149">
        <v>0.41755999999999999</v>
      </c>
      <c r="H106" s="150">
        <v>0.42921447957814141</v>
      </c>
      <c r="I106" s="150">
        <v>0.37016331077667625</v>
      </c>
      <c r="J106" s="150">
        <v>0.34854002182508859</v>
      </c>
      <c r="K106" s="149">
        <v>0.44146000000000002</v>
      </c>
      <c r="L106" s="149">
        <v>0.37048999999999999</v>
      </c>
      <c r="M106" s="149">
        <v>0.33273999999999998</v>
      </c>
      <c r="N106" s="149">
        <v>0.31078</v>
      </c>
      <c r="O106" s="149">
        <v>0.61126999999999998</v>
      </c>
      <c r="P106" s="149">
        <v>0.33665</v>
      </c>
      <c r="Q106" s="149">
        <v>0.78505000000000003</v>
      </c>
      <c r="R106" s="149">
        <v>9.7000000000000005E-4</v>
      </c>
      <c r="S106" s="149">
        <v>-2.4039999999999999E-2</v>
      </c>
      <c r="T106" s="149">
        <v>-0.14903</v>
      </c>
      <c r="U106" s="149">
        <v>3.0169999999999999E-2</v>
      </c>
      <c r="V106" s="149">
        <v>0.12914</v>
      </c>
      <c r="W106" s="149">
        <v>0.23651361636497908</v>
      </c>
      <c r="X106" s="149">
        <v>0.27800924496301538</v>
      </c>
      <c r="Z106" s="151">
        <f t="shared" si="4"/>
        <v>2009</v>
      </c>
      <c r="AA106" s="121">
        <f t="shared" si="5"/>
        <v>0.31078031077999985</v>
      </c>
      <c r="AB106" s="152">
        <f t="shared" si="6"/>
        <v>103913.44026762745</v>
      </c>
      <c r="AC106" s="293">
        <f t="shared" si="3"/>
        <v>0.16073734635786541</v>
      </c>
    </row>
    <row r="107" spans="1:32" hidden="1">
      <c r="A107" s="130">
        <v>2010</v>
      </c>
      <c r="B107" s="149">
        <v>0.17734</v>
      </c>
      <c r="C107" s="149">
        <v>0.15064</v>
      </c>
      <c r="D107" s="150">
        <v>0.13219874078180049</v>
      </c>
      <c r="E107" s="150">
        <v>0.18830234693322592</v>
      </c>
      <c r="F107" s="150">
        <v>1.6010377617841208E-2</v>
      </c>
      <c r="G107" s="149">
        <v>0.27368999999999999</v>
      </c>
      <c r="H107" s="150">
        <v>0.31873267291688734</v>
      </c>
      <c r="I107" s="150">
        <v>0.25683187613585651</v>
      </c>
      <c r="J107" s="150">
        <v>0.20669044300282099</v>
      </c>
      <c r="K107" s="149">
        <v>0.30454999999999999</v>
      </c>
      <c r="L107" s="149">
        <v>0.29629</v>
      </c>
      <c r="M107" s="149">
        <v>0.29271999999999998</v>
      </c>
      <c r="N107" s="149">
        <v>0.26634000000000002</v>
      </c>
      <c r="O107" s="149">
        <v>0.29100999999999999</v>
      </c>
      <c r="P107" s="149">
        <v>8.9459999999999998E-2</v>
      </c>
      <c r="Q107" s="149">
        <v>0.18876000000000001</v>
      </c>
      <c r="R107" s="149">
        <v>1.2099999999999999E-3</v>
      </c>
      <c r="S107" s="149">
        <v>7.1169999999999997E-2</v>
      </c>
      <c r="T107" s="149">
        <v>0.10144</v>
      </c>
      <c r="U107" s="149">
        <v>0.12439</v>
      </c>
      <c r="V107" s="149">
        <v>2.3789999999999999E-2</v>
      </c>
      <c r="W107" s="149">
        <v>0.1760137379333738</v>
      </c>
      <c r="X107" s="149">
        <v>0.27563826149019377</v>
      </c>
      <c r="Z107" s="151">
        <f t="shared" si="4"/>
        <v>2010</v>
      </c>
      <c r="AA107" s="121">
        <f t="shared" si="5"/>
        <v>0.26634026633999985</v>
      </c>
      <c r="AB107" s="152">
        <f t="shared" si="6"/>
        <v>131589.77362481301</v>
      </c>
      <c r="AC107" s="293">
        <f t="shared" si="3"/>
        <v>0.16565553035014235</v>
      </c>
    </row>
    <row r="108" spans="1:32" hidden="1">
      <c r="A108" s="130">
        <v>2011</v>
      </c>
      <c r="B108" s="149">
        <v>7.7200000000000003E-3</v>
      </c>
      <c r="C108" s="149">
        <v>2.112E-2</v>
      </c>
      <c r="D108" s="150">
        <v>4.4416211117135743E-2</v>
      </c>
      <c r="E108" s="150">
        <v>7.1602411542183025E-2</v>
      </c>
      <c r="F108" s="150">
        <v>-0.15064559770001829</v>
      </c>
      <c r="G108" s="149">
        <v>-8.8299999999999993E-3</v>
      </c>
      <c r="H108" s="150">
        <v>8.628840754881165E-3</v>
      </c>
      <c r="I108" s="150">
        <v>-9.2809108626137615E-3</v>
      </c>
      <c r="J108" s="150">
        <v>-4.6754273635441025E-2</v>
      </c>
      <c r="K108" s="149">
        <v>-3.9910000000000001E-2</v>
      </c>
      <c r="L108" s="149">
        <v>-5.5960000000000003E-2</v>
      </c>
      <c r="M108" s="149">
        <v>-4.9110000000000001E-2</v>
      </c>
      <c r="N108" s="149">
        <v>-8.5010000000000002E-2</v>
      </c>
      <c r="O108" s="149">
        <v>-0.10204000000000001</v>
      </c>
      <c r="P108" s="149">
        <v>-0.12207</v>
      </c>
      <c r="Q108" s="149">
        <v>-0.18423999999999999</v>
      </c>
      <c r="R108" s="149">
        <v>4.2000000000000002E-4</v>
      </c>
      <c r="S108" s="149">
        <v>8.8109999999999994E-2</v>
      </c>
      <c r="T108" s="149">
        <v>0.27100999999999997</v>
      </c>
      <c r="U108" s="149">
        <v>0.17948</v>
      </c>
      <c r="V108" s="149">
        <v>0.107</v>
      </c>
      <c r="W108" s="149">
        <v>-8.2122790887731098E-2</v>
      </c>
      <c r="X108" s="149">
        <v>7.3047132258233782E-2</v>
      </c>
      <c r="Z108" s="151">
        <f t="shared" si="4"/>
        <v>2011</v>
      </c>
      <c r="AA108" s="121">
        <f t="shared" si="5"/>
        <v>-8.5010085009999958E-2</v>
      </c>
      <c r="AB108" s="152">
        <f t="shared" si="6"/>
        <v>120403.31578252101</v>
      </c>
      <c r="AC108" s="293">
        <f t="shared" si="3"/>
        <v>0.15918631209171696</v>
      </c>
    </row>
    <row r="109" spans="1:32" hidden="1">
      <c r="A109" s="130">
        <v>2012</v>
      </c>
      <c r="B109" s="149">
        <v>0.16162000000000001</v>
      </c>
      <c r="C109" s="149">
        <v>0.16003999999999999</v>
      </c>
      <c r="D109" s="150">
        <v>0.14090975604876144</v>
      </c>
      <c r="E109" s="150">
        <v>0.12473329277829694</v>
      </c>
      <c r="F109" s="150">
        <v>0.30798464299964295</v>
      </c>
      <c r="G109" s="149">
        <v>0.16409000000000001</v>
      </c>
      <c r="H109" s="150">
        <v>0.16254442909244673</v>
      </c>
      <c r="I109" s="150">
        <v>0.15167666886150258</v>
      </c>
      <c r="J109" s="150">
        <v>0.19190834285944128</v>
      </c>
      <c r="K109" s="149">
        <v>0.18140000000000001</v>
      </c>
      <c r="L109" s="149">
        <v>0.14990000000000001</v>
      </c>
      <c r="M109" s="149">
        <v>0.18546000000000001</v>
      </c>
      <c r="N109" s="149">
        <v>0.19819000000000001</v>
      </c>
      <c r="O109" s="149">
        <v>0.17329</v>
      </c>
      <c r="P109" s="149">
        <v>0.16411999999999999</v>
      </c>
      <c r="Q109" s="149">
        <v>0.18223</v>
      </c>
      <c r="R109" s="149">
        <v>5.9999999999999995E-4</v>
      </c>
      <c r="S109" s="149">
        <v>1.661E-2</v>
      </c>
      <c r="T109" s="149">
        <v>3.4279999999999998E-2</v>
      </c>
      <c r="U109" s="149">
        <v>0.10677</v>
      </c>
      <c r="V109" s="149">
        <v>6.7799999999999999E-2</v>
      </c>
      <c r="W109" s="149">
        <v>-3.2850136860567258E-2</v>
      </c>
      <c r="X109" s="149">
        <v>0.19727397896417731</v>
      </c>
      <c r="Z109" s="151">
        <f t="shared" si="4"/>
        <v>2012</v>
      </c>
      <c r="AA109" s="121">
        <f t="shared" si="5"/>
        <v>0.19819019818999989</v>
      </c>
      <c r="AB109" s="152">
        <f t="shared" si="6"/>
        <v>144266.07280019199</v>
      </c>
      <c r="AC109" s="293">
        <f t="shared" si="3"/>
        <v>0.16241149916550524</v>
      </c>
    </row>
    <row r="110" spans="1:32" s="153" customFormat="1" ht="16" hidden="1">
      <c r="A110" s="130">
        <v>2013</v>
      </c>
      <c r="B110" s="149">
        <v>0.35170000000000001</v>
      </c>
      <c r="C110" s="149">
        <v>0.32388</v>
      </c>
      <c r="D110" s="150">
        <v>0.33750532407361411</v>
      </c>
      <c r="E110" s="150">
        <v>0.31307585325971593</v>
      </c>
      <c r="F110" s="150">
        <v>0.3735770401094608</v>
      </c>
      <c r="G110" s="149">
        <v>0.39257999999999998</v>
      </c>
      <c r="H110" s="150">
        <v>0.37902299493198938</v>
      </c>
      <c r="I110" s="150">
        <v>0.3625246091908676</v>
      </c>
      <c r="J110" s="150">
        <v>0.48953022518340994</v>
      </c>
      <c r="K110" s="149">
        <v>0.42978</v>
      </c>
      <c r="L110" s="149">
        <v>0.45241999999999999</v>
      </c>
      <c r="M110" s="149">
        <v>0.41077999999999998</v>
      </c>
      <c r="N110" s="149">
        <v>0.41599999999999998</v>
      </c>
      <c r="O110" s="149">
        <v>0.49246000000000001</v>
      </c>
      <c r="P110" s="149">
        <v>0.21024999999999999</v>
      </c>
      <c r="Q110" s="149">
        <v>-2.6020000000000001E-2</v>
      </c>
      <c r="R110" s="149">
        <v>2.4000000000000001E-4</v>
      </c>
      <c r="S110" s="149">
        <v>-3.6790000000000003E-2</v>
      </c>
      <c r="T110" s="149">
        <v>-0.12775</v>
      </c>
      <c r="U110" s="149">
        <v>-7.0749999999999993E-2</v>
      </c>
      <c r="V110" s="149">
        <v>-2.554E-2</v>
      </c>
      <c r="W110" s="149">
        <v>-4.9717066289308991E-2</v>
      </c>
      <c r="X110" s="149">
        <v>2.3405259134758216E-2</v>
      </c>
      <c r="Z110" s="151">
        <f t="shared" si="4"/>
        <v>2013</v>
      </c>
      <c r="AA110" s="121">
        <f t="shared" si="5"/>
        <v>0.41600041599999976</v>
      </c>
      <c r="AB110" s="152">
        <f t="shared" si="6"/>
        <v>204280.81909975811</v>
      </c>
      <c r="AC110" s="293">
        <f t="shared" si="3"/>
        <v>0.18197864883580817</v>
      </c>
      <c r="AD110" s="154"/>
      <c r="AE110" s="154"/>
      <c r="AF110" s="154"/>
    </row>
    <row r="111" spans="1:32" s="153" customFormat="1" ht="16" hidden="1">
      <c r="A111" s="130">
        <v>2014</v>
      </c>
      <c r="B111" s="149">
        <v>0.11645999999999999</v>
      </c>
      <c r="C111" s="149">
        <v>0.13689000000000001</v>
      </c>
      <c r="D111" s="150">
        <v>0.13115123037348203</v>
      </c>
      <c r="E111" s="150">
        <v>0.11130087567717124</v>
      </c>
      <c r="F111" s="150">
        <v>0.12101659857201501</v>
      </c>
      <c r="G111" s="149">
        <v>8.165E-2</v>
      </c>
      <c r="H111" s="150">
        <v>0.10706260607754453</v>
      </c>
      <c r="I111" s="150">
        <v>0.11329591425597947</v>
      </c>
      <c r="J111" s="150">
        <v>5.6538012118630479E-2</v>
      </c>
      <c r="K111" s="149">
        <v>4.3819999999999998E-2</v>
      </c>
      <c r="L111" s="149">
        <v>5.271E-2</v>
      </c>
      <c r="M111" s="149">
        <v>3.8240000000000003E-2</v>
      </c>
      <c r="N111" s="149">
        <v>3.9010000000000003E-2</v>
      </c>
      <c r="O111" s="149">
        <v>2.6849999999999999E-2</v>
      </c>
      <c r="P111" s="149">
        <v>-4.3229999999999998E-2</v>
      </c>
      <c r="Q111" s="149">
        <v>-2.188E-2</v>
      </c>
      <c r="R111" s="149">
        <v>1.6000000000000001E-4</v>
      </c>
      <c r="S111" s="149">
        <v>2.9960000000000001E-2</v>
      </c>
      <c r="T111" s="149">
        <v>0.24706</v>
      </c>
      <c r="U111" s="149">
        <v>0.17280000000000001</v>
      </c>
      <c r="V111" s="149">
        <v>9.0509999999999993E-2</v>
      </c>
      <c r="W111" s="149">
        <v>-0.1789509225746754</v>
      </c>
      <c r="X111" s="149">
        <v>0.27228781901714516</v>
      </c>
      <c r="Z111" s="151">
        <f t="shared" si="4"/>
        <v>2014</v>
      </c>
      <c r="AA111" s="121">
        <f t="shared" si="5"/>
        <v>3.9010039009999983E-2</v>
      </c>
      <c r="AB111" s="152">
        <f t="shared" si="6"/>
        <v>212249.8218218344</v>
      </c>
      <c r="AC111" s="293">
        <f t="shared" si="3"/>
        <v>0.18914515202952775</v>
      </c>
      <c r="AD111" s="154"/>
      <c r="AE111" s="154"/>
      <c r="AF111" s="154"/>
    </row>
    <row r="112" spans="1:32" s="153" customFormat="1" ht="30.75" customHeight="1">
      <c r="A112" s="130">
        <v>2015</v>
      </c>
      <c r="B112" s="149">
        <v>-4.5399999999999998E-3</v>
      </c>
      <c r="C112" s="149">
        <v>1.384E-2</v>
      </c>
      <c r="D112" s="150">
        <v>5.5313037365448542E-2</v>
      </c>
      <c r="E112" s="150">
        <v>-4.3613250438120817E-3</v>
      </c>
      <c r="F112" s="150">
        <v>-7.4235310998576443E-2</v>
      </c>
      <c r="G112" s="149">
        <v>-3.848E-2</v>
      </c>
      <c r="H112" s="150">
        <v>1.316664977411665E-2</v>
      </c>
      <c r="I112" s="150">
        <v>-1.0708781631069603E-2</v>
      </c>
      <c r="J112" s="150">
        <v>-9.7797945579038453E-2</v>
      </c>
      <c r="K112" s="149">
        <v>-7.0760000000000003E-2</v>
      </c>
      <c r="L112" s="149">
        <v>-2.9669999999999998E-2</v>
      </c>
      <c r="M112" s="149">
        <v>-3.286E-2</v>
      </c>
      <c r="N112" s="149">
        <v>-9.7119999999999998E-2</v>
      </c>
      <c r="O112" s="149">
        <v>-0.11426</v>
      </c>
      <c r="P112" s="149">
        <v>-3.0380000000000001E-2</v>
      </c>
      <c r="Q112" s="149">
        <v>-0.14918000000000001</v>
      </c>
      <c r="R112" s="149">
        <v>1.9000000000000001E-4</v>
      </c>
      <c r="S112" s="149">
        <v>1.7919999999999998E-2</v>
      </c>
      <c r="T112" s="149">
        <v>-6.5399999999999998E-3</v>
      </c>
      <c r="U112" s="149">
        <v>-1.022E-2</v>
      </c>
      <c r="V112" s="149">
        <v>3.3009999999999998E-2</v>
      </c>
      <c r="W112" s="149">
        <v>-0.23401674828305527</v>
      </c>
      <c r="X112" s="149">
        <v>2.0505801906594678E-2</v>
      </c>
      <c r="Z112" s="151">
        <f t="shared" si="4"/>
        <v>2015</v>
      </c>
      <c r="AA112" s="121">
        <f t="shared" si="5"/>
        <v>-9.7120097119999943E-2</v>
      </c>
      <c r="AB112" s="152">
        <f t="shared" si="6"/>
        <v>191636.09851279517</v>
      </c>
      <c r="AC112" s="293">
        <f t="shared" si="3"/>
        <v>0.17258209239075328</v>
      </c>
      <c r="AD112" s="154"/>
      <c r="AE112" s="154"/>
      <c r="AF112" s="154"/>
    </row>
    <row r="113" spans="1:32" s="153" customFormat="1" ht="16">
      <c r="A113" s="130">
        <v>2016</v>
      </c>
      <c r="B113" s="149">
        <v>0.13582</v>
      </c>
      <c r="C113" s="149">
        <v>0.1196</v>
      </c>
      <c r="D113" s="150">
        <v>9.6284738752158441E-2</v>
      </c>
      <c r="E113" s="150">
        <v>0.13895245627861427</v>
      </c>
      <c r="F113" s="150">
        <v>0.26890588571038898</v>
      </c>
      <c r="G113" s="149">
        <v>0.15775</v>
      </c>
      <c r="H113" s="150">
        <v>0.10091503014322717</v>
      </c>
      <c r="I113" s="150">
        <v>0.22293658718595075</v>
      </c>
      <c r="J113" s="150">
        <v>0.23185566553004461</v>
      </c>
      <c r="K113" s="149">
        <v>0.21423</v>
      </c>
      <c r="L113" s="149">
        <v>7.9420000000000004E-2</v>
      </c>
      <c r="M113" s="149">
        <v>0.23394999999999999</v>
      </c>
      <c r="N113" s="149">
        <v>0.36614999999999998</v>
      </c>
      <c r="O113" s="149">
        <v>0.28061000000000003</v>
      </c>
      <c r="P113" s="149">
        <v>2.7480000000000001E-2</v>
      </c>
      <c r="Q113" s="149">
        <v>0.11187</v>
      </c>
      <c r="R113" s="149">
        <v>2E-3</v>
      </c>
      <c r="S113" s="149">
        <v>1.9230000000000001E-2</v>
      </c>
      <c r="T113" s="149">
        <v>1.755E-2</v>
      </c>
      <c r="U113" s="149">
        <v>6.6989999999999994E-2</v>
      </c>
      <c r="V113" s="149">
        <v>2.48E-3</v>
      </c>
      <c r="W113" s="149">
        <v>9.6520992507911255E-2</v>
      </c>
      <c r="X113" s="149">
        <v>9.3749009739219277E-2</v>
      </c>
      <c r="Z113" s="151">
        <f t="shared" si="4"/>
        <v>2016</v>
      </c>
      <c r="AA113" s="121">
        <f t="shared" si="5"/>
        <v>0.3661503661499998</v>
      </c>
      <c r="AB113" s="152">
        <f t="shared" si="6"/>
        <v>261803.72615081255</v>
      </c>
      <c r="AC113" s="293">
        <f t="shared" si="3"/>
        <v>0.167849305782372</v>
      </c>
      <c r="AD113" s="154"/>
      <c r="AE113" s="154"/>
      <c r="AF113" s="154"/>
    </row>
    <row r="114" spans="1:32">
      <c r="A114" s="130">
        <v>2017</v>
      </c>
      <c r="B114" s="149">
        <v>0.21054</v>
      </c>
      <c r="C114" s="149">
        <v>0.21831999999999999</v>
      </c>
      <c r="D114" s="149">
        <v>0.2979030253232664</v>
      </c>
      <c r="E114" s="149">
        <v>0.127451871483275</v>
      </c>
      <c r="F114" s="149">
        <v>0.19558154855941634</v>
      </c>
      <c r="G114" s="149">
        <v>0.18074000000000001</v>
      </c>
      <c r="H114" s="149">
        <v>0.26921892033765277</v>
      </c>
      <c r="I114" s="149">
        <v>0.18677478740561296</v>
      </c>
      <c r="J114" s="149">
        <v>0.15772183265911857</v>
      </c>
      <c r="K114" s="149">
        <v>0.12748000000000001</v>
      </c>
      <c r="L114" s="149">
        <v>0.25484000000000001</v>
      </c>
      <c r="M114" s="149">
        <v>0.13184999999999999</v>
      </c>
      <c r="N114" s="149">
        <v>9.4979999999999995E-2</v>
      </c>
      <c r="O114" s="149">
        <v>8.3940000000000001E-2</v>
      </c>
      <c r="P114" s="149">
        <v>0.24207000000000001</v>
      </c>
      <c r="Q114" s="149">
        <v>0.37282999999999999</v>
      </c>
      <c r="R114" s="149">
        <v>7.9699999999999997E-3</v>
      </c>
      <c r="S114" s="149">
        <v>1.635E-2</v>
      </c>
      <c r="T114" s="149">
        <v>6.2359999999999999E-2</v>
      </c>
      <c r="U114" s="149">
        <v>0.1225</v>
      </c>
      <c r="V114" s="149">
        <v>5.4480000000000001E-2</v>
      </c>
      <c r="W114" s="149">
        <v>1.660377942838857E-2</v>
      </c>
      <c r="X114" s="149">
        <v>9.2939999769599199E-2</v>
      </c>
      <c r="Z114" s="151">
        <f t="shared" si="4"/>
        <v>2017</v>
      </c>
      <c r="AA114" s="121">
        <f t="shared" si="5"/>
        <v>9.4980094979999943E-2</v>
      </c>
      <c r="AB114" s="152">
        <f t="shared" si="6"/>
        <v>286669.86892673461</v>
      </c>
      <c r="AC114" s="293">
        <f t="shared" si="3"/>
        <v>0.16438536679377869</v>
      </c>
    </row>
    <row r="115" spans="1:32" ht="16">
      <c r="B115" s="153"/>
      <c r="C115" s="153"/>
      <c r="D115" s="153"/>
      <c r="E115" s="153"/>
      <c r="F115" s="153"/>
      <c r="G115" s="153"/>
      <c r="H115" s="153"/>
      <c r="I115" s="153"/>
      <c r="J115" s="153"/>
      <c r="K115" s="153"/>
      <c r="L115" s="153"/>
      <c r="M115" s="153"/>
      <c r="N115" s="153"/>
      <c r="O115" s="153"/>
      <c r="P115" s="153"/>
      <c r="Q115" s="153"/>
      <c r="R115" s="153"/>
      <c r="S115" s="153"/>
      <c r="T115" s="153"/>
      <c r="U115" s="153"/>
      <c r="V115" s="153"/>
      <c r="W115" s="153"/>
      <c r="X115" s="153"/>
    </row>
    <row r="116" spans="1:32">
      <c r="A116" s="260" t="s">
        <v>154</v>
      </c>
      <c r="B116" s="149">
        <f>MIN(B24:B114)</f>
        <v>-0.43524000000000002</v>
      </c>
      <c r="C116" s="149">
        <f t="shared" ref="C116:X116" si="7">MIN(C24:C114)</f>
        <v>-0.43348999999999999</v>
      </c>
      <c r="D116" s="149">
        <f t="shared" si="7"/>
        <v>-0.35268277187692149</v>
      </c>
      <c r="E116" s="149">
        <f t="shared" si="7"/>
        <v>-0.64096840080559248</v>
      </c>
      <c r="F116" s="149">
        <f t="shared" si="7"/>
        <v>-0.54988700000000001</v>
      </c>
      <c r="G116" s="149">
        <f t="shared" si="7"/>
        <v>-0.46537000000000001</v>
      </c>
      <c r="H116" s="149">
        <f t="shared" si="7"/>
        <v>-0.39271939274596213</v>
      </c>
      <c r="I116" s="149">
        <f t="shared" si="7"/>
        <v>-0.50210229400975026</v>
      </c>
      <c r="J116" s="149">
        <f t="shared" si="7"/>
        <v>-0.55471530372241451</v>
      </c>
      <c r="K116" s="149">
        <f t="shared" si="7"/>
        <v>-0.50268999999999997</v>
      </c>
      <c r="L116" s="149">
        <f t="shared" si="7"/>
        <v>-0.49325999999999998</v>
      </c>
      <c r="M116" s="149">
        <f t="shared" si="7"/>
        <v>-0.49203000000000002</v>
      </c>
      <c r="N116" s="149">
        <f t="shared" si="7"/>
        <v>-0.52541000000000004</v>
      </c>
      <c r="O116" s="149">
        <f t="shared" si="7"/>
        <v>-0.53400999999999998</v>
      </c>
      <c r="P116" s="149">
        <f t="shared" si="7"/>
        <v>-0.43554999999999999</v>
      </c>
      <c r="Q116" s="149">
        <f t="shared" si="7"/>
        <v>-0.53332000000000002</v>
      </c>
      <c r="R116" s="149">
        <f t="shared" si="7"/>
        <v>-1.6000000000000001E-4</v>
      </c>
      <c r="S116" s="149">
        <f t="shared" si="7"/>
        <v>-5.144E-2</v>
      </c>
      <c r="T116" s="149">
        <f t="shared" si="7"/>
        <v>-0.14903</v>
      </c>
      <c r="U116" s="149">
        <f t="shared" si="7"/>
        <v>-8.09E-2</v>
      </c>
      <c r="V116" s="149">
        <f t="shared" si="7"/>
        <v>-0.1825299395169552</v>
      </c>
      <c r="W116" s="149">
        <f t="shared" si="7"/>
        <v>-0.35037720747262485</v>
      </c>
      <c r="X116" s="149">
        <f t="shared" si="7"/>
        <v>-0.44906216347820715</v>
      </c>
      <c r="Y116" s="260" t="s">
        <v>154</v>
      </c>
      <c r="AB116" s="122">
        <f>MIN(AB24:AB114)</f>
        <v>0.31398639592082733</v>
      </c>
      <c r="AC116" s="149"/>
      <c r="AD116" s="149">
        <f>MIN(AA24:AA114)</f>
        <v>-0.52541052540999977</v>
      </c>
    </row>
    <row r="117" spans="1:32">
      <c r="A117" s="260" t="s">
        <v>155</v>
      </c>
      <c r="B117" s="149">
        <f>MAX(B24:B114)</f>
        <v>0.56650999999999996</v>
      </c>
      <c r="C117" s="149">
        <f t="shared" ref="C117:X117" si="8">MAX(C24:C114)</f>
        <v>0.53969999999999996</v>
      </c>
      <c r="D117" s="149">
        <f t="shared" si="8"/>
        <v>0.495790372204157</v>
      </c>
      <c r="E117" s="149">
        <f t="shared" si="8"/>
        <v>0.79123691775889715</v>
      </c>
      <c r="F117" s="149">
        <f t="shared" si="8"/>
        <v>1.1880475512924507</v>
      </c>
      <c r="G117" s="149">
        <f t="shared" si="8"/>
        <v>1.0267599999999999</v>
      </c>
      <c r="H117" s="149">
        <f t="shared" si="8"/>
        <v>0.94997881529059502</v>
      </c>
      <c r="I117" s="149">
        <f t="shared" si="8"/>
        <v>1.2410771217892509</v>
      </c>
      <c r="J117" s="149">
        <f t="shared" si="8"/>
        <v>1.2369180067265537</v>
      </c>
      <c r="K117" s="149">
        <f t="shared" si="8"/>
        <v>1.1550499999999999</v>
      </c>
      <c r="L117" s="149">
        <f t="shared" si="8"/>
        <v>1.4941899999999999</v>
      </c>
      <c r="M117" s="149">
        <f t="shared" si="8"/>
        <v>1.1585300000000001</v>
      </c>
      <c r="N117" s="149">
        <f t="shared" si="8"/>
        <v>1.3241799999999999</v>
      </c>
      <c r="O117" s="149">
        <f t="shared" si="8"/>
        <v>2.0325000000000002</v>
      </c>
      <c r="P117" s="149">
        <f t="shared" si="8"/>
        <v>0.74577509213453308</v>
      </c>
      <c r="Q117" s="149">
        <f t="shared" si="8"/>
        <v>0.80183723879840663</v>
      </c>
      <c r="R117" s="149">
        <f t="shared" si="8"/>
        <v>0.14709</v>
      </c>
      <c r="S117" s="149">
        <f t="shared" si="8"/>
        <v>0.29097000000000001</v>
      </c>
      <c r="T117" s="149">
        <f t="shared" si="8"/>
        <v>0.40361000000000002</v>
      </c>
      <c r="U117" s="149">
        <f t="shared" si="8"/>
        <v>0.42562</v>
      </c>
      <c r="V117" s="149">
        <f t="shared" si="8"/>
        <v>0.41269</v>
      </c>
      <c r="W117" s="149">
        <f t="shared" si="8"/>
        <v>0.58823744579272996</v>
      </c>
      <c r="X117" s="149">
        <f t="shared" si="8"/>
        <v>0.96627976611557387</v>
      </c>
      <c r="Y117" s="260" t="s">
        <v>155</v>
      </c>
      <c r="AB117" s="122">
        <f>MAX(AB24:AB114)</f>
        <v>286669.86892673461</v>
      </c>
      <c r="AC117" s="149"/>
      <c r="AD117" s="149">
        <f>MAX(AA24:AA114)</f>
        <v>1.3241813241799991</v>
      </c>
    </row>
    <row r="118" spans="1:32">
      <c r="A118" s="260" t="s">
        <v>110</v>
      </c>
      <c r="B118" s="149">
        <f>AVERAGE(B24:B114)</f>
        <v>0.11882989010989009</v>
      </c>
      <c r="C118" s="149">
        <f t="shared" ref="C118:X118" si="9">AVERAGE(C24:C114)</f>
        <v>0.1206269230769231</v>
      </c>
      <c r="D118" s="149">
        <f t="shared" si="9"/>
        <v>0.11850382892565349</v>
      </c>
      <c r="E118" s="149">
        <f t="shared" si="9"/>
        <v>0.11464608978673481</v>
      </c>
      <c r="F118" s="149">
        <f t="shared" si="9"/>
        <v>0.15235819602482367</v>
      </c>
      <c r="G118" s="149">
        <f t="shared" si="9"/>
        <v>0.13942439560439562</v>
      </c>
      <c r="H118" s="149">
        <f t="shared" si="9"/>
        <v>0.1292860560444597</v>
      </c>
      <c r="I118" s="149">
        <f t="shared" si="9"/>
        <v>0.15082460372568779</v>
      </c>
      <c r="J118" s="149">
        <f t="shared" si="9"/>
        <v>0.16566091362280524</v>
      </c>
      <c r="K118" s="149">
        <f t="shared" si="9"/>
        <v>0.15364219780219771</v>
      </c>
      <c r="L118" s="149">
        <f t="shared" si="9"/>
        <v>0.13108087912087915</v>
      </c>
      <c r="M118" s="149">
        <f t="shared" si="9"/>
        <v>0.16564450549450555</v>
      </c>
      <c r="N118" s="149">
        <f t="shared" si="9"/>
        <v>0.19129032967032969</v>
      </c>
      <c r="O118" s="149">
        <f t="shared" si="9"/>
        <v>0.18255999999999997</v>
      </c>
      <c r="P118" s="149">
        <f t="shared" si="9"/>
        <v>7.7875908108008429E-2</v>
      </c>
      <c r="Q118" s="149">
        <f t="shared" si="9"/>
        <v>0.12071239650738609</v>
      </c>
      <c r="R118" s="149">
        <f t="shared" si="9"/>
        <v>3.4003956043956042E-2</v>
      </c>
      <c r="S118" s="149">
        <f t="shared" si="9"/>
        <v>5.2429560439560458E-2</v>
      </c>
      <c r="T118" s="149">
        <f t="shared" si="9"/>
        <v>5.9548791208791203E-2</v>
      </c>
      <c r="U118" s="149">
        <f t="shared" si="9"/>
        <v>6.3603516483516448E-2</v>
      </c>
      <c r="V118" s="149">
        <f t="shared" si="9"/>
        <v>4.5428046887397565E-2</v>
      </c>
      <c r="W118" s="149">
        <f t="shared" si="9"/>
        <v>4.122511420127202E-2</v>
      </c>
      <c r="X118" s="149">
        <f t="shared" si="9"/>
        <v>0.11831581410817195</v>
      </c>
      <c r="Y118" s="260" t="s">
        <v>110</v>
      </c>
      <c r="AB118" s="122">
        <f>AVERAGE(AB24:AB114)</f>
        <v>29346.203944759429</v>
      </c>
      <c r="AC118" s="149">
        <f>AVERAGE(AC63:AC114)</f>
        <v>0.1711654125413391</v>
      </c>
      <c r="AD118" s="149">
        <f>AVERAGE(AA24:AA114)</f>
        <v>0.19129052096065921</v>
      </c>
    </row>
    <row r="119" spans="1:32">
      <c r="A119" s="260" t="s">
        <v>156</v>
      </c>
      <c r="B119" s="149">
        <f>(B301/B210)^(1/($A301-1926))-1</f>
        <v>9.939988988257209E-2</v>
      </c>
      <c r="C119" s="149">
        <f t="shared" ref="C119:X119" si="10">(C301/C210)^(1/($A301-1926))-1</f>
        <v>0.10144013384463002</v>
      </c>
      <c r="D119" s="149">
        <f t="shared" si="10"/>
        <v>0.10088055445206057</v>
      </c>
      <c r="E119" s="149">
        <f t="shared" si="10"/>
        <v>9.2648186796665088E-2</v>
      </c>
      <c r="F119" s="149">
        <f t="shared" si="10"/>
        <v>0.11926478364014526</v>
      </c>
      <c r="G119" s="149">
        <f t="shared" si="10"/>
        <v>0.11227203585495804</v>
      </c>
      <c r="H119" s="149">
        <f t="shared" si="10"/>
        <v>0.10257709131245996</v>
      </c>
      <c r="I119" s="149">
        <f t="shared" si="10"/>
        <v>0.1226266648358203</v>
      </c>
      <c r="J119" s="149">
        <f t="shared" si="10"/>
        <v>0.12794584706220125</v>
      </c>
      <c r="K119" s="149">
        <f t="shared" si="10"/>
        <v>0.11643024390248291</v>
      </c>
      <c r="L119" s="149">
        <f t="shared" si="10"/>
        <v>8.7633222342873962E-2</v>
      </c>
      <c r="M119" s="149">
        <f t="shared" si="10"/>
        <v>0.13099995182617152</v>
      </c>
      <c r="N119" s="149">
        <f t="shared" si="10"/>
        <v>0.14807746228695651</v>
      </c>
      <c r="O119" s="149">
        <f t="shared" si="10"/>
        <v>0.12340282861670571</v>
      </c>
      <c r="P119" s="149">
        <f t="shared" si="10"/>
        <v>5.8792690722022201E-2</v>
      </c>
      <c r="Q119" s="149">
        <f t="shared" si="10"/>
        <v>9.612220371222957E-2</v>
      </c>
      <c r="R119" s="149">
        <f t="shared" si="10"/>
        <v>3.3544207586947206E-2</v>
      </c>
      <c r="S119" s="149">
        <f t="shared" si="10"/>
        <v>5.099207287265628E-2</v>
      </c>
      <c r="T119" s="149">
        <f t="shared" si="10"/>
        <v>5.5161364345424513E-2</v>
      </c>
      <c r="U119" s="149">
        <f t="shared" si="10"/>
        <v>6.0492395137986099E-2</v>
      </c>
      <c r="V119" s="149">
        <f t="shared" si="10"/>
        <v>4.1896251307467214E-2</v>
      </c>
      <c r="W119" s="149">
        <f t="shared" si="10"/>
        <v>2.419723582150124E-2</v>
      </c>
      <c r="X119" s="149">
        <f t="shared" si="10"/>
        <v>8.7833094765136233E-2</v>
      </c>
      <c r="Y119" s="260" t="s">
        <v>156</v>
      </c>
      <c r="AB119" s="155"/>
      <c r="AC119" s="155"/>
      <c r="AD119" s="155">
        <f>(AB114/AB23)^(1/(Z114-1926))-1</f>
        <v>0.14807756757487689</v>
      </c>
    </row>
    <row r="120" spans="1:32">
      <c r="A120" s="260" t="s">
        <v>157</v>
      </c>
      <c r="B120" s="149">
        <f>STDEV(B24:B114)</f>
        <v>0.19966213220501894</v>
      </c>
      <c r="C120" s="149">
        <f t="shared" ref="C120:X120" si="11">STDEV(C24:C114)</f>
        <v>0.19904119130188053</v>
      </c>
      <c r="D120" s="149">
        <f t="shared" si="11"/>
        <v>0.19255580960736834</v>
      </c>
      <c r="E120" s="149">
        <f t="shared" si="11"/>
        <v>0.20650922928943138</v>
      </c>
      <c r="F120" s="149">
        <f t="shared" si="11"/>
        <v>0.26866101929486874</v>
      </c>
      <c r="G120" s="149">
        <f t="shared" si="11"/>
        <v>0.24273225968456502</v>
      </c>
      <c r="H120" s="149">
        <f t="shared" si="11"/>
        <v>0.23864687188001488</v>
      </c>
      <c r="I120" s="149">
        <f t="shared" si="11"/>
        <v>0.25122975908338863</v>
      </c>
      <c r="J120" s="149">
        <f t="shared" si="11"/>
        <v>0.29160370258515589</v>
      </c>
      <c r="K120" s="149">
        <f t="shared" si="11"/>
        <v>0.28557681817216579</v>
      </c>
      <c r="L120" s="149">
        <f t="shared" si="11"/>
        <v>0.31690046776953784</v>
      </c>
      <c r="M120" s="149">
        <f t="shared" si="11"/>
        <v>0.27934005702434406</v>
      </c>
      <c r="N120" s="149">
        <f t="shared" si="11"/>
        <v>0.31629016057499604</v>
      </c>
      <c r="O120" s="149">
        <f t="shared" si="11"/>
        <v>0.38830506571222823</v>
      </c>
      <c r="P120" s="149">
        <f t="shared" si="11"/>
        <v>0.20398791748176343</v>
      </c>
      <c r="Q120" s="149">
        <f t="shared" si="11"/>
        <v>0.23765662556561223</v>
      </c>
      <c r="R120" s="149">
        <f t="shared" si="11"/>
        <v>3.1304982808177173E-2</v>
      </c>
      <c r="S120" s="149">
        <f t="shared" si="11"/>
        <v>5.643103564749704E-2</v>
      </c>
      <c r="T120" s="149">
        <f t="shared" si="11"/>
        <v>9.9161750318862207E-2</v>
      </c>
      <c r="U120" s="149">
        <f t="shared" si="11"/>
        <v>8.3914574278761853E-2</v>
      </c>
      <c r="V120" s="149">
        <f t="shared" si="11"/>
        <v>8.7511686640893857E-2</v>
      </c>
      <c r="W120" s="149">
        <f t="shared" si="11"/>
        <v>0.19292662329014107</v>
      </c>
      <c r="X120" s="149">
        <f t="shared" si="11"/>
        <v>0.25469424674061553</v>
      </c>
      <c r="Y120" s="260" t="s">
        <v>157</v>
      </c>
      <c r="AC120" s="149"/>
      <c r="AD120" s="149">
        <f>STDEV(AA24:AA114)</f>
        <v>0.31629047686515643</v>
      </c>
    </row>
    <row r="121" spans="1:32">
      <c r="A121" s="260" t="s">
        <v>158</v>
      </c>
      <c r="B121" s="149">
        <f>PERCENTILE(B24:B114,0.05)</f>
        <v>-0.240925</v>
      </c>
      <c r="C121" s="149">
        <f t="shared" ref="C121:X121" si="12">PERCENTILE(C24:C114,0.05)</f>
        <v>-0.234985</v>
      </c>
      <c r="D121" s="149">
        <f t="shared" si="12"/>
        <v>-0.22493101913667438</v>
      </c>
      <c r="E121" s="149">
        <f t="shared" si="12"/>
        <v>-0.21077019930025759</v>
      </c>
      <c r="F121" s="149">
        <f t="shared" si="12"/>
        <v>-0.34989767287593454</v>
      </c>
      <c r="G121" s="149">
        <f t="shared" si="12"/>
        <v>-0.26174500000000001</v>
      </c>
      <c r="H121" s="149">
        <f t="shared" si="12"/>
        <v>-0.3505139330639766</v>
      </c>
      <c r="I121" s="149">
        <f t="shared" si="12"/>
        <v>-0.21784403035718386</v>
      </c>
      <c r="J121" s="149">
        <f t="shared" si="12"/>
        <v>-0.2327608979003073</v>
      </c>
      <c r="K121" s="149">
        <f t="shared" si="12"/>
        <v>-0.35994500000000001</v>
      </c>
      <c r="L121" s="149">
        <f t="shared" si="12"/>
        <v>-0.38646999999999998</v>
      </c>
      <c r="M121" s="149">
        <f t="shared" si="12"/>
        <v>-0.31191999999999998</v>
      </c>
      <c r="N121" s="149">
        <f t="shared" si="12"/>
        <v>-0.30121500000000001</v>
      </c>
      <c r="O121" s="149">
        <f t="shared" si="12"/>
        <v>-0.411275</v>
      </c>
      <c r="P121" s="149">
        <f t="shared" si="12"/>
        <v>-0.22168134361160954</v>
      </c>
      <c r="Q121" s="149">
        <f t="shared" si="12"/>
        <v>-0.17502053079262542</v>
      </c>
      <c r="R121" s="149">
        <f t="shared" si="12"/>
        <v>2.2000000000000001E-4</v>
      </c>
      <c r="S121" s="149">
        <f t="shared" si="12"/>
        <v>-1.5295E-2</v>
      </c>
      <c r="T121" s="149">
        <f t="shared" si="12"/>
        <v>-6.9320000000000007E-2</v>
      </c>
      <c r="U121" s="149">
        <f t="shared" si="12"/>
        <v>-5.3559999999999997E-2</v>
      </c>
      <c r="V121" s="149">
        <f t="shared" si="12"/>
        <v>-7.0849008945623487E-2</v>
      </c>
      <c r="W121" s="149">
        <f t="shared" si="12"/>
        <v>-0.24743942050805939</v>
      </c>
      <c r="X121" s="149">
        <f t="shared" si="12"/>
        <v>-0.35439518822191762</v>
      </c>
      <c r="Y121" s="260" t="s">
        <v>158</v>
      </c>
      <c r="AC121" s="149"/>
      <c r="AD121" s="149">
        <f>PERCENTILE(AA24:AA114,0.05)</f>
        <v>-0.30121530121499984</v>
      </c>
    </row>
    <row r="122" spans="1:32">
      <c r="A122" s="260" t="s">
        <v>159</v>
      </c>
      <c r="B122" s="149">
        <f>PERCENTILE(B24:B114,0.1)</f>
        <v>-0.11148</v>
      </c>
      <c r="C122" s="149">
        <f t="shared" ref="C122:X122" si="13">PERCENTILE(C24:C114,0.1)</f>
        <v>-0.10791000000000001</v>
      </c>
      <c r="D122" s="149">
        <f t="shared" si="13"/>
        <v>-0.11102900078612685</v>
      </c>
      <c r="E122" s="149">
        <f t="shared" si="13"/>
        <v>-0.11246433539139612</v>
      </c>
      <c r="F122" s="149">
        <f t="shared" si="13"/>
        <v>-0.14889746880217225</v>
      </c>
      <c r="G122" s="149">
        <f t="shared" si="13"/>
        <v>-0.13145000000000001</v>
      </c>
      <c r="H122" s="149">
        <f t="shared" si="13"/>
        <v>-0.12133203764989191</v>
      </c>
      <c r="I122" s="149">
        <f t="shared" si="13"/>
        <v>-0.12623674101121124</v>
      </c>
      <c r="J122" s="149">
        <f t="shared" si="13"/>
        <v>-0.17051894346592594</v>
      </c>
      <c r="K122" s="149">
        <f t="shared" si="13"/>
        <v>-0.17827000000000001</v>
      </c>
      <c r="L122" s="149">
        <f t="shared" si="13"/>
        <v>-0.2455</v>
      </c>
      <c r="M122" s="149">
        <f t="shared" si="13"/>
        <v>-0.16203999999999999</v>
      </c>
      <c r="N122" s="149">
        <f t="shared" si="13"/>
        <v>-0.15967000000000001</v>
      </c>
      <c r="O122" s="149">
        <f t="shared" si="13"/>
        <v>-0.16813</v>
      </c>
      <c r="P122" s="149">
        <f t="shared" si="13"/>
        <v>-0.13371</v>
      </c>
      <c r="Q122" s="149">
        <f t="shared" si="13"/>
        <v>-0.12908089644675541</v>
      </c>
      <c r="R122" s="149">
        <f t="shared" si="13"/>
        <v>9.7000000000000005E-4</v>
      </c>
      <c r="S122" s="149">
        <f t="shared" si="13"/>
        <v>-3.9100000000000003E-3</v>
      </c>
      <c r="T122" s="149">
        <f t="shared" si="13"/>
        <v>-3.9469999999999998E-2</v>
      </c>
      <c r="U122" s="149">
        <f t="shared" si="13"/>
        <v>-2.69E-2</v>
      </c>
      <c r="V122" s="149">
        <f t="shared" si="13"/>
        <v>-5.1709999999999999E-2</v>
      </c>
      <c r="W122" s="149">
        <f t="shared" si="13"/>
        <v>-0.17374392220421392</v>
      </c>
      <c r="X122" s="149">
        <f t="shared" si="13"/>
        <v>-0.17831786041861797</v>
      </c>
      <c r="Y122" s="260" t="s">
        <v>159</v>
      </c>
      <c r="AC122" s="149"/>
      <c r="AD122" s="149">
        <f>PERCENTILE(AA24:AA114,0.1)</f>
        <v>-0.15967015966999992</v>
      </c>
    </row>
    <row r="123" spans="1:32">
      <c r="A123" s="260"/>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260"/>
      <c r="AA123" s="149"/>
    </row>
    <row r="124" spans="1:32">
      <c r="A124" s="260"/>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260"/>
      <c r="AA124" s="149"/>
    </row>
    <row r="125" spans="1:32">
      <c r="A125" s="260"/>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260"/>
      <c r="AA125" s="149"/>
    </row>
    <row r="126" spans="1:32">
      <c r="A126" s="260"/>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260"/>
      <c r="AA126" s="149"/>
    </row>
    <row r="127" spans="1:32">
      <c r="A127" s="260"/>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260"/>
      <c r="AA127" s="149"/>
    </row>
    <row r="128" spans="1:32">
      <c r="A128" s="260"/>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260"/>
      <c r="AA128" s="149"/>
    </row>
    <row r="129" spans="1:27">
      <c r="A129" s="260"/>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260"/>
      <c r="AA129" s="149"/>
    </row>
    <row r="130" spans="1:27">
      <c r="A130" s="260"/>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260"/>
      <c r="AA130" s="149"/>
    </row>
    <row r="131" spans="1:27">
      <c r="A131" s="260"/>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260"/>
      <c r="AA131" s="149"/>
    </row>
    <row r="132" spans="1:27">
      <c r="A132" s="260"/>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260"/>
      <c r="AA132" s="149"/>
    </row>
    <row r="133" spans="1:27">
      <c r="A133" s="260"/>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260"/>
      <c r="AA133" s="149"/>
    </row>
    <row r="134" spans="1:27">
      <c r="A134" s="260"/>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260"/>
      <c r="AA134" s="149"/>
    </row>
    <row r="135" spans="1:27">
      <c r="A135" s="260"/>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260"/>
      <c r="AA135" s="149"/>
    </row>
    <row r="136" spans="1:27">
      <c r="A136" s="260"/>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260"/>
      <c r="AA136" s="149"/>
    </row>
    <row r="137" spans="1:27">
      <c r="A137" s="260"/>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260"/>
      <c r="AA137" s="149"/>
    </row>
    <row r="138" spans="1:27">
      <c r="A138" s="260"/>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260"/>
      <c r="AA138" s="149"/>
    </row>
    <row r="139" spans="1:27">
      <c r="A139" s="260"/>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260"/>
      <c r="AA139" s="149"/>
    </row>
    <row r="140" spans="1:27">
      <c r="A140" s="260"/>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260"/>
      <c r="AA140" s="149"/>
    </row>
    <row r="141" spans="1:27">
      <c r="A141" s="260"/>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260"/>
      <c r="AA141" s="149"/>
    </row>
    <row r="142" spans="1:27">
      <c r="A142" s="260"/>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260"/>
      <c r="AA142" s="149"/>
    </row>
    <row r="143" spans="1:27">
      <c r="A143" s="260"/>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260"/>
      <c r="AA143" s="149"/>
    </row>
    <row r="144" spans="1:27">
      <c r="A144" s="260"/>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260"/>
      <c r="AA144" s="149"/>
    </row>
    <row r="145" spans="1:27">
      <c r="A145" s="260"/>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260"/>
      <c r="AA145" s="149"/>
    </row>
    <row r="146" spans="1:27">
      <c r="A146" s="260"/>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260"/>
      <c r="AA146" s="149"/>
    </row>
    <row r="147" spans="1:27">
      <c r="A147" s="260"/>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260"/>
      <c r="AA147" s="149"/>
    </row>
    <row r="148" spans="1:27">
      <c r="A148" s="260"/>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260"/>
      <c r="AA148" s="149"/>
    </row>
    <row r="149" spans="1:27">
      <c r="A149" s="260"/>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260"/>
      <c r="AA149" s="149"/>
    </row>
    <row r="150" spans="1:27">
      <c r="A150" s="260"/>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260"/>
      <c r="AA150" s="149"/>
    </row>
    <row r="151" spans="1:27">
      <c r="A151" s="260"/>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260"/>
      <c r="AA151" s="149"/>
    </row>
    <row r="152" spans="1:27">
      <c r="A152" s="260"/>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260"/>
      <c r="AA152" s="149"/>
    </row>
    <row r="153" spans="1:27">
      <c r="A153" s="260"/>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260"/>
      <c r="AA153" s="149"/>
    </row>
    <row r="154" spans="1:27">
      <c r="A154" s="260"/>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260"/>
      <c r="AA154" s="149"/>
    </row>
    <row r="155" spans="1:27">
      <c r="A155" s="260"/>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260"/>
      <c r="AA155" s="149"/>
    </row>
    <row r="156" spans="1:27">
      <c r="A156" s="260"/>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260"/>
      <c r="AA156" s="149"/>
    </row>
    <row r="157" spans="1:27">
      <c r="A157" s="260"/>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260"/>
      <c r="AA157" s="149"/>
    </row>
    <row r="158" spans="1:27">
      <c r="A158" s="260"/>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260"/>
      <c r="AA158" s="149"/>
    </row>
    <row r="159" spans="1:27">
      <c r="A159" s="260"/>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260"/>
      <c r="AA159" s="149"/>
    </row>
    <row r="160" spans="1:27">
      <c r="A160" s="260"/>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260"/>
      <c r="AA160" s="149"/>
    </row>
    <row r="161" spans="1:27">
      <c r="A161" s="260"/>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260"/>
      <c r="AA161" s="149"/>
    </row>
    <row r="162" spans="1:27">
      <c r="A162" s="260"/>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260"/>
      <c r="AA162" s="149"/>
    </row>
    <row r="163" spans="1:27">
      <c r="A163" s="260"/>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260"/>
      <c r="AA163" s="149"/>
    </row>
    <row r="164" spans="1:27">
      <c r="A164" s="260"/>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260"/>
      <c r="AA164" s="149"/>
    </row>
    <row r="165" spans="1:27">
      <c r="A165" s="260"/>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260"/>
      <c r="AA165" s="149"/>
    </row>
    <row r="166" spans="1:27">
      <c r="A166" s="260"/>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260"/>
      <c r="AA166" s="149"/>
    </row>
    <row r="167" spans="1:27">
      <c r="A167" s="260"/>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260"/>
      <c r="AA167" s="149"/>
    </row>
    <row r="168" spans="1:27">
      <c r="A168" s="260"/>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260"/>
      <c r="AA168" s="149"/>
    </row>
    <row r="169" spans="1:27">
      <c r="A169" s="260"/>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260"/>
      <c r="AA169" s="149"/>
    </row>
    <row r="170" spans="1:27">
      <c r="A170" s="260"/>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260"/>
      <c r="AA170" s="149"/>
    </row>
    <row r="171" spans="1:27">
      <c r="A171" s="260"/>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260"/>
      <c r="AA171" s="149"/>
    </row>
    <row r="172" spans="1:27">
      <c r="A172" s="260"/>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260"/>
      <c r="AA172" s="149"/>
    </row>
    <row r="173" spans="1:27">
      <c r="A173" s="260"/>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260"/>
      <c r="AA173" s="149"/>
    </row>
    <row r="174" spans="1:27">
      <c r="A174" s="260"/>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260"/>
      <c r="AA174" s="149"/>
    </row>
    <row r="175" spans="1:27">
      <c r="A175" s="260"/>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260"/>
      <c r="AA175" s="149"/>
    </row>
    <row r="176" spans="1:27">
      <c r="A176" s="260"/>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260"/>
      <c r="AA176" s="149"/>
    </row>
    <row r="177" spans="1:27">
      <c r="A177" s="260"/>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260"/>
      <c r="AA177" s="149"/>
    </row>
    <row r="178" spans="1:27">
      <c r="A178" s="260"/>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260"/>
      <c r="AA178" s="149"/>
    </row>
    <row r="179" spans="1:27">
      <c r="A179" s="260"/>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260"/>
      <c r="AA179" s="149"/>
    </row>
    <row r="180" spans="1:27">
      <c r="A180" s="260"/>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260"/>
      <c r="AA180" s="149"/>
    </row>
    <row r="181" spans="1:27">
      <c r="A181" s="260"/>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260"/>
      <c r="AA181" s="149"/>
    </row>
    <row r="182" spans="1:27">
      <c r="A182" s="260"/>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260"/>
      <c r="AA182" s="149"/>
    </row>
    <row r="183" spans="1:27">
      <c r="A183" s="260"/>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260"/>
      <c r="AA183" s="149"/>
    </row>
    <row r="184" spans="1:27">
      <c r="A184" s="260"/>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260"/>
      <c r="AA184" s="149"/>
    </row>
    <row r="185" spans="1:27">
      <c r="A185" s="260"/>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260"/>
      <c r="AA185" s="149"/>
    </row>
    <row r="186" spans="1:27">
      <c r="A186" s="260"/>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260"/>
      <c r="AA186" s="149"/>
    </row>
    <row r="187" spans="1:27">
      <c r="A187" s="260"/>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260"/>
      <c r="AA187" s="149"/>
    </row>
    <row r="188" spans="1:27">
      <c r="A188" s="260"/>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260"/>
      <c r="AA188" s="149"/>
    </row>
    <row r="189" spans="1:27">
      <c r="A189" s="260"/>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260"/>
      <c r="AA189" s="149"/>
    </row>
    <row r="190" spans="1:27">
      <c r="A190" s="260"/>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260"/>
      <c r="AA190" s="149"/>
    </row>
    <row r="191" spans="1:27">
      <c r="A191" s="260"/>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260"/>
      <c r="AA191" s="149"/>
    </row>
    <row r="192" spans="1:27">
      <c r="A192" s="260"/>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260"/>
      <c r="AA192" s="149"/>
    </row>
    <row r="193" spans="1:27">
      <c r="A193" s="260"/>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260"/>
      <c r="AA193" s="149"/>
    </row>
    <row r="194" spans="1:27">
      <c r="A194" s="260"/>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260"/>
      <c r="AA194" s="149"/>
    </row>
    <row r="195" spans="1:27">
      <c r="A195" s="260"/>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260"/>
      <c r="AA195" s="149"/>
    </row>
    <row r="196" spans="1:27">
      <c r="A196" s="260"/>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260"/>
      <c r="AA196" s="149"/>
    </row>
    <row r="197" spans="1:27">
      <c r="A197" s="260"/>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260"/>
      <c r="AA197" s="149"/>
    </row>
    <row r="198" spans="1:27">
      <c r="A198" s="260"/>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260"/>
      <c r="AA198" s="149"/>
    </row>
    <row r="199" spans="1:27">
      <c r="A199" s="260"/>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260"/>
      <c r="AA199" s="149"/>
    </row>
    <row r="200" spans="1:27">
      <c r="A200" s="260"/>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260"/>
      <c r="AA200" s="149"/>
    </row>
    <row r="201" spans="1:27">
      <c r="A201" s="260"/>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260"/>
      <c r="AA201" s="149"/>
    </row>
    <row r="202" spans="1:27">
      <c r="A202" s="260"/>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260"/>
      <c r="AA202" s="149"/>
    </row>
    <row r="203" spans="1:27">
      <c r="A203" s="260"/>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260"/>
      <c r="AA203" s="149"/>
    </row>
    <row r="204" spans="1:27">
      <c r="A204" s="260"/>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260"/>
      <c r="AA204" s="149"/>
    </row>
    <row r="205" spans="1:27">
      <c r="A205" s="260"/>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260"/>
      <c r="AA205" s="149"/>
    </row>
    <row r="206" spans="1:27">
      <c r="A206" s="260"/>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260"/>
      <c r="AA206" s="149"/>
    </row>
    <row r="207" spans="1:27">
      <c r="A207" s="260"/>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260"/>
      <c r="AA207" s="149"/>
    </row>
    <row r="208" spans="1:27">
      <c r="A208" s="260"/>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260"/>
      <c r="AA208" s="149"/>
    </row>
    <row r="209" spans="1:27">
      <c r="A209" s="260"/>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260"/>
      <c r="AA209" s="149"/>
    </row>
    <row r="210" spans="1:27" ht="16">
      <c r="B210" s="156">
        <v>1</v>
      </c>
      <c r="C210" s="156">
        <v>1</v>
      </c>
      <c r="D210" s="156">
        <v>1</v>
      </c>
      <c r="E210" s="156">
        <v>1</v>
      </c>
      <c r="F210" s="156">
        <v>1</v>
      </c>
      <c r="G210" s="156">
        <v>1</v>
      </c>
      <c r="H210" s="156">
        <v>1</v>
      </c>
      <c r="I210" s="156">
        <v>1</v>
      </c>
      <c r="J210" s="156">
        <v>1</v>
      </c>
      <c r="K210" s="156">
        <v>1</v>
      </c>
      <c r="L210" s="156">
        <v>1</v>
      </c>
      <c r="M210" s="156">
        <v>1</v>
      </c>
      <c r="N210" s="156">
        <v>1</v>
      </c>
      <c r="O210" s="156">
        <v>1</v>
      </c>
      <c r="P210" s="156">
        <v>1</v>
      </c>
      <c r="Q210" s="156">
        <v>1</v>
      </c>
      <c r="R210" s="156">
        <v>1</v>
      </c>
      <c r="S210" s="156">
        <v>1</v>
      </c>
      <c r="T210" s="156">
        <v>1</v>
      </c>
      <c r="U210" s="156">
        <v>1</v>
      </c>
      <c r="V210" s="156">
        <v>1</v>
      </c>
      <c r="W210" s="156">
        <v>1</v>
      </c>
      <c r="X210" s="156">
        <v>1</v>
      </c>
    </row>
    <row r="211" spans="1:27" ht="16">
      <c r="A211" s="130">
        <v>1927</v>
      </c>
      <c r="B211" s="156">
        <f t="shared" ref="B211:X222" si="14">(1+B24)*B210</f>
        <v>1.33483</v>
      </c>
      <c r="C211" s="156">
        <f t="shared" si="14"/>
        <v>1.3748</v>
      </c>
      <c r="D211" s="156">
        <f t="shared" si="14"/>
        <v>1.4252979356484676</v>
      </c>
      <c r="E211" s="156">
        <f t="shared" si="14"/>
        <v>1.1976829630085244</v>
      </c>
      <c r="F211" s="156">
        <f t="shared" si="14"/>
        <v>1.2481352891113451</v>
      </c>
      <c r="G211" s="156">
        <f t="shared" si="14"/>
        <v>1.34016</v>
      </c>
      <c r="H211" s="156">
        <f t="shared" si="14"/>
        <v>1.4139621823920665</v>
      </c>
      <c r="I211" s="156">
        <f t="shared" si="14"/>
        <v>1.3231247460816247</v>
      </c>
      <c r="J211" s="156">
        <f t="shared" si="14"/>
        <v>1.4059870646142667</v>
      </c>
      <c r="K211" s="156">
        <f t="shared" si="14"/>
        <v>1.2849599999999999</v>
      </c>
      <c r="L211" s="156">
        <f t="shared" si="14"/>
        <v>1.32067</v>
      </c>
      <c r="M211" s="156">
        <f t="shared" si="14"/>
        <v>1.2647300000000001</v>
      </c>
      <c r="N211" s="156">
        <f t="shared" si="14"/>
        <v>1.3532199999999999</v>
      </c>
      <c r="O211" s="156">
        <f t="shared" si="14"/>
        <v>1.2630399999999999</v>
      </c>
      <c r="P211" s="156">
        <f t="shared" si="14"/>
        <v>1.1258551162958161</v>
      </c>
      <c r="Q211" s="156">
        <f t="shared" si="14"/>
        <v>1.2775332321602648</v>
      </c>
      <c r="R211" s="156">
        <f t="shared" si="14"/>
        <v>1.03125</v>
      </c>
      <c r="S211" s="156">
        <f t="shared" si="14"/>
        <v>1.0452399999999999</v>
      </c>
      <c r="T211" s="156">
        <f t="shared" si="14"/>
        <v>1.08928</v>
      </c>
      <c r="U211" s="156">
        <f t="shared" si="14"/>
        <v>1.0744400000000001</v>
      </c>
      <c r="V211" s="156">
        <f t="shared" si="14"/>
        <v>1.0649979429825229</v>
      </c>
      <c r="W211" s="156">
        <f t="shared" si="14"/>
        <v>1.0803917713453488</v>
      </c>
      <c r="X211" s="156">
        <f t="shared" si="14"/>
        <v>1.2468924870189935</v>
      </c>
    </row>
    <row r="212" spans="1:27" ht="16">
      <c r="A212" s="130">
        <v>1928</v>
      </c>
      <c r="B212" s="156">
        <f t="shared" si="14"/>
        <v>1.8472044955</v>
      </c>
      <c r="C212" s="156">
        <f t="shared" si="14"/>
        <v>1.97428154</v>
      </c>
      <c r="D212" s="156">
        <f t="shared" si="14"/>
        <v>2.1319469296654381</v>
      </c>
      <c r="E212" s="156">
        <f t="shared" si="14"/>
        <v>1.5331797384420636</v>
      </c>
      <c r="F212" s="156">
        <f t="shared" si="14"/>
        <v>1.7168002714005099</v>
      </c>
      <c r="G212" s="156">
        <f t="shared" si="14"/>
        <v>1.8774837504000002</v>
      </c>
      <c r="H212" s="156">
        <f t="shared" si="14"/>
        <v>2.1361129737021405</v>
      </c>
      <c r="I212" s="156">
        <f t="shared" si="14"/>
        <v>1.7101741531851919</v>
      </c>
      <c r="J212" s="156">
        <f t="shared" si="14"/>
        <v>1.9256022395858974</v>
      </c>
      <c r="K212" s="156">
        <f t="shared" si="14"/>
        <v>1.6938985199999999</v>
      </c>
      <c r="L212" s="156">
        <f t="shared" si="14"/>
        <v>1.8705441612</v>
      </c>
      <c r="M212" s="156">
        <f t="shared" si="14"/>
        <v>1.7884041038000003</v>
      </c>
      <c r="N212" s="156">
        <f t="shared" si="14"/>
        <v>1.9131689037999999</v>
      </c>
      <c r="O212" s="156">
        <f t="shared" si="14"/>
        <v>1.8528417887999997</v>
      </c>
      <c r="P212" s="156">
        <f t="shared" si="14"/>
        <v>1.2284510693454311</v>
      </c>
      <c r="Q212" s="156">
        <f t="shared" si="14"/>
        <v>1.2915680293392693</v>
      </c>
      <c r="R212" s="156">
        <f t="shared" si="14"/>
        <v>1.067941875</v>
      </c>
      <c r="S212" s="156">
        <f t="shared" si="14"/>
        <v>1.0548666603999999</v>
      </c>
      <c r="T212" s="156">
        <f t="shared" si="14"/>
        <v>1.0904128512</v>
      </c>
      <c r="U212" s="156">
        <f t="shared" si="14"/>
        <v>1.1049648404000001</v>
      </c>
      <c r="V212" s="156">
        <f t="shared" si="14"/>
        <v>1.071729913605266</v>
      </c>
      <c r="W212" s="156">
        <f t="shared" si="14"/>
        <v>0.98498889495721842</v>
      </c>
      <c r="X212" s="156">
        <f t="shared" si="14"/>
        <v>1.6219849501570265</v>
      </c>
    </row>
    <row r="213" spans="1:27" ht="16">
      <c r="A213" s="130">
        <v>1929</v>
      </c>
      <c r="B213" s="156">
        <f t="shared" si="14"/>
        <v>1.5665587164986849</v>
      </c>
      <c r="C213" s="156">
        <f t="shared" si="14"/>
        <v>1.8082642053014</v>
      </c>
      <c r="D213" s="156">
        <f t="shared" si="14"/>
        <v>1.9262799617664395</v>
      </c>
      <c r="E213" s="156">
        <f t="shared" si="14"/>
        <v>1.5801812454740454</v>
      </c>
      <c r="F213" s="156">
        <f t="shared" si="14"/>
        <v>1.685925410875974</v>
      </c>
      <c r="G213" s="156">
        <f t="shared" si="14"/>
        <v>1.38164029191936</v>
      </c>
      <c r="H213" s="156">
        <f t="shared" si="14"/>
        <v>1.4207630044948958</v>
      </c>
      <c r="I213" s="156">
        <f t="shared" si="14"/>
        <v>1.3491348555283098</v>
      </c>
      <c r="J213" s="156">
        <f t="shared" si="14"/>
        <v>1.832745931915589</v>
      </c>
      <c r="K213" s="156">
        <f t="shared" si="14"/>
        <v>1.0341758634156</v>
      </c>
      <c r="L213" s="156">
        <f t="shared" si="14"/>
        <v>1.025974766976588</v>
      </c>
      <c r="M213" s="156">
        <f t="shared" si="14"/>
        <v>1.2135394886745283</v>
      </c>
      <c r="N213" s="156">
        <f t="shared" si="14"/>
        <v>1.1957496965640382</v>
      </c>
      <c r="O213" s="156">
        <f t="shared" si="14"/>
        <v>0.91547059942819187</v>
      </c>
      <c r="P213" s="156">
        <f t="shared" si="14"/>
        <v>1.0935227190897963</v>
      </c>
      <c r="Q213" s="156">
        <f t="shared" si="14"/>
        <v>1.1735120378761312</v>
      </c>
      <c r="R213" s="156">
        <f t="shared" si="14"/>
        <v>1.118647755225</v>
      </c>
      <c r="S213" s="156">
        <f t="shared" si="14"/>
        <v>1.118306341356456</v>
      </c>
      <c r="T213" s="156">
        <f t="shared" si="14"/>
        <v>1.1277158748395522</v>
      </c>
      <c r="U213" s="156">
        <f t="shared" si="14"/>
        <v>1.141130339626292</v>
      </c>
      <c r="V213" s="156">
        <f t="shared" si="14"/>
        <v>1.1077620030779078</v>
      </c>
      <c r="W213" s="156">
        <f t="shared" si="14"/>
        <v>0.83923102129983629</v>
      </c>
      <c r="X213" s="156">
        <f t="shared" si="14"/>
        <v>1.0860938963006297</v>
      </c>
    </row>
    <row r="214" spans="1:27" ht="16">
      <c r="A214" s="130">
        <v>1930</v>
      </c>
      <c r="B214" s="156">
        <f t="shared" si="14"/>
        <v>1.1154054717342288</v>
      </c>
      <c r="C214" s="156">
        <f t="shared" si="14"/>
        <v>1.3580968313916164</v>
      </c>
      <c r="D214" s="156">
        <f t="shared" si="14"/>
        <v>1.4623555715171426</v>
      </c>
      <c r="E214" s="156">
        <f t="shared" si="14"/>
        <v>1.1354511803040142</v>
      </c>
      <c r="F214" s="156">
        <f t="shared" si="14"/>
        <v>1.0019564255832563</v>
      </c>
      <c r="G214" s="156">
        <f t="shared" si="14"/>
        <v>0.88051935804020809</v>
      </c>
      <c r="H214" s="156">
        <f t="shared" si="14"/>
        <v>0.92569846880131046</v>
      </c>
      <c r="I214" s="156">
        <f t="shared" si="14"/>
        <v>0.88001352555917789</v>
      </c>
      <c r="J214" s="156">
        <f t="shared" si="14"/>
        <v>1.0386611479083823</v>
      </c>
      <c r="K214" s="156">
        <f t="shared" si="14"/>
        <v>0.62810671064546475</v>
      </c>
      <c r="L214" s="156">
        <f t="shared" si="14"/>
        <v>0.64554332338166909</v>
      </c>
      <c r="M214" s="156">
        <f t="shared" si="14"/>
        <v>0.83067991539260133</v>
      </c>
      <c r="N214" s="156">
        <f t="shared" si="14"/>
        <v>0.66159634961191671</v>
      </c>
      <c r="O214" s="156">
        <f t="shared" si="14"/>
        <v>0.49876669198046758</v>
      </c>
      <c r="P214" s="156">
        <f t="shared" si="14"/>
        <v>0.84267660401814659</v>
      </c>
      <c r="Q214" s="156">
        <f t="shared" si="14"/>
        <v>1.0678222170954068</v>
      </c>
      <c r="R214" s="156">
        <f t="shared" si="14"/>
        <v>1.1456071661259226</v>
      </c>
      <c r="S214" s="156">
        <f t="shared" si="14"/>
        <v>1.1934006121785421</v>
      </c>
      <c r="T214" s="156">
        <f t="shared" si="14"/>
        <v>1.1802448802895786</v>
      </c>
      <c r="U214" s="156">
        <f t="shared" si="14"/>
        <v>1.2321354842114887</v>
      </c>
      <c r="V214" s="156">
        <f t="shared" si="14"/>
        <v>1.1855563089487879</v>
      </c>
      <c r="W214" s="156">
        <f t="shared" si="14"/>
        <v>0.57556162388494458</v>
      </c>
      <c r="X214" s="156">
        <f t="shared" si="14"/>
        <v>0.65338351570131226</v>
      </c>
    </row>
    <row r="215" spans="1:27" ht="16">
      <c r="A215" s="130">
        <v>1931</v>
      </c>
      <c r="B215" s="156">
        <f t="shared" si="14"/>
        <v>0.62993639421662295</v>
      </c>
      <c r="C215" s="156">
        <f t="shared" si="14"/>
        <v>0.76937543595166469</v>
      </c>
      <c r="D215" s="156">
        <f t="shared" si="14"/>
        <v>0.9466079550848171</v>
      </c>
      <c r="E215" s="156">
        <f t="shared" si="14"/>
        <v>0.40766285307172778</v>
      </c>
      <c r="F215" s="156">
        <f t="shared" si="14"/>
        <v>0.45099361258855619</v>
      </c>
      <c r="G215" s="156">
        <f t="shared" si="14"/>
        <v>0.47075206438903638</v>
      </c>
      <c r="H215" s="156">
        <f t="shared" si="14"/>
        <v>0.5621587282677929</v>
      </c>
      <c r="I215" s="156">
        <f t="shared" si="14"/>
        <v>0.4381567156163067</v>
      </c>
      <c r="J215" s="156">
        <f t="shared" si="14"/>
        <v>0.46249991378171229</v>
      </c>
      <c r="K215" s="156">
        <f t="shared" si="14"/>
        <v>0.31236374827109609</v>
      </c>
      <c r="L215" s="156">
        <f t="shared" si="14"/>
        <v>0.36451894841392707</v>
      </c>
      <c r="M215" s="156">
        <f t="shared" si="14"/>
        <v>0.45120871644295318</v>
      </c>
      <c r="N215" s="156">
        <f t="shared" si="14"/>
        <v>0.31398701156231951</v>
      </c>
      <c r="O215" s="156">
        <f t="shared" si="14"/>
        <v>0.25213653812996595</v>
      </c>
      <c r="P215" s="156">
        <f t="shared" si="14"/>
        <v>0.52120688413624261</v>
      </c>
      <c r="Q215" s="156">
        <f t="shared" si="14"/>
        <v>0.89077615991667214</v>
      </c>
      <c r="R215" s="156">
        <f t="shared" si="14"/>
        <v>1.1578995310184537</v>
      </c>
      <c r="S215" s="156">
        <f t="shared" si="14"/>
        <v>1.165713717976</v>
      </c>
      <c r="T215" s="156">
        <f t="shared" si="14"/>
        <v>1.117585679595005</v>
      </c>
      <c r="U215" s="156">
        <f t="shared" si="14"/>
        <v>1.209328656398734</v>
      </c>
      <c r="V215" s="156">
        <f t="shared" si="14"/>
        <v>1.107035380700605</v>
      </c>
      <c r="W215" s="156">
        <f t="shared" si="14"/>
        <v>0.39978154014199901</v>
      </c>
      <c r="X215" s="156">
        <f t="shared" si="14"/>
        <v>0.35997370055948386</v>
      </c>
    </row>
    <row r="216" spans="1:27" ht="16">
      <c r="A216" s="130">
        <v>1932</v>
      </c>
      <c r="B216" s="156">
        <f t="shared" si="14"/>
        <v>0.57561067957938139</v>
      </c>
      <c r="C216" s="156">
        <f t="shared" si="14"/>
        <v>0.70629434395798774</v>
      </c>
      <c r="D216" s="156">
        <f t="shared" si="14"/>
        <v>0.92972802363949503</v>
      </c>
      <c r="E216" s="156">
        <f t="shared" si="14"/>
        <v>0.3308498155914899</v>
      </c>
      <c r="F216" s="156">
        <f t="shared" si="14"/>
        <v>0.66020391204823003</v>
      </c>
      <c r="G216" s="156">
        <f t="shared" si="14"/>
        <v>0.44018613284825625</v>
      </c>
      <c r="H216" s="156">
        <f t="shared" si="14"/>
        <v>0.51674295683749794</v>
      </c>
      <c r="I216" s="156">
        <f t="shared" si="14"/>
        <v>0.42002660773451783</v>
      </c>
      <c r="J216" s="156">
        <f t="shared" si="14"/>
        <v>0.43951789893443827</v>
      </c>
      <c r="K216" s="156">
        <f t="shared" si="14"/>
        <v>0.30100620238395903</v>
      </c>
      <c r="L216" s="156">
        <f t="shared" si="14"/>
        <v>0.33221163401600073</v>
      </c>
      <c r="M216" s="156">
        <f t="shared" si="14"/>
        <v>0.39593564867869141</v>
      </c>
      <c r="N216" s="156">
        <f t="shared" si="14"/>
        <v>0.33934460261609239</v>
      </c>
      <c r="O216" s="156">
        <f t="shared" si="14"/>
        <v>0.27829570396094994</v>
      </c>
      <c r="P216" s="156">
        <f t="shared" si="14"/>
        <v>0.5422157413408224</v>
      </c>
      <c r="Q216" s="156">
        <f t="shared" si="14"/>
        <v>0.85641956756868065</v>
      </c>
      <c r="R216" s="156">
        <f t="shared" si="14"/>
        <v>1.1690385245068511</v>
      </c>
      <c r="S216" s="156">
        <f t="shared" si="14"/>
        <v>1.2684247536668651</v>
      </c>
      <c r="T216" s="156">
        <f t="shared" si="14"/>
        <v>1.3058094597523957</v>
      </c>
      <c r="U216" s="156">
        <f t="shared" si="14"/>
        <v>1.3401780170210771</v>
      </c>
      <c r="V216" s="156">
        <f t="shared" si="14"/>
        <v>1.2429861417970713</v>
      </c>
      <c r="W216" s="156">
        <f t="shared" si="14"/>
        <v>0.33012342981977078</v>
      </c>
      <c r="X216" s="156">
        <f t="shared" si="14"/>
        <v>0.35471601049321733</v>
      </c>
    </row>
    <row r="217" spans="1:27" ht="16">
      <c r="A217" s="130">
        <v>1933</v>
      </c>
      <c r="B217" s="156">
        <f t="shared" si="14"/>
        <v>0.90169988566789683</v>
      </c>
      <c r="C217" s="156">
        <f t="shared" si="14"/>
        <v>1.0874814013921137</v>
      </c>
      <c r="D217" s="156">
        <f t="shared" si="14"/>
        <v>1.323214437416379</v>
      </c>
      <c r="E217" s="156">
        <f t="shared" si="14"/>
        <v>0.59263040392119992</v>
      </c>
      <c r="F217" s="156">
        <f t="shared" si="14"/>
        <v>1.4445575531108263</v>
      </c>
      <c r="G217" s="156">
        <f t="shared" si="14"/>
        <v>0.89215164661153179</v>
      </c>
      <c r="H217" s="156">
        <f t="shared" si="14"/>
        <v>1.0076378187837434</v>
      </c>
      <c r="I217" s="156">
        <f t="shared" si="14"/>
        <v>0.94131202113657597</v>
      </c>
      <c r="J217" s="156">
        <f t="shared" si="14"/>
        <v>0.9831655024050665</v>
      </c>
      <c r="K217" s="156">
        <f t="shared" si="14"/>
        <v>0.6486834164475509</v>
      </c>
      <c r="L217" s="156">
        <f t="shared" si="14"/>
        <v>0.82859893544636876</v>
      </c>
      <c r="M217" s="156">
        <f t="shared" si="14"/>
        <v>0.85463897574241565</v>
      </c>
      <c r="N217" s="156">
        <f t="shared" si="14"/>
        <v>0.78869793850826964</v>
      </c>
      <c r="O217" s="156">
        <f t="shared" si="14"/>
        <v>0.84393172226158075</v>
      </c>
      <c r="P217" s="156">
        <f t="shared" si="14"/>
        <v>0.94658673579606833</v>
      </c>
      <c r="Q217" s="156">
        <f t="shared" si="14"/>
        <v>1.543128668880877</v>
      </c>
      <c r="R217" s="156">
        <f t="shared" si="14"/>
        <v>1.1725105689246362</v>
      </c>
      <c r="S217" s="156">
        <f t="shared" si="14"/>
        <v>1.2915988739163589</v>
      </c>
      <c r="T217" s="156">
        <f t="shared" si="14"/>
        <v>1.3048431607521789</v>
      </c>
      <c r="U217" s="156">
        <f t="shared" si="14"/>
        <v>1.4792348880671842</v>
      </c>
      <c r="V217" s="156">
        <f t="shared" si="14"/>
        <v>1.2104205077023875</v>
      </c>
      <c r="W217" s="156">
        <f t="shared" si="14"/>
        <v>0.50588749317312964</v>
      </c>
      <c r="X217" s="156">
        <f t="shared" si="14"/>
        <v>0.6974709141500528</v>
      </c>
    </row>
    <row r="218" spans="1:27" ht="16">
      <c r="A218" s="130">
        <v>1934</v>
      </c>
      <c r="B218" s="156">
        <f t="shared" si="14"/>
        <v>0.93857039399285724</v>
      </c>
      <c r="C218" s="156">
        <f t="shared" si="14"/>
        <v>1.0719195425381924</v>
      </c>
      <c r="D218" s="156">
        <f t="shared" si="14"/>
        <v>1.4385852982160774</v>
      </c>
      <c r="E218" s="156">
        <f t="shared" si="14"/>
        <v>0.5247850480238041</v>
      </c>
      <c r="F218" s="156">
        <f t="shared" si="14"/>
        <v>1.2294665899135648</v>
      </c>
      <c r="G218" s="156">
        <f t="shared" si="14"/>
        <v>0.98849510292911114</v>
      </c>
      <c r="H218" s="156">
        <f t="shared" si="14"/>
        <v>1.2244375148790363</v>
      </c>
      <c r="I218" s="156">
        <f t="shared" si="14"/>
        <v>1.1331103831548053</v>
      </c>
      <c r="J218" s="156">
        <f t="shared" si="14"/>
        <v>0.7470662783879255</v>
      </c>
      <c r="K218" s="156">
        <f t="shared" si="14"/>
        <v>0.78850712686282043</v>
      </c>
      <c r="L218" s="156">
        <f t="shared" si="14"/>
        <v>1.14398854824532</v>
      </c>
      <c r="M218" s="156">
        <f t="shared" si="14"/>
        <v>0.99628683958196362</v>
      </c>
      <c r="N218" s="156">
        <f t="shared" si="14"/>
        <v>0.8674652016270904</v>
      </c>
      <c r="O218" s="156">
        <f t="shared" si="14"/>
        <v>1.0595562772994147</v>
      </c>
      <c r="P218" s="156">
        <f t="shared" si="14"/>
        <v>1.0150680492546986</v>
      </c>
      <c r="Q218" s="156">
        <f t="shared" si="14"/>
        <v>1.8934740302643547</v>
      </c>
      <c r="R218" s="156">
        <f t="shared" si="14"/>
        <v>1.1744217611519834</v>
      </c>
      <c r="S218" s="156">
        <f t="shared" si="14"/>
        <v>1.4077911086138746</v>
      </c>
      <c r="T218" s="156">
        <f t="shared" si="14"/>
        <v>1.4356667360491924</v>
      </c>
      <c r="U218" s="156">
        <f t="shared" si="14"/>
        <v>1.6840053736223246</v>
      </c>
      <c r="V218" s="156">
        <f t="shared" si="14"/>
        <v>1.4839543113562601</v>
      </c>
      <c r="W218" s="156">
        <f t="shared" si="14"/>
        <v>0.63772219188057544</v>
      </c>
      <c r="X218" s="156">
        <f t="shared" si="14"/>
        <v>0.71625071101489157</v>
      </c>
    </row>
    <row r="219" spans="1:27" ht="16">
      <c r="A219" s="130">
        <v>1935</v>
      </c>
      <c r="B219" s="156">
        <f t="shared" si="14"/>
        <v>1.3555866057478236</v>
      </c>
      <c r="C219" s="156">
        <f t="shared" si="14"/>
        <v>1.5827535197301936</v>
      </c>
      <c r="D219" s="156">
        <f t="shared" si="14"/>
        <v>2.0908962976124639</v>
      </c>
      <c r="E219" s="156">
        <f t="shared" si="14"/>
        <v>0.77523463721581731</v>
      </c>
      <c r="F219" s="156">
        <f t="shared" si="14"/>
        <v>1.7822285270153317</v>
      </c>
      <c r="G219" s="156">
        <f t="shared" si="14"/>
        <v>1.4009743394793706</v>
      </c>
      <c r="H219" s="156">
        <f t="shared" si="14"/>
        <v>1.7422737179234509</v>
      </c>
      <c r="I219" s="156">
        <f t="shared" si="14"/>
        <v>1.5980136003746008</v>
      </c>
      <c r="J219" s="156">
        <f t="shared" si="14"/>
        <v>0.95252886135975257</v>
      </c>
      <c r="K219" s="156">
        <f t="shared" si="14"/>
        <v>1.2499730377880174</v>
      </c>
      <c r="L219" s="156">
        <f t="shared" si="14"/>
        <v>1.5005926585043512</v>
      </c>
      <c r="M219" s="156">
        <f t="shared" si="14"/>
        <v>1.7544710873722338</v>
      </c>
      <c r="N219" s="156">
        <f t="shared" si="14"/>
        <v>1.3384380835464866</v>
      </c>
      <c r="O219" s="156">
        <f t="shared" si="14"/>
        <v>1.7528663317875137</v>
      </c>
      <c r="P219" s="156">
        <f t="shared" si="14"/>
        <v>1.0629725642687406</v>
      </c>
      <c r="Q219" s="156">
        <f t="shared" si="14"/>
        <v>2.084443021883545</v>
      </c>
      <c r="R219" s="156">
        <f t="shared" si="14"/>
        <v>1.1764065339283303</v>
      </c>
      <c r="S219" s="156">
        <f t="shared" si="14"/>
        <v>1.5064350315944488</v>
      </c>
      <c r="T219" s="156">
        <f t="shared" si="14"/>
        <v>1.5072203661738843</v>
      </c>
      <c r="U219" s="156">
        <f t="shared" si="14"/>
        <v>1.8459224902961111</v>
      </c>
      <c r="V219" s="156">
        <f t="shared" si="14"/>
        <v>1.6075172560910571</v>
      </c>
      <c r="W219" s="156">
        <f t="shared" si="14"/>
        <v>0.70310285818314244</v>
      </c>
      <c r="X219" s="156">
        <f t="shared" si="14"/>
        <v>0.9978839967236024</v>
      </c>
    </row>
    <row r="220" spans="1:27" ht="16">
      <c r="A220" s="130">
        <v>1936</v>
      </c>
      <c r="B220" s="156">
        <f t="shared" si="14"/>
        <v>1.7936850849934054</v>
      </c>
      <c r="C220" s="156">
        <f t="shared" si="14"/>
        <v>2.11965516869307</v>
      </c>
      <c r="D220" s="156">
        <f t="shared" si="14"/>
        <v>2.5790333307520714</v>
      </c>
      <c r="E220" s="156">
        <f t="shared" si="14"/>
        <v>1.0816467448227731</v>
      </c>
      <c r="F220" s="156">
        <f t="shared" si="14"/>
        <v>2.7013462999436055</v>
      </c>
      <c r="G220" s="156">
        <f t="shared" si="14"/>
        <v>1.8986144346058378</v>
      </c>
      <c r="H220" s="156">
        <f t="shared" si="14"/>
        <v>2.1762338802004755</v>
      </c>
      <c r="I220" s="156">
        <f t="shared" si="14"/>
        <v>2.4250014120285641</v>
      </c>
      <c r="J220" s="156">
        <f t="shared" si="14"/>
        <v>1.5381787605111097</v>
      </c>
      <c r="K220" s="156">
        <f t="shared" si="14"/>
        <v>1.914921194700109</v>
      </c>
      <c r="L220" s="156">
        <f t="shared" si="14"/>
        <v>1.9886754266094766</v>
      </c>
      <c r="M220" s="156">
        <f t="shared" si="14"/>
        <v>2.5897923167810282</v>
      </c>
      <c r="N220" s="156">
        <f t="shared" si="14"/>
        <v>2.4658580188410344</v>
      </c>
      <c r="O220" s="156">
        <f t="shared" si="14"/>
        <v>3.1484459191667784</v>
      </c>
      <c r="P220" s="156">
        <f t="shared" si="14"/>
        <v>1.1742276949665156</v>
      </c>
      <c r="Q220" s="156">
        <f t="shared" si="14"/>
        <v>2.4335102003707969</v>
      </c>
      <c r="R220" s="156">
        <f t="shared" si="14"/>
        <v>1.1784887734933835</v>
      </c>
      <c r="S220" s="156">
        <f t="shared" si="14"/>
        <v>1.5524867505102911</v>
      </c>
      <c r="T220" s="156">
        <f t="shared" si="14"/>
        <v>1.6204879766918519</v>
      </c>
      <c r="U220" s="156">
        <f t="shared" si="14"/>
        <v>1.9704115030416807</v>
      </c>
      <c r="V220" s="156">
        <f t="shared" si="14"/>
        <v>1.7994169879169268</v>
      </c>
      <c r="W220" s="156">
        <f t="shared" si="14"/>
        <v>0.81350227562352107</v>
      </c>
      <c r="X220" s="156">
        <f t="shared" si="14"/>
        <v>1.5573036245359435</v>
      </c>
    </row>
    <row r="221" spans="1:27" ht="16">
      <c r="A221" s="130">
        <v>1937</v>
      </c>
      <c r="B221" s="156">
        <f t="shared" si="14"/>
        <v>1.170630633870096</v>
      </c>
      <c r="C221" s="156">
        <f t="shared" si="14"/>
        <v>1.3772883389616961</v>
      </c>
      <c r="D221" s="156">
        <f t="shared" si="14"/>
        <v>1.695507140171417</v>
      </c>
      <c r="E221" s="156">
        <f t="shared" si="14"/>
        <v>0.7629842023061012</v>
      </c>
      <c r="F221" s="156">
        <f t="shared" si="14"/>
        <v>1.7293189197801573</v>
      </c>
      <c r="G221" s="156">
        <f t="shared" si="14"/>
        <v>1.0996015359463169</v>
      </c>
      <c r="H221" s="156">
        <f t="shared" si="14"/>
        <v>1.3236957177129181</v>
      </c>
      <c r="I221" s="156">
        <f t="shared" si="14"/>
        <v>1.3542462442414009</v>
      </c>
      <c r="J221" s="156">
        <f t="shared" si="14"/>
        <v>0.77883926775102175</v>
      </c>
      <c r="K221" s="156">
        <f t="shared" si="14"/>
        <v>0.98790784434578627</v>
      </c>
      <c r="L221" s="156">
        <f t="shared" si="14"/>
        <v>1.0077413856800861</v>
      </c>
      <c r="M221" s="156">
        <f t="shared" si="14"/>
        <v>1.315536803155259</v>
      </c>
      <c r="N221" s="156">
        <f t="shared" si="14"/>
        <v>1.227158901656429</v>
      </c>
      <c r="O221" s="156">
        <f t="shared" si="14"/>
        <v>1.4671443138725271</v>
      </c>
      <c r="P221" s="156">
        <f t="shared" si="14"/>
        <v>1.0639266940303884</v>
      </c>
      <c r="Q221" s="156">
        <f t="shared" si="14"/>
        <v>2.314150873026569</v>
      </c>
      <c r="R221" s="156">
        <f t="shared" si="14"/>
        <v>1.182118518915743</v>
      </c>
      <c r="S221" s="156">
        <f t="shared" si="14"/>
        <v>1.5766744940832413</v>
      </c>
      <c r="T221" s="156">
        <f t="shared" si="14"/>
        <v>1.624247508797777</v>
      </c>
      <c r="U221" s="156">
        <f t="shared" si="14"/>
        <v>2.0245387070302359</v>
      </c>
      <c r="V221" s="156">
        <f t="shared" si="14"/>
        <v>1.7485886574532599</v>
      </c>
      <c r="W221" s="156">
        <f t="shared" si="14"/>
        <v>0.60129036956125981</v>
      </c>
      <c r="X221" s="156">
        <f t="shared" si="14"/>
        <v>0.87806717968367443</v>
      </c>
    </row>
    <row r="222" spans="1:27" ht="16">
      <c r="A222" s="130">
        <v>1938</v>
      </c>
      <c r="B222" s="156">
        <f t="shared" si="14"/>
        <v>1.5003153392869313</v>
      </c>
      <c r="C222" s="156">
        <f t="shared" si="14"/>
        <v>1.8061346090641994</v>
      </c>
      <c r="D222" s="156">
        <f t="shared" ref="D222:X234" si="15">(1+D35)*D221</f>
        <v>2.2854088997304491</v>
      </c>
      <c r="E222" s="156">
        <f t="shared" si="15"/>
        <v>0.89718504769121721</v>
      </c>
      <c r="F222" s="156">
        <f t="shared" si="15"/>
        <v>2.2874693022859978</v>
      </c>
      <c r="G222" s="156">
        <f t="shared" si="15"/>
        <v>1.5208698803827105</v>
      </c>
      <c r="H222" s="156">
        <f t="shared" si="15"/>
        <v>1.9078021095691962</v>
      </c>
      <c r="I222" s="156">
        <f t="shared" si="15"/>
        <v>1.932561534100049</v>
      </c>
      <c r="J222" s="156">
        <f t="shared" si="15"/>
        <v>0.958330753307442</v>
      </c>
      <c r="K222" s="156">
        <f t="shared" si="15"/>
        <v>1.4117203095701287</v>
      </c>
      <c r="L222" s="156">
        <f t="shared" si="15"/>
        <v>1.4520444852125793</v>
      </c>
      <c r="M222" s="156">
        <f t="shared" si="15"/>
        <v>1.8694435741237807</v>
      </c>
      <c r="N222" s="156">
        <f t="shared" si="15"/>
        <v>1.535728007477938</v>
      </c>
      <c r="O222" s="156">
        <f t="shared" si="15"/>
        <v>1.8096638253892072</v>
      </c>
      <c r="P222" s="156">
        <f t="shared" si="15"/>
        <v>0.96116871894577682</v>
      </c>
      <c r="Q222" s="156">
        <f t="shared" si="15"/>
        <v>2.2030506795063158</v>
      </c>
      <c r="R222" s="156">
        <f t="shared" si="15"/>
        <v>1.1819293799527164</v>
      </c>
      <c r="S222" s="156">
        <f t="shared" si="15"/>
        <v>1.6749013150646272</v>
      </c>
      <c r="T222" s="156">
        <f t="shared" si="15"/>
        <v>1.71410088098447</v>
      </c>
      <c r="U222" s="156">
        <f t="shared" si="15"/>
        <v>2.1487036659324006</v>
      </c>
      <c r="V222" s="156">
        <f t="shared" si="15"/>
        <v>1.8963796492404272</v>
      </c>
      <c r="W222" s="156">
        <f t="shared" si="15"/>
        <v>0.56806408155834709</v>
      </c>
      <c r="X222" s="156">
        <f t="shared" si="15"/>
        <v>1.0277524701961291</v>
      </c>
    </row>
    <row r="223" spans="1:27" ht="16">
      <c r="A223" s="130">
        <v>1939</v>
      </c>
      <c r="B223" s="156">
        <f t="shared" ref="B223:F238" si="16">(1+B36)*B222</f>
        <v>1.5427142507751799</v>
      </c>
      <c r="C223" s="156">
        <f t="shared" si="16"/>
        <v>1.7985127210139484</v>
      </c>
      <c r="D223" s="156">
        <f t="shared" si="15"/>
        <v>2.4524413401492136</v>
      </c>
      <c r="E223" s="156">
        <f t="shared" si="15"/>
        <v>0.89105320186730375</v>
      </c>
      <c r="F223" s="156">
        <f t="shared" si="15"/>
        <v>2.0817647984537748</v>
      </c>
      <c r="G223" s="156">
        <f t="shared" si="15"/>
        <v>1.4983457974542427</v>
      </c>
      <c r="H223" s="156">
        <f t="shared" si="15"/>
        <v>1.9735627606691515</v>
      </c>
      <c r="I223" s="156">
        <f t="shared" si="15"/>
        <v>1.927718516662128</v>
      </c>
      <c r="J223" s="156">
        <f t="shared" si="15"/>
        <v>0.7957238723498633</v>
      </c>
      <c r="K223" s="156">
        <f t="shared" si="15"/>
        <v>1.4748100902048176</v>
      </c>
      <c r="L223" s="156">
        <f t="shared" si="15"/>
        <v>1.617766322309891</v>
      </c>
      <c r="M223" s="156">
        <f t="shared" si="15"/>
        <v>1.9477171765723436</v>
      </c>
      <c r="N223" s="156">
        <f t="shared" si="15"/>
        <v>1.4316670776912328</v>
      </c>
      <c r="O223" s="156">
        <f t="shared" si="15"/>
        <v>1.7768908135114088</v>
      </c>
      <c r="P223" s="156">
        <f t="shared" si="15"/>
        <v>0.83612371282494435</v>
      </c>
      <c r="Q223" s="156">
        <f t="shared" si="15"/>
        <v>1.8677043365886064</v>
      </c>
      <c r="R223" s="156">
        <f t="shared" si="15"/>
        <v>1.182165765828707</v>
      </c>
      <c r="S223" s="156">
        <f t="shared" si="15"/>
        <v>1.7506738505581509</v>
      </c>
      <c r="T223" s="156">
        <f t="shared" si="15"/>
        <v>1.8159184733149474</v>
      </c>
      <c r="U223" s="156">
        <f t="shared" si="15"/>
        <v>2.2339212533232797</v>
      </c>
      <c r="V223" s="156">
        <f t="shared" si="15"/>
        <v>1.9903320178579593</v>
      </c>
      <c r="W223" s="156">
        <f t="shared" si="15"/>
        <v>0.7824212634261789</v>
      </c>
      <c r="X223" s="156">
        <f t="shared" si="15"/>
        <v>0.95730716656421599</v>
      </c>
    </row>
    <row r="224" spans="1:27" ht="16">
      <c r="A224" s="130">
        <v>1940</v>
      </c>
      <c r="B224" s="156">
        <f t="shared" si="16"/>
        <v>1.433258674682681</v>
      </c>
      <c r="C224" s="156">
        <f t="shared" si="16"/>
        <v>1.6226361620259944</v>
      </c>
      <c r="D224" s="156">
        <f t="shared" si="15"/>
        <v>2.1936750392526903</v>
      </c>
      <c r="E224" s="156">
        <f t="shared" si="15"/>
        <v>0.86837122771061592</v>
      </c>
      <c r="F224" s="156">
        <f t="shared" si="15"/>
        <v>2.0936993027372197</v>
      </c>
      <c r="G224" s="156">
        <f t="shared" si="15"/>
        <v>1.413359623822638</v>
      </c>
      <c r="H224" s="156">
        <f t="shared" si="15"/>
        <v>1.8325769209103864</v>
      </c>
      <c r="I224" s="156">
        <f t="shared" si="15"/>
        <v>1.8463532271688654</v>
      </c>
      <c r="J224" s="156">
        <f t="shared" si="15"/>
        <v>0.75629807490955969</v>
      </c>
      <c r="K224" s="156">
        <f t="shared" si="15"/>
        <v>1.4000224705305313</v>
      </c>
      <c r="L224" s="156">
        <f t="shared" si="15"/>
        <v>1.5690553783451402</v>
      </c>
      <c r="M224" s="156">
        <f t="shared" si="15"/>
        <v>1.9021600718123164</v>
      </c>
      <c r="N224" s="156">
        <f t="shared" si="15"/>
        <v>1.2853363856804119</v>
      </c>
      <c r="O224" s="156">
        <f t="shared" si="15"/>
        <v>1.5581910921844246</v>
      </c>
      <c r="P224" s="156">
        <f t="shared" si="15"/>
        <v>0.89805213509037252</v>
      </c>
      <c r="Q224" s="156">
        <f t="shared" si="15"/>
        <v>1.8550268089478941</v>
      </c>
      <c r="R224" s="156">
        <f t="shared" si="15"/>
        <v>1.1822248741169985</v>
      </c>
      <c r="S224" s="156">
        <f t="shared" si="15"/>
        <v>1.8025113032731777</v>
      </c>
      <c r="T224" s="156">
        <f t="shared" si="15"/>
        <v>1.9264534307856283</v>
      </c>
      <c r="U224" s="156">
        <f t="shared" si="15"/>
        <v>2.309740540661072</v>
      </c>
      <c r="V224" s="156">
        <f t="shared" si="15"/>
        <v>2.1681640357159186</v>
      </c>
      <c r="W224" s="156">
        <f t="shared" si="15"/>
        <v>0.68166757691607505</v>
      </c>
      <c r="X224" s="156">
        <f t="shared" si="15"/>
        <v>0.8416510477855238</v>
      </c>
    </row>
    <row r="225" spans="1:24" ht="16">
      <c r="A225" s="130">
        <v>1941</v>
      </c>
      <c r="B225" s="156">
        <f t="shared" si="16"/>
        <v>1.2888148654481604</v>
      </c>
      <c r="C225" s="156">
        <f t="shared" si="16"/>
        <v>1.434783573548245</v>
      </c>
      <c r="D225" s="156">
        <f t="shared" si="15"/>
        <v>1.8814338808803628</v>
      </c>
      <c r="E225" s="156">
        <f t="shared" si="15"/>
        <v>0.81553795723688716</v>
      </c>
      <c r="F225" s="156">
        <f t="shared" si="15"/>
        <v>1.9738284037437648</v>
      </c>
      <c r="G225" s="156">
        <f t="shared" si="15"/>
        <v>1.2920792345024175</v>
      </c>
      <c r="H225" s="156">
        <f t="shared" si="15"/>
        <v>1.6102266289461644</v>
      </c>
      <c r="I225" s="156">
        <f t="shared" si="15"/>
        <v>1.7027213079495556</v>
      </c>
      <c r="J225" s="156">
        <f t="shared" si="15"/>
        <v>0.78071655726303812</v>
      </c>
      <c r="K225" s="156">
        <f t="shared" si="15"/>
        <v>1.2629462704408871</v>
      </c>
      <c r="L225" s="156">
        <f t="shared" si="15"/>
        <v>1.328895762135633</v>
      </c>
      <c r="M225" s="156">
        <f t="shared" si="15"/>
        <v>1.6177300762742208</v>
      </c>
      <c r="N225" s="156">
        <f t="shared" si="15"/>
        <v>1.2439614074253593</v>
      </c>
      <c r="O225" s="156">
        <f t="shared" si="15"/>
        <v>1.3254908344776026</v>
      </c>
      <c r="P225" s="156">
        <f t="shared" si="15"/>
        <v>1.1458918412904155</v>
      </c>
      <c r="Q225" s="156">
        <f t="shared" si="15"/>
        <v>2.1930054414595341</v>
      </c>
      <c r="R225" s="156">
        <f t="shared" si="15"/>
        <v>1.1829342090414687</v>
      </c>
      <c r="S225" s="156">
        <f t="shared" si="15"/>
        <v>1.8114337342243798</v>
      </c>
      <c r="T225" s="156">
        <f t="shared" si="15"/>
        <v>1.9444272412948582</v>
      </c>
      <c r="U225" s="156">
        <f t="shared" si="15"/>
        <v>2.3728195548265258</v>
      </c>
      <c r="V225" s="156">
        <f t="shared" si="15"/>
        <v>2.1042793582105475</v>
      </c>
      <c r="W225" s="156">
        <f t="shared" si="15"/>
        <v>1.0021467322046242</v>
      </c>
      <c r="X225" s="156">
        <f t="shared" si="15"/>
        <v>0.77949252720909434</v>
      </c>
    </row>
    <row r="226" spans="1:24" ht="16">
      <c r="A226" s="130">
        <v>1942</v>
      </c>
      <c r="B226" s="156">
        <f t="shared" si="16"/>
        <v>1.4965975980557127</v>
      </c>
      <c r="C226" s="156">
        <f t="shared" si="16"/>
        <v>1.7265181175578097</v>
      </c>
      <c r="D226" s="156">
        <f t="shared" si="15"/>
        <v>2.16659159590963</v>
      </c>
      <c r="E226" s="156">
        <f t="shared" si="15"/>
        <v>0.92692348374194855</v>
      </c>
      <c r="F226" s="156">
        <f t="shared" si="15"/>
        <v>2.7059940472170845</v>
      </c>
      <c r="G226" s="156">
        <f t="shared" si="15"/>
        <v>1.5689459728715955</v>
      </c>
      <c r="H226" s="156">
        <f t="shared" si="15"/>
        <v>1.8702923805020886</v>
      </c>
      <c r="I226" s="156">
        <f t="shared" si="15"/>
        <v>2.0658116048484825</v>
      </c>
      <c r="J226" s="156">
        <f t="shared" si="15"/>
        <v>1.0238939780121519</v>
      </c>
      <c r="K226" s="156">
        <f t="shared" si="15"/>
        <v>1.5878391985118054</v>
      </c>
      <c r="L226" s="156">
        <f t="shared" si="15"/>
        <v>1.5555522233254866</v>
      </c>
      <c r="M226" s="156">
        <f t="shared" si="15"/>
        <v>2.0377251586765341</v>
      </c>
      <c r="N226" s="156">
        <f t="shared" si="15"/>
        <v>1.7014033357778866</v>
      </c>
      <c r="O226" s="156">
        <f t="shared" si="15"/>
        <v>1.9952480982307905</v>
      </c>
      <c r="P226" s="156">
        <f t="shared" si="15"/>
        <v>1.1263951897458055</v>
      </c>
      <c r="Q226" s="156">
        <f t="shared" si="15"/>
        <v>2.5875639836695208</v>
      </c>
      <c r="R226" s="156">
        <f t="shared" si="15"/>
        <v>1.1861044727216998</v>
      </c>
      <c r="S226" s="156">
        <f t="shared" si="15"/>
        <v>1.846503091318964</v>
      </c>
      <c r="T226" s="156">
        <f t="shared" si="15"/>
        <v>2.006998909919727</v>
      </c>
      <c r="U226" s="156">
        <f t="shared" si="15"/>
        <v>2.4344654068609186</v>
      </c>
      <c r="V226" s="156">
        <f t="shared" si="15"/>
        <v>2.1675031236191322</v>
      </c>
      <c r="W226" s="156">
        <f t="shared" si="15"/>
        <v>1.0439439286364467</v>
      </c>
      <c r="X226" s="156">
        <f t="shared" si="15"/>
        <v>0.96989867737058533</v>
      </c>
    </row>
    <row r="227" spans="1:24" ht="16">
      <c r="A227" s="130">
        <v>1943</v>
      </c>
      <c r="B227" s="156">
        <f t="shared" si="16"/>
        <v>1.9220353972550102</v>
      </c>
      <c r="C227" s="156">
        <f t="shared" si="16"/>
        <v>2.1738244314546868</v>
      </c>
      <c r="D227" s="156">
        <f t="shared" si="15"/>
        <v>2.6457003067260603</v>
      </c>
      <c r="E227" s="156">
        <f t="shared" si="15"/>
        <v>1.2082549698855274</v>
      </c>
      <c r="F227" s="156">
        <f t="shared" si="15"/>
        <v>3.6600061260117558</v>
      </c>
      <c r="G227" s="156">
        <f t="shared" si="15"/>
        <v>2.1657102631130356</v>
      </c>
      <c r="H227" s="156">
        <f t="shared" si="15"/>
        <v>2.3980220095786922</v>
      </c>
      <c r="I227" s="156">
        <f t="shared" si="15"/>
        <v>2.860928999488185</v>
      </c>
      <c r="J227" s="156">
        <f t="shared" si="15"/>
        <v>1.6061114784104067</v>
      </c>
      <c r="K227" s="156">
        <f t="shared" si="15"/>
        <v>2.5086112713368163</v>
      </c>
      <c r="L227" s="156">
        <f t="shared" si="15"/>
        <v>2.2265863414236349</v>
      </c>
      <c r="M227" s="156">
        <f t="shared" si="15"/>
        <v>3.1073067172142603</v>
      </c>
      <c r="N227" s="156">
        <f t="shared" si="15"/>
        <v>3.4114157724348098</v>
      </c>
      <c r="O227" s="156">
        <f t="shared" si="15"/>
        <v>4.0393598223872536</v>
      </c>
      <c r="P227" s="156">
        <f t="shared" si="15"/>
        <v>1.2601713833081301</v>
      </c>
      <c r="Q227" s="156">
        <f t="shared" si="15"/>
        <v>3.1804141127931738</v>
      </c>
      <c r="R227" s="156">
        <f t="shared" si="15"/>
        <v>1.1902202552420442</v>
      </c>
      <c r="S227" s="156">
        <f t="shared" si="15"/>
        <v>1.8983898281850269</v>
      </c>
      <c r="T227" s="156">
        <f t="shared" si="15"/>
        <v>2.0488247672024542</v>
      </c>
      <c r="U227" s="156">
        <f t="shared" si="15"/>
        <v>2.5034338118372883</v>
      </c>
      <c r="V227" s="156">
        <f t="shared" si="15"/>
        <v>2.2971218897133894</v>
      </c>
      <c r="W227" s="156">
        <f t="shared" si="15"/>
        <v>1.0685993082104499</v>
      </c>
      <c r="X227" s="156">
        <f t="shared" si="15"/>
        <v>1.6514470270115642</v>
      </c>
    </row>
    <row r="228" spans="1:24" ht="16">
      <c r="A228" s="130">
        <v>1944</v>
      </c>
      <c r="B228" s="156">
        <f t="shared" si="16"/>
        <v>2.3351000244790843</v>
      </c>
      <c r="C228" s="156">
        <f t="shared" si="16"/>
        <v>2.6027199917806967</v>
      </c>
      <c r="D228" s="156">
        <f t="shared" si="15"/>
        <v>3.0605782138661177</v>
      </c>
      <c r="E228" s="156">
        <f t="shared" si="15"/>
        <v>1.4377389017292868</v>
      </c>
      <c r="F228" s="156">
        <f t="shared" si="15"/>
        <v>5.4034330214399819</v>
      </c>
      <c r="G228" s="156">
        <f t="shared" si="15"/>
        <v>2.8131493462706776</v>
      </c>
      <c r="H228" s="156">
        <f t="shared" si="15"/>
        <v>2.9464030913619932</v>
      </c>
      <c r="I228" s="156">
        <f t="shared" si="15"/>
        <v>3.8096534263127744</v>
      </c>
      <c r="J228" s="156">
        <f t="shared" si="15"/>
        <v>2.3866301985289256</v>
      </c>
      <c r="K228" s="156">
        <f t="shared" si="15"/>
        <v>3.5584650883912734</v>
      </c>
      <c r="L228" s="156">
        <f t="shared" si="15"/>
        <v>3.1431828747340882</v>
      </c>
      <c r="M228" s="156">
        <f t="shared" si="15"/>
        <v>4.4345617084051598</v>
      </c>
      <c r="N228" s="156">
        <f t="shared" si="15"/>
        <v>5.0454839274310839</v>
      </c>
      <c r="O228" s="156">
        <f t="shared" si="15"/>
        <v>6.5918312941537591</v>
      </c>
      <c r="P228" s="156">
        <f t="shared" si="15"/>
        <v>1.1075646287895156</v>
      </c>
      <c r="Q228" s="156">
        <f t="shared" si="15"/>
        <v>3.7100835036185558</v>
      </c>
      <c r="R228" s="156">
        <f t="shared" si="15"/>
        <v>1.194147982084343</v>
      </c>
      <c r="S228" s="156">
        <f t="shared" si="15"/>
        <v>1.932465925600948</v>
      </c>
      <c r="T228" s="156">
        <f t="shared" si="15"/>
        <v>2.1064991843992029</v>
      </c>
      <c r="U228" s="156">
        <f t="shared" si="15"/>
        <v>2.6218962998134288</v>
      </c>
      <c r="V228" s="156">
        <f t="shared" si="15"/>
        <v>2.3656862819790034</v>
      </c>
      <c r="W228" s="156">
        <f t="shared" si="15"/>
        <v>1.0718048425268527</v>
      </c>
      <c r="X228" s="156">
        <f t="shared" si="15"/>
        <v>2.2525997799840978</v>
      </c>
    </row>
    <row r="229" spans="1:24" ht="16">
      <c r="A229" s="130">
        <v>1945</v>
      </c>
      <c r="B229" s="156">
        <f t="shared" si="16"/>
        <v>3.2340201299025524</v>
      </c>
      <c r="C229" s="156">
        <f t="shared" si="16"/>
        <v>3.5504223951878839</v>
      </c>
      <c r="D229" s="156">
        <f t="shared" si="15"/>
        <v>3.9993223979166208</v>
      </c>
      <c r="E229" s="156">
        <f t="shared" si="15"/>
        <v>1.9427553962351489</v>
      </c>
      <c r="F229" s="156">
        <f t="shared" si="15"/>
        <v>7.7476776425182434</v>
      </c>
      <c r="G229" s="156">
        <f t="shared" si="15"/>
        <v>4.399962498021579</v>
      </c>
      <c r="H229" s="156">
        <f t="shared" si="15"/>
        <v>4.2626174706165685</v>
      </c>
      <c r="I229" s="156">
        <f t="shared" si="15"/>
        <v>6.0133784227988025</v>
      </c>
      <c r="J229" s="156">
        <f t="shared" si="15"/>
        <v>4.1209115323975132</v>
      </c>
      <c r="K229" s="156">
        <f t="shared" si="15"/>
        <v>5.8238907176138097</v>
      </c>
      <c r="L229" s="156">
        <f t="shared" si="15"/>
        <v>5.1614205986008468</v>
      </c>
      <c r="M229" s="156">
        <f t="shared" si="15"/>
        <v>7.2764505792366059</v>
      </c>
      <c r="N229" s="156">
        <f t="shared" si="15"/>
        <v>8.535697434231535</v>
      </c>
      <c r="O229" s="156">
        <f t="shared" si="15"/>
        <v>12.108073476040449</v>
      </c>
      <c r="P229" s="156">
        <f t="shared" si="15"/>
        <v>1.1219845899042273</v>
      </c>
      <c r="Q229" s="156">
        <f t="shared" si="15"/>
        <v>4.3948739543198956</v>
      </c>
      <c r="R229" s="156">
        <f t="shared" si="15"/>
        <v>1.1980886704252214</v>
      </c>
      <c r="S229" s="156">
        <f t="shared" si="15"/>
        <v>1.9753473444900329</v>
      </c>
      <c r="T229" s="156">
        <f t="shared" si="15"/>
        <v>2.3326108068526135</v>
      </c>
      <c r="U229" s="156">
        <f t="shared" si="15"/>
        <v>2.7287647929938239</v>
      </c>
      <c r="V229" s="156">
        <f t="shared" si="15"/>
        <v>2.4742282375169515</v>
      </c>
      <c r="W229" s="156">
        <f t="shared" si="15"/>
        <v>1.0750249408337889</v>
      </c>
      <c r="X229" s="156">
        <f t="shared" si="15"/>
        <v>3.4775608391826949</v>
      </c>
    </row>
    <row r="230" spans="1:24" ht="16">
      <c r="A230" s="130">
        <v>1946</v>
      </c>
      <c r="B230" s="156">
        <f t="shared" si="16"/>
        <v>3.0343517270823686</v>
      </c>
      <c r="C230" s="156">
        <f t="shared" si="16"/>
        <v>3.2637612910004141</v>
      </c>
      <c r="D230" s="156">
        <f t="shared" si="15"/>
        <v>3.5855637518634715</v>
      </c>
      <c r="E230" s="156">
        <f t="shared" si="15"/>
        <v>1.898393294234948</v>
      </c>
      <c r="F230" s="156">
        <f t="shared" si="15"/>
        <v>7.2108172231361847</v>
      </c>
      <c r="G230" s="156">
        <f t="shared" si="15"/>
        <v>4.0056818585738654</v>
      </c>
      <c r="H230" s="156">
        <f t="shared" si="15"/>
        <v>3.9031173217481219</v>
      </c>
      <c r="I230" s="156">
        <f t="shared" si="15"/>
        <v>5.8199746552107756</v>
      </c>
      <c r="J230" s="156">
        <f t="shared" si="15"/>
        <v>3.6331518401072533</v>
      </c>
      <c r="K230" s="156">
        <f t="shared" si="15"/>
        <v>5.192639202731649</v>
      </c>
      <c r="L230" s="156">
        <f t="shared" si="15"/>
        <v>4.5375596908479618</v>
      </c>
      <c r="M230" s="156">
        <f t="shared" si="15"/>
        <v>6.5950109824910976</v>
      </c>
      <c r="N230" s="156">
        <f t="shared" si="15"/>
        <v>7.8473787931351033</v>
      </c>
      <c r="O230" s="156">
        <f t="shared" si="15"/>
        <v>10.488739729354799</v>
      </c>
      <c r="P230" s="156">
        <f t="shared" si="15"/>
        <v>0.83259523295168181</v>
      </c>
      <c r="Q230" s="156">
        <f t="shared" si="15"/>
        <v>3.8526890402007892</v>
      </c>
      <c r="R230" s="156">
        <f t="shared" si="15"/>
        <v>1.2023179234318224</v>
      </c>
      <c r="S230" s="156">
        <f t="shared" si="15"/>
        <v>1.9951995853021576</v>
      </c>
      <c r="T230" s="156">
        <f t="shared" si="15"/>
        <v>2.3302315438296239</v>
      </c>
      <c r="U230" s="156">
        <f t="shared" si="15"/>
        <v>2.7757814103771077</v>
      </c>
      <c r="V230" s="156">
        <f t="shared" si="15"/>
        <v>2.3746695439516068</v>
      </c>
      <c r="W230" s="156">
        <f t="shared" si="15"/>
        <v>1.7073948661933374</v>
      </c>
      <c r="X230" s="156">
        <f t="shared" si="15"/>
        <v>3.1423492512351183</v>
      </c>
    </row>
    <row r="231" spans="1:24" ht="16">
      <c r="A231" s="130">
        <v>1947</v>
      </c>
      <c r="B231" s="156">
        <f t="shared" si="16"/>
        <v>3.1431332364982714</v>
      </c>
      <c r="C231" s="156">
        <f t="shared" si="16"/>
        <v>3.4496977717487076</v>
      </c>
      <c r="D231" s="156">
        <f t="shared" si="15"/>
        <v>3.7258021704159496</v>
      </c>
      <c r="E231" s="156">
        <f t="shared" si="15"/>
        <v>1.9825997549703758</v>
      </c>
      <c r="F231" s="156">
        <f t="shared" si="15"/>
        <v>7.8173758292169619</v>
      </c>
      <c r="G231" s="156">
        <f t="shared" si="15"/>
        <v>4.0611605523151129</v>
      </c>
      <c r="H231" s="156">
        <f t="shared" si="15"/>
        <v>3.8905094048448681</v>
      </c>
      <c r="I231" s="156">
        <f t="shared" si="15"/>
        <v>5.9048230745376227</v>
      </c>
      <c r="J231" s="156">
        <f t="shared" si="15"/>
        <v>3.6722643883237831</v>
      </c>
      <c r="K231" s="156">
        <f t="shared" si="15"/>
        <v>5.0302653748622301</v>
      </c>
      <c r="L231" s="156">
        <f t="shared" si="15"/>
        <v>4.1662965569427817</v>
      </c>
      <c r="M231" s="156">
        <f t="shared" si="15"/>
        <v>6.4161542846459385</v>
      </c>
      <c r="N231" s="156">
        <f t="shared" si="15"/>
        <v>8.3142193575387111</v>
      </c>
      <c r="O231" s="156">
        <f t="shared" si="15"/>
        <v>10.201662922962358</v>
      </c>
      <c r="P231" s="156">
        <f t="shared" si="15"/>
        <v>0.78343054655433164</v>
      </c>
      <c r="Q231" s="156">
        <f t="shared" si="15"/>
        <v>3.7790267548887719</v>
      </c>
      <c r="R231" s="156">
        <f t="shared" si="15"/>
        <v>1.2083655825866846</v>
      </c>
      <c r="S231" s="156">
        <f t="shared" si="15"/>
        <v>2.0133758535242601</v>
      </c>
      <c r="T231" s="156">
        <f t="shared" si="15"/>
        <v>2.2691095704349729</v>
      </c>
      <c r="U231" s="156">
        <f t="shared" si="15"/>
        <v>2.7109391566306984</v>
      </c>
      <c r="V231" s="156">
        <f t="shared" si="15"/>
        <v>2.2458316826402962</v>
      </c>
      <c r="W231" s="156">
        <f t="shared" si="15"/>
        <v>1.9788093937738949</v>
      </c>
      <c r="X231" s="156">
        <f t="shared" si="15"/>
        <v>3.1554548543731324</v>
      </c>
    </row>
    <row r="232" spans="1:24" ht="16">
      <c r="A232" s="130">
        <v>1948</v>
      </c>
      <c r="B232" s="156">
        <f t="shared" si="16"/>
        <v>3.2094219164560203</v>
      </c>
      <c r="C232" s="156">
        <f t="shared" si="16"/>
        <v>3.6398106159497789</v>
      </c>
      <c r="D232" s="156">
        <f t="shared" si="15"/>
        <v>3.8774339520450369</v>
      </c>
      <c r="E232" s="156">
        <f t="shared" si="15"/>
        <v>1.9668790734699759</v>
      </c>
      <c r="F232" s="156">
        <f t="shared" si="15"/>
        <v>7.9938919943994264</v>
      </c>
      <c r="G232" s="156">
        <f t="shared" si="15"/>
        <v>4.0610793291040661</v>
      </c>
      <c r="H232" s="156">
        <f t="shared" si="15"/>
        <v>3.8568604002691202</v>
      </c>
      <c r="I232" s="156">
        <f t="shared" si="15"/>
        <v>5.897724986407721</v>
      </c>
      <c r="J232" s="156">
        <f t="shared" si="15"/>
        <v>3.7269690545312568</v>
      </c>
      <c r="K232" s="156">
        <f t="shared" si="15"/>
        <v>4.8227166254954144</v>
      </c>
      <c r="L232" s="156">
        <f t="shared" si="15"/>
        <v>3.8282015913468745</v>
      </c>
      <c r="M232" s="156">
        <f t="shared" si="15"/>
        <v>5.953934529980045</v>
      </c>
      <c r="N232" s="156">
        <f t="shared" si="15"/>
        <v>8.103038185857228</v>
      </c>
      <c r="O232" s="156">
        <f t="shared" si="15"/>
        <v>9.5251906545407241</v>
      </c>
      <c r="P232" s="156">
        <f t="shared" si="15"/>
        <v>0.7173435587239867</v>
      </c>
      <c r="Q232" s="156">
        <f t="shared" si="15"/>
        <v>3.2444962147653884</v>
      </c>
      <c r="R232" s="156">
        <f t="shared" si="15"/>
        <v>1.2181654274614626</v>
      </c>
      <c r="S232" s="156">
        <f t="shared" si="15"/>
        <v>2.0505830392973885</v>
      </c>
      <c r="T232" s="156">
        <f t="shared" si="15"/>
        <v>2.3462366047340577</v>
      </c>
      <c r="U232" s="156">
        <f t="shared" si="15"/>
        <v>2.8230636001489442</v>
      </c>
      <c r="V232" s="156">
        <f t="shared" si="15"/>
        <v>2.3726572856511607</v>
      </c>
      <c r="W232" s="156">
        <f t="shared" si="15"/>
        <v>1.6570471509193525</v>
      </c>
      <c r="X232" s="156">
        <f t="shared" si="15"/>
        <v>2.9710711882869689</v>
      </c>
    </row>
    <row r="233" spans="1:24" ht="16">
      <c r="A233" s="130">
        <v>1949</v>
      </c>
      <c r="B233" s="156">
        <f t="shared" si="16"/>
        <v>3.8583028395250984</v>
      </c>
      <c r="C233" s="156">
        <f t="shared" si="16"/>
        <v>4.3235854382621044</v>
      </c>
      <c r="D233" s="156">
        <f t="shared" si="15"/>
        <v>4.7233950599612049</v>
      </c>
      <c r="E233" s="156">
        <f t="shared" si="15"/>
        <v>2.3017844728877233</v>
      </c>
      <c r="F233" s="156">
        <f t="shared" si="15"/>
        <v>9.2875518903329439</v>
      </c>
      <c r="G233" s="156">
        <f t="shared" si="15"/>
        <v>4.9717763686556529</v>
      </c>
      <c r="H233" s="156">
        <f t="shared" si="15"/>
        <v>4.8063342934354916</v>
      </c>
      <c r="I233" s="156">
        <f t="shared" si="15"/>
        <v>7.1814808806617956</v>
      </c>
      <c r="J233" s="156">
        <f t="shared" si="15"/>
        <v>4.4634571985937228</v>
      </c>
      <c r="K233" s="156">
        <f t="shared" si="15"/>
        <v>5.8484119974057789</v>
      </c>
      <c r="L233" s="156">
        <f t="shared" si="15"/>
        <v>4.7943248269550853</v>
      </c>
      <c r="M233" s="156">
        <f t="shared" si="15"/>
        <v>7.28291225641689</v>
      </c>
      <c r="N233" s="156">
        <f t="shared" si="15"/>
        <v>9.8463258211625515</v>
      </c>
      <c r="O233" s="156">
        <f t="shared" si="15"/>
        <v>11.57434492005207</v>
      </c>
      <c r="P233" s="156">
        <f t="shared" si="15"/>
        <v>0.65869158205515976</v>
      </c>
      <c r="Q233" s="156">
        <f t="shared" si="15"/>
        <v>3.1179429414451985</v>
      </c>
      <c r="R233" s="156">
        <f t="shared" si="15"/>
        <v>1.2316017921263627</v>
      </c>
      <c r="S233" s="156">
        <f t="shared" si="15"/>
        <v>2.0982180833002668</v>
      </c>
      <c r="T233" s="156">
        <f t="shared" si="15"/>
        <v>2.4975454033733571</v>
      </c>
      <c r="U233" s="156">
        <f t="shared" si="15"/>
        <v>2.9164787746778731</v>
      </c>
      <c r="V233" s="156">
        <f t="shared" si="15"/>
        <v>2.4442929192887295</v>
      </c>
      <c r="W233" s="156">
        <f t="shared" si="15"/>
        <v>1.388526488257783</v>
      </c>
      <c r="X233" s="156">
        <f t="shared" si="15"/>
        <v>3.3705297971201977</v>
      </c>
    </row>
    <row r="234" spans="1:24" ht="16">
      <c r="A234" s="130">
        <v>1950</v>
      </c>
      <c r="B234" s="156">
        <f t="shared" si="16"/>
        <v>5.0007463103084806</v>
      </c>
      <c r="C234" s="156">
        <f t="shared" si="16"/>
        <v>5.6959346922208791</v>
      </c>
      <c r="D234" s="156">
        <f t="shared" si="15"/>
        <v>5.8163280511191751</v>
      </c>
      <c r="E234" s="156">
        <f t="shared" si="15"/>
        <v>3.0794398291508776</v>
      </c>
      <c r="F234" s="156">
        <f t="shared" si="15"/>
        <v>14.052443405781643</v>
      </c>
      <c r="G234" s="156">
        <f t="shared" ref="G234:X248" si="17">(1+G47)*G233</f>
        <v>6.4767330754477186</v>
      </c>
      <c r="H234" s="156">
        <f t="shared" si="17"/>
        <v>5.7489478929336375</v>
      </c>
      <c r="I234" s="156">
        <f t="shared" si="17"/>
        <v>9.5056172081751651</v>
      </c>
      <c r="J234" s="156">
        <f t="shared" si="17"/>
        <v>7.5515322044153823</v>
      </c>
      <c r="K234" s="156">
        <f t="shared" si="17"/>
        <v>7.9860650665775648</v>
      </c>
      <c r="L234" s="156">
        <f t="shared" si="17"/>
        <v>6.2753876524980505</v>
      </c>
      <c r="M234" s="156">
        <f t="shared" si="17"/>
        <v>9.6048503420077243</v>
      </c>
      <c r="N234" s="156">
        <f t="shared" si="17"/>
        <v>14.903398762911637</v>
      </c>
      <c r="O234" s="156">
        <f t="shared" si="17"/>
        <v>16.88627477766077</v>
      </c>
      <c r="P234" s="156">
        <f t="shared" si="17"/>
        <v>0.69406639302945217</v>
      </c>
      <c r="Q234" s="156">
        <f t="shared" si="17"/>
        <v>3.3598681862581388</v>
      </c>
      <c r="R234" s="156">
        <f t="shared" si="17"/>
        <v>1.246331749560194</v>
      </c>
      <c r="S234" s="156">
        <f t="shared" si="17"/>
        <v>2.1129265920642015</v>
      </c>
      <c r="T234" s="156">
        <f t="shared" si="17"/>
        <v>2.4990189551613478</v>
      </c>
      <c r="U234" s="156">
        <f t="shared" si="17"/>
        <v>2.9781623007623099</v>
      </c>
      <c r="V234" s="156">
        <f t="shared" si="17"/>
        <v>2.6243971796004821</v>
      </c>
      <c r="W234" s="156">
        <f t="shared" si="17"/>
        <v>2.0606590205716375</v>
      </c>
      <c r="X234" s="156">
        <f t="shared" si="17"/>
        <v>4.6234153035623766</v>
      </c>
    </row>
    <row r="235" spans="1:24" ht="16">
      <c r="A235" s="130">
        <v>1951</v>
      </c>
      <c r="B235" s="156">
        <f t="shared" si="16"/>
        <v>6.0350006622064809</v>
      </c>
      <c r="C235" s="156">
        <f t="shared" si="16"/>
        <v>7.0638703679046451</v>
      </c>
      <c r="D235" s="156">
        <f t="shared" si="16"/>
        <v>6.9721389939411829</v>
      </c>
      <c r="E235" s="156">
        <f t="shared" si="16"/>
        <v>3.8990754973828365</v>
      </c>
      <c r="F235" s="156">
        <f t="shared" si="16"/>
        <v>15.747778275524391</v>
      </c>
      <c r="G235" s="156">
        <f t="shared" si="17"/>
        <v>7.6621695302469144</v>
      </c>
      <c r="H235" s="156">
        <f t="shared" si="17"/>
        <v>6.8221694992248523</v>
      </c>
      <c r="I235" s="156">
        <f t="shared" si="17"/>
        <v>11.256892663438279</v>
      </c>
      <c r="J235" s="156">
        <f t="shared" si="17"/>
        <v>8.5579999956031365</v>
      </c>
      <c r="K235" s="156">
        <f t="shared" si="17"/>
        <v>9.2211100291237855</v>
      </c>
      <c r="L235" s="156">
        <f t="shared" si="17"/>
        <v>7.3075006597044059</v>
      </c>
      <c r="M235" s="156">
        <f t="shared" si="17"/>
        <v>11.05566298616799</v>
      </c>
      <c r="N235" s="156">
        <f t="shared" si="17"/>
        <v>16.709541658988897</v>
      </c>
      <c r="O235" s="156">
        <f t="shared" si="17"/>
        <v>18.539609941141535</v>
      </c>
      <c r="P235" s="156">
        <f t="shared" si="17"/>
        <v>0.76564412760135403</v>
      </c>
      <c r="Q235" s="156">
        <f t="shared" si="17"/>
        <v>3.6782592572279036</v>
      </c>
      <c r="R235" s="156">
        <f t="shared" si="17"/>
        <v>1.2649394825811278</v>
      </c>
      <c r="S235" s="156">
        <f t="shared" si="17"/>
        <v>2.1205753863274737</v>
      </c>
      <c r="T235" s="156">
        <f t="shared" si="17"/>
        <v>2.4007825200339554</v>
      </c>
      <c r="U235" s="156">
        <f t="shared" si="17"/>
        <v>2.8980497348718037</v>
      </c>
      <c r="V235" s="156">
        <f t="shared" si="17"/>
        <v>2.5045749592405797</v>
      </c>
      <c r="W235" s="156">
        <f t="shared" si="17"/>
        <v>1.8425923903149468</v>
      </c>
      <c r="X235" s="156">
        <f t="shared" si="17"/>
        <v>4.9060801837395625</v>
      </c>
    </row>
    <row r="236" spans="1:24" ht="16">
      <c r="A236" s="130">
        <v>1952</v>
      </c>
      <c r="B236" s="156">
        <f t="shared" si="16"/>
        <v>6.8447167010547254</v>
      </c>
      <c r="C236" s="156">
        <f t="shared" si="16"/>
        <v>8.3601612191188277</v>
      </c>
      <c r="D236" s="156">
        <f t="shared" si="16"/>
        <v>7.8549733201628538</v>
      </c>
      <c r="E236" s="156">
        <f t="shared" si="16"/>
        <v>4.4700454496152346</v>
      </c>
      <c r="F236" s="156">
        <f t="shared" si="16"/>
        <v>19.290998674154256</v>
      </c>
      <c r="G236" s="156">
        <f t="shared" si="17"/>
        <v>8.5708262148388954</v>
      </c>
      <c r="H236" s="156">
        <f t="shared" si="17"/>
        <v>7.6011111824549848</v>
      </c>
      <c r="I236" s="156">
        <f t="shared" si="17"/>
        <v>12.524764712983542</v>
      </c>
      <c r="J236" s="156">
        <f t="shared" si="17"/>
        <v>10.197019062307414</v>
      </c>
      <c r="K236" s="156">
        <f t="shared" si="17"/>
        <v>10.112053680137725</v>
      </c>
      <c r="L236" s="156">
        <f t="shared" si="17"/>
        <v>7.8684244103433159</v>
      </c>
      <c r="M236" s="156">
        <f t="shared" si="17"/>
        <v>12.11335826405468</v>
      </c>
      <c r="N236" s="156">
        <f t="shared" si="17"/>
        <v>18.137706184582676</v>
      </c>
      <c r="O236" s="156">
        <f t="shared" si="17"/>
        <v>19.739122704333393</v>
      </c>
      <c r="P236" s="156">
        <f t="shared" si="17"/>
        <v>0.75871318499315932</v>
      </c>
      <c r="Q236" s="156">
        <f t="shared" si="17"/>
        <v>3.852112154345213</v>
      </c>
      <c r="R236" s="156">
        <f t="shared" si="17"/>
        <v>1.2858868804126711</v>
      </c>
      <c r="S236" s="156">
        <f t="shared" si="17"/>
        <v>2.1552043823862013</v>
      </c>
      <c r="T236" s="156">
        <f t="shared" si="17"/>
        <v>2.4286315972663495</v>
      </c>
      <c r="U236" s="156">
        <f t="shared" si="17"/>
        <v>3.0000900660366399</v>
      </c>
      <c r="V236" s="156">
        <f t="shared" si="17"/>
        <v>2.4366667174572219</v>
      </c>
      <c r="W236" s="156">
        <f t="shared" si="17"/>
        <v>1.5596577462224657</v>
      </c>
      <c r="X236" s="156">
        <f t="shared" si="17"/>
        <v>5.0860182008585468</v>
      </c>
    </row>
    <row r="237" spans="1:24" ht="16">
      <c r="A237" s="130">
        <v>1953</v>
      </c>
      <c r="B237" s="156">
        <f t="shared" si="16"/>
        <v>6.8906447501188026</v>
      </c>
      <c r="C237" s="156">
        <f t="shared" si="16"/>
        <v>8.2786496472324185</v>
      </c>
      <c r="D237" s="156">
        <f t="shared" si="16"/>
        <v>8.016834487968362</v>
      </c>
      <c r="E237" s="156">
        <f t="shared" si="16"/>
        <v>4.388499906615043</v>
      </c>
      <c r="F237" s="156">
        <f t="shared" si="16"/>
        <v>17.558093238134333</v>
      </c>
      <c r="G237" s="156">
        <f t="shared" si="17"/>
        <v>8.4990883994206943</v>
      </c>
      <c r="H237" s="156">
        <f t="shared" si="17"/>
        <v>7.6656111116386096</v>
      </c>
      <c r="I237" s="156">
        <f t="shared" si="17"/>
        <v>12.320455267374667</v>
      </c>
      <c r="J237" s="156">
        <f t="shared" si="17"/>
        <v>9.8021070793359542</v>
      </c>
      <c r="K237" s="156">
        <f t="shared" si="17"/>
        <v>9.8190063644873344</v>
      </c>
      <c r="L237" s="156">
        <f t="shared" si="17"/>
        <v>7.9184675895930985</v>
      </c>
      <c r="M237" s="156">
        <f t="shared" si="17"/>
        <v>11.974054644018052</v>
      </c>
      <c r="N237" s="156">
        <f t="shared" si="17"/>
        <v>16.901984262227057</v>
      </c>
      <c r="O237" s="156">
        <f t="shared" si="17"/>
        <v>18.56069707888469</v>
      </c>
      <c r="P237" s="156">
        <f t="shared" si="17"/>
        <v>0.84930150500468082</v>
      </c>
      <c r="Q237" s="156">
        <f t="shared" si="17"/>
        <v>4.0981126660029972</v>
      </c>
      <c r="R237" s="156">
        <f t="shared" si="17"/>
        <v>1.3093414571113982</v>
      </c>
      <c r="S237" s="156">
        <f t="shared" si="17"/>
        <v>2.224860588024923</v>
      </c>
      <c r="T237" s="156">
        <f t="shared" si="17"/>
        <v>2.5169609284589267</v>
      </c>
      <c r="U237" s="156">
        <f t="shared" si="17"/>
        <v>3.1024231381891498</v>
      </c>
      <c r="V237" s="156">
        <f t="shared" si="17"/>
        <v>2.4268006521507264</v>
      </c>
      <c r="W237" s="156">
        <f t="shared" si="17"/>
        <v>1.5218204988166764</v>
      </c>
      <c r="X237" s="156">
        <f t="shared" si="17"/>
        <v>4.6394362166565726</v>
      </c>
    </row>
    <row r="238" spans="1:24" ht="16">
      <c r="A238" s="130">
        <v>1954</v>
      </c>
      <c r="B238" s="156">
        <f t="shared" si="16"/>
        <v>10.334451183333178</v>
      </c>
      <c r="C238" s="156">
        <f t="shared" si="16"/>
        <v>12.63504066459906</v>
      </c>
      <c r="D238" s="156">
        <f t="shared" si="16"/>
        <v>11.652198952593821</v>
      </c>
      <c r="E238" s="156">
        <f t="shared" si="16"/>
        <v>6.603018083321218</v>
      </c>
      <c r="F238" s="156">
        <f t="shared" si="16"/>
        <v>30.287428483154759</v>
      </c>
      <c r="G238" s="156">
        <f t="shared" si="17"/>
        <v>13.26214752022404</v>
      </c>
      <c r="H238" s="156">
        <f t="shared" si="17"/>
        <v>10.980285586039123</v>
      </c>
      <c r="I238" s="156">
        <f t="shared" si="17"/>
        <v>20.490531776714327</v>
      </c>
      <c r="J238" s="156">
        <f t="shared" si="17"/>
        <v>16.811806467926907</v>
      </c>
      <c r="K238" s="156">
        <f t="shared" si="17"/>
        <v>15.462087512221851</v>
      </c>
      <c r="L238" s="156">
        <f t="shared" si="17"/>
        <v>11.269008780777627</v>
      </c>
      <c r="M238" s="156">
        <f t="shared" si="17"/>
        <v>19.311635589325874</v>
      </c>
      <c r="N238" s="156">
        <f t="shared" si="17"/>
        <v>27.60398265738398</v>
      </c>
      <c r="O238" s="156">
        <f t="shared" si="17"/>
        <v>30.660415504609617</v>
      </c>
      <c r="P238" s="156">
        <f t="shared" si="17"/>
        <v>1.1362605314322751</v>
      </c>
      <c r="Q238" s="156">
        <f t="shared" si="17"/>
        <v>4.1585238512831264</v>
      </c>
      <c r="R238" s="156">
        <f t="shared" si="17"/>
        <v>1.3206541673008405</v>
      </c>
      <c r="S238" s="156">
        <f t="shared" si="17"/>
        <v>2.2845313489957517</v>
      </c>
      <c r="T238" s="156">
        <f t="shared" si="17"/>
        <v>2.69785491038727</v>
      </c>
      <c r="U238" s="156">
        <f t="shared" si="17"/>
        <v>3.2695196484120177</v>
      </c>
      <c r="V238" s="156">
        <f t="shared" si="17"/>
        <v>2.5473866354812662</v>
      </c>
      <c r="W238" s="156">
        <f t="shared" si="17"/>
        <v>1.5510504278172224</v>
      </c>
      <c r="X238" s="156">
        <f t="shared" si="17"/>
        <v>6.8069172755079945</v>
      </c>
    </row>
    <row r="239" spans="1:24" ht="16">
      <c r="A239" s="130">
        <v>1955</v>
      </c>
      <c r="B239" s="156">
        <f t="shared" ref="B239:I254" si="18">(1+B52)*B238</f>
        <v>12.940179704698805</v>
      </c>
      <c r="C239" s="156">
        <f t="shared" si="18"/>
        <v>16.620006139806957</v>
      </c>
      <c r="D239" s="156">
        <f t="shared" si="18"/>
        <v>14.603816897634555</v>
      </c>
      <c r="E239" s="156">
        <f t="shared" si="18"/>
        <v>8.1731866465566902</v>
      </c>
      <c r="F239" s="156">
        <f t="shared" si="18"/>
        <v>40.158513221863892</v>
      </c>
      <c r="G239" s="156">
        <f t="shared" si="17"/>
        <v>15.714981704089476</v>
      </c>
      <c r="H239" s="156">
        <f t="shared" si="17"/>
        <v>13.400818228146218</v>
      </c>
      <c r="I239" s="156">
        <f t="shared" si="17"/>
        <v>24.851103563362997</v>
      </c>
      <c r="J239" s="156">
        <f t="shared" si="17"/>
        <v>19.337250549645582</v>
      </c>
      <c r="K239" s="156">
        <f t="shared" si="17"/>
        <v>18.675727780762042</v>
      </c>
      <c r="L239" s="156">
        <f t="shared" si="17"/>
        <v>12.921946988742087</v>
      </c>
      <c r="M239" s="156">
        <f t="shared" si="17"/>
        <v>23.321696719449395</v>
      </c>
      <c r="N239" s="156">
        <f t="shared" si="17"/>
        <v>34.202162631978474</v>
      </c>
      <c r="O239" s="156">
        <f t="shared" si="17"/>
        <v>37.442192810074218</v>
      </c>
      <c r="P239" s="156">
        <f t="shared" si="17"/>
        <v>1.2069741484841943</v>
      </c>
      <c r="Q239" s="156">
        <f t="shared" si="17"/>
        <v>4.6623046806543584</v>
      </c>
      <c r="R239" s="156">
        <f t="shared" si="17"/>
        <v>1.3414412638941557</v>
      </c>
      <c r="S239" s="156">
        <f t="shared" si="17"/>
        <v>2.2696818952272793</v>
      </c>
      <c r="T239" s="156">
        <f t="shared" si="17"/>
        <v>2.6629716463959627</v>
      </c>
      <c r="U239" s="156">
        <f t="shared" si="17"/>
        <v>3.2852133427243952</v>
      </c>
      <c r="V239" s="156">
        <f t="shared" si="17"/>
        <v>2.4600576726751897</v>
      </c>
      <c r="W239" s="156">
        <f t="shared" si="17"/>
        <v>1.5476133260513387</v>
      </c>
      <c r="X239" s="156">
        <f t="shared" si="17"/>
        <v>7.8498580534577309</v>
      </c>
    </row>
    <row r="240" spans="1:24" ht="16">
      <c r="A240" s="130">
        <v>1956</v>
      </c>
      <c r="B240" s="156">
        <f t="shared" si="18"/>
        <v>14.009685557292162</v>
      </c>
      <c r="C240" s="156">
        <f t="shared" si="18"/>
        <v>17.709447542271302</v>
      </c>
      <c r="D240" s="156">
        <f t="shared" si="18"/>
        <v>15.942771236296474</v>
      </c>
      <c r="E240" s="156">
        <f t="shared" si="18"/>
        <v>9.5078299825278112</v>
      </c>
      <c r="F240" s="156">
        <f t="shared" si="18"/>
        <v>39.267742301370475</v>
      </c>
      <c r="G240" s="156">
        <f t="shared" si="17"/>
        <v>16.976580435293776</v>
      </c>
      <c r="H240" s="156">
        <f t="shared" si="17"/>
        <v>14.507877162240366</v>
      </c>
      <c r="I240" s="156">
        <f t="shared" si="17"/>
        <v>27.050291727342493</v>
      </c>
      <c r="J240" s="156">
        <f t="shared" si="17"/>
        <v>19.906261649160914</v>
      </c>
      <c r="K240" s="156">
        <f t="shared" si="17"/>
        <v>19.895626319401419</v>
      </c>
      <c r="L240" s="156">
        <f t="shared" si="17"/>
        <v>13.784616169710509</v>
      </c>
      <c r="M240" s="156">
        <f t="shared" si="17"/>
        <v>25.042604720377568</v>
      </c>
      <c r="N240" s="156">
        <f t="shared" si="17"/>
        <v>36.431801613957155</v>
      </c>
      <c r="O240" s="156">
        <f t="shared" si="17"/>
        <v>38.737692681302782</v>
      </c>
      <c r="P240" s="156">
        <f t="shared" si="17"/>
        <v>1.1583675379851663</v>
      </c>
      <c r="Q240" s="156">
        <f t="shared" si="17"/>
        <v>5.2243371707237207</v>
      </c>
      <c r="R240" s="156">
        <f t="shared" si="17"/>
        <v>1.3744273045733129</v>
      </c>
      <c r="S240" s="156">
        <f t="shared" si="17"/>
        <v>2.2601265344483723</v>
      </c>
      <c r="T240" s="156">
        <f t="shared" si="17"/>
        <v>2.5141914205118203</v>
      </c>
      <c r="U240" s="156">
        <f t="shared" si="17"/>
        <v>3.0613260534177278</v>
      </c>
      <c r="V240" s="156">
        <f t="shared" si="17"/>
        <v>2.2744051791128923</v>
      </c>
      <c r="W240" s="156">
        <f t="shared" si="17"/>
        <v>1.6270890223921359</v>
      </c>
      <c r="X240" s="156">
        <f t="shared" si="17"/>
        <v>7.9962547289103085</v>
      </c>
    </row>
    <row r="241" spans="1:24" ht="16">
      <c r="A241" s="130">
        <v>1957</v>
      </c>
      <c r="B241" s="156">
        <f t="shared" si="18"/>
        <v>12.602132449351018</v>
      </c>
      <c r="C241" s="156">
        <f t="shared" si="18"/>
        <v>15.798421057984807</v>
      </c>
      <c r="D241" s="156">
        <f t="shared" si="18"/>
        <v>14.678865590345232</v>
      </c>
      <c r="E241" s="156">
        <f t="shared" si="18"/>
        <v>8.4385382025284308</v>
      </c>
      <c r="F241" s="156">
        <f t="shared" si="18"/>
        <v>28.555343750155757</v>
      </c>
      <c r="G241" s="156">
        <f t="shared" si="17"/>
        <v>14.868768208447701</v>
      </c>
      <c r="H241" s="156">
        <f t="shared" si="17"/>
        <v>12.933753974365619</v>
      </c>
      <c r="I241" s="156">
        <f t="shared" si="17"/>
        <v>24.022419832539143</v>
      </c>
      <c r="J241" s="156">
        <f t="shared" si="17"/>
        <v>15.419790316082086</v>
      </c>
      <c r="K241" s="156">
        <f t="shared" si="17"/>
        <v>16.348833015441727</v>
      </c>
      <c r="L241" s="156">
        <f t="shared" si="17"/>
        <v>11.415729880945756</v>
      </c>
      <c r="M241" s="156">
        <f t="shared" si="17"/>
        <v>21.251655217806814</v>
      </c>
      <c r="N241" s="156">
        <f t="shared" si="17"/>
        <v>30.614735850256618</v>
      </c>
      <c r="O241" s="156">
        <f t="shared" si="17"/>
        <v>32.906895178913089</v>
      </c>
      <c r="P241" s="156">
        <f t="shared" si="17"/>
        <v>1.1511485562036441</v>
      </c>
      <c r="Q241" s="156">
        <f t="shared" si="17"/>
        <v>5.3090352372081702</v>
      </c>
      <c r="R241" s="156">
        <f t="shared" si="17"/>
        <v>1.4175705776638692</v>
      </c>
      <c r="S241" s="156">
        <f t="shared" si="17"/>
        <v>2.4372978534837801</v>
      </c>
      <c r="T241" s="156">
        <f t="shared" si="17"/>
        <v>2.7016998166535919</v>
      </c>
      <c r="U241" s="156">
        <f t="shared" si="17"/>
        <v>3.3280900057125486</v>
      </c>
      <c r="V241" s="156">
        <f t="shared" si="17"/>
        <v>2.3419277301193069</v>
      </c>
      <c r="W241" s="156">
        <f t="shared" si="17"/>
        <v>1.4981977061714915</v>
      </c>
      <c r="X241" s="156">
        <f t="shared" si="17"/>
        <v>6.6778900250288391</v>
      </c>
    </row>
    <row r="242" spans="1:24" ht="16">
      <c r="A242" s="130">
        <v>1958</v>
      </c>
      <c r="B242" s="156">
        <f t="shared" si="18"/>
        <v>18.275864520697834</v>
      </c>
      <c r="C242" s="156">
        <f t="shared" si="18"/>
        <v>22.650512239253981</v>
      </c>
      <c r="D242" s="156">
        <f t="shared" si="18"/>
        <v>20.613155443796</v>
      </c>
      <c r="E242" s="156">
        <f t="shared" si="18"/>
        <v>11.397449155032536</v>
      </c>
      <c r="F242" s="156">
        <f t="shared" si="18"/>
        <v>45.997072249830239</v>
      </c>
      <c r="G242" s="156">
        <f t="shared" si="17"/>
        <v>23.211931425571873</v>
      </c>
      <c r="H242" s="156">
        <f t="shared" si="17"/>
        <v>19.406922027447266</v>
      </c>
      <c r="I242" s="156">
        <f t="shared" si="17"/>
        <v>37.273850916263733</v>
      </c>
      <c r="J242" s="156">
        <f t="shared" si="17"/>
        <v>27.484139484116522</v>
      </c>
      <c r="K242" s="156">
        <f t="shared" si="17"/>
        <v>26.461894142133673</v>
      </c>
      <c r="L242" s="156">
        <f t="shared" si="17"/>
        <v>20.155612677797826</v>
      </c>
      <c r="M242" s="156">
        <f t="shared" si="17"/>
        <v>33.472844583910977</v>
      </c>
      <c r="N242" s="156">
        <f t="shared" si="17"/>
        <v>52.229657802613303</v>
      </c>
      <c r="O242" s="156">
        <f t="shared" si="17"/>
        <v>56.24512337770183</v>
      </c>
      <c r="P242" s="156">
        <f t="shared" si="17"/>
        <v>1.4181968747749698</v>
      </c>
      <c r="Q242" s="156">
        <f t="shared" si="17"/>
        <v>5.4131262679017409</v>
      </c>
      <c r="R242" s="156">
        <f t="shared" si="17"/>
        <v>1.4394153402656693</v>
      </c>
      <c r="S242" s="156">
        <f t="shared" si="17"/>
        <v>2.4059054571309089</v>
      </c>
      <c r="T242" s="156">
        <f t="shared" si="17"/>
        <v>2.5370582298267221</v>
      </c>
      <c r="U242" s="156">
        <f t="shared" si="17"/>
        <v>3.2543062502859015</v>
      </c>
      <c r="V242" s="156">
        <f t="shared" si="17"/>
        <v>2.2662904356305904</v>
      </c>
      <c r="W242" s="156">
        <f t="shared" si="17"/>
        <v>1.4702348443473516</v>
      </c>
      <c r="X242" s="156">
        <f t="shared" si="17"/>
        <v>10.168651200488814</v>
      </c>
    </row>
    <row r="243" spans="1:24" ht="16">
      <c r="A243" s="130">
        <v>1959</v>
      </c>
      <c r="B243" s="156">
        <f t="shared" si="18"/>
        <v>20.591233796825041</v>
      </c>
      <c r="C243" s="156">
        <f t="shared" si="18"/>
        <v>25.363364090149428</v>
      </c>
      <c r="D243" s="156">
        <f t="shared" si="18"/>
        <v>22.786101871261497</v>
      </c>
      <c r="E243" s="156">
        <f t="shared" si="18"/>
        <v>11.705720918955199</v>
      </c>
      <c r="F243" s="156">
        <f t="shared" si="18"/>
        <v>57.724387404500796</v>
      </c>
      <c r="G243" s="156">
        <f t="shared" si="17"/>
        <v>26.777980450482477</v>
      </c>
      <c r="H243" s="156">
        <f t="shared" si="17"/>
        <v>22.002198375761573</v>
      </c>
      <c r="I243" s="156">
        <f t="shared" si="17"/>
        <v>43.923809291400069</v>
      </c>
      <c r="J243" s="156">
        <f t="shared" si="17"/>
        <v>31.32863117941007</v>
      </c>
      <c r="K243" s="156">
        <f t="shared" si="17"/>
        <v>31.028687833183103</v>
      </c>
      <c r="L243" s="156">
        <f t="shared" si="17"/>
        <v>24.281869705196598</v>
      </c>
      <c r="M243" s="156">
        <f t="shared" si="17"/>
        <v>40.24004957344026</v>
      </c>
      <c r="N243" s="156">
        <f t="shared" si="17"/>
        <v>61.622117165257251</v>
      </c>
      <c r="O243" s="156">
        <f t="shared" si="17"/>
        <v>66.752274875890308</v>
      </c>
      <c r="P243" s="156">
        <f t="shared" si="17"/>
        <v>2.0875819111399156</v>
      </c>
      <c r="Q243" s="156">
        <f t="shared" si="17"/>
        <v>6.3066757359304688</v>
      </c>
      <c r="R243" s="156">
        <f t="shared" si="17"/>
        <v>1.4819068811103118</v>
      </c>
      <c r="S243" s="156">
        <f t="shared" si="17"/>
        <v>2.3964983667935269</v>
      </c>
      <c r="T243" s="156">
        <f t="shared" si="17"/>
        <v>2.4797968255795331</v>
      </c>
      <c r="U243" s="156">
        <f t="shared" si="17"/>
        <v>3.2228371088456371</v>
      </c>
      <c r="V243" s="156">
        <f t="shared" si="17"/>
        <v>2.2551558762132595</v>
      </c>
      <c r="W243" s="156">
        <f t="shared" si="17"/>
        <v>1.4772255598033865</v>
      </c>
      <c r="X243" s="156">
        <f t="shared" si="17"/>
        <v>11.258950076093443</v>
      </c>
    </row>
    <row r="244" spans="1:24" ht="16">
      <c r="A244" s="130">
        <v>1960</v>
      </c>
      <c r="B244" s="156">
        <f t="shared" si="18"/>
        <v>20.829680284192271</v>
      </c>
      <c r="C244" s="156">
        <f t="shared" si="18"/>
        <v>25.481050099527721</v>
      </c>
      <c r="D244" s="156">
        <f t="shared" si="18"/>
        <v>22.366200576058386</v>
      </c>
      <c r="E244" s="156">
        <f t="shared" si="18"/>
        <v>12.561338029524899</v>
      </c>
      <c r="F244" s="156">
        <f t="shared" si="18"/>
        <v>50.979908609516649</v>
      </c>
      <c r="G244" s="156">
        <f t="shared" si="17"/>
        <v>27.429488714842716</v>
      </c>
      <c r="H244" s="156">
        <f t="shared" si="17"/>
        <v>23.626584800995232</v>
      </c>
      <c r="I244" s="156">
        <f t="shared" si="17"/>
        <v>44.012101751427195</v>
      </c>
      <c r="J244" s="156">
        <f t="shared" si="17"/>
        <v>27.638476922297112</v>
      </c>
      <c r="K244" s="156">
        <f t="shared" si="17"/>
        <v>29.977435889394858</v>
      </c>
      <c r="L244" s="156">
        <f t="shared" si="17"/>
        <v>23.630629959703228</v>
      </c>
      <c r="M244" s="156">
        <f t="shared" si="17"/>
        <v>39.977282049725694</v>
      </c>
      <c r="N244" s="156">
        <f t="shared" si="17"/>
        <v>57.81510276678766</v>
      </c>
      <c r="O244" s="156">
        <f t="shared" si="17"/>
        <v>63.411323518351992</v>
      </c>
      <c r="P244" s="156">
        <f t="shared" si="17"/>
        <v>2.3354576222366252</v>
      </c>
      <c r="Q244" s="156">
        <f t="shared" si="17"/>
        <v>7.3328545473730973</v>
      </c>
      <c r="R244" s="156">
        <f t="shared" si="17"/>
        <v>1.5213700613542793</v>
      </c>
      <c r="S244" s="156">
        <f t="shared" si="17"/>
        <v>2.6782307147937741</v>
      </c>
      <c r="T244" s="156">
        <f t="shared" si="17"/>
        <v>2.8214880301761371</v>
      </c>
      <c r="U244" s="156">
        <f t="shared" si="17"/>
        <v>3.5150195211335826</v>
      </c>
      <c r="V244" s="156">
        <f t="shared" si="17"/>
        <v>2.5513035395937775</v>
      </c>
      <c r="W244" s="156">
        <f t="shared" si="17"/>
        <v>1.4127070817403971</v>
      </c>
      <c r="X244" s="156">
        <f t="shared" si="17"/>
        <v>10.301498100179474</v>
      </c>
    </row>
    <row r="245" spans="1:24" ht="16">
      <c r="A245" s="130">
        <v>1961</v>
      </c>
      <c r="B245" s="156">
        <f t="shared" si="18"/>
        <v>26.44244593357072</v>
      </c>
      <c r="C245" s="156">
        <f t="shared" si="18"/>
        <v>32.331885229286748</v>
      </c>
      <c r="D245" s="156">
        <f t="shared" si="18"/>
        <v>28.082900181569624</v>
      </c>
      <c r="E245" s="156">
        <f t="shared" si="18"/>
        <v>15.458309488754004</v>
      </c>
      <c r="F245" s="156">
        <f t="shared" si="18"/>
        <v>65.670540589195269</v>
      </c>
      <c r="G245" s="156">
        <f t="shared" si="17"/>
        <v>35.381297493275618</v>
      </c>
      <c r="H245" s="156">
        <f t="shared" si="17"/>
        <v>30.028928847474557</v>
      </c>
      <c r="I245" s="156">
        <f t="shared" si="17"/>
        <v>57.496126890499227</v>
      </c>
      <c r="J245" s="156">
        <f t="shared" si="17"/>
        <v>34.830201277719404</v>
      </c>
      <c r="K245" s="156">
        <f t="shared" si="17"/>
        <v>38.823477445996389</v>
      </c>
      <c r="L245" s="156">
        <f t="shared" si="17"/>
        <v>28.529023244050109</v>
      </c>
      <c r="M245" s="156">
        <f t="shared" si="17"/>
        <v>52.032431451820479</v>
      </c>
      <c r="N245" s="156">
        <f t="shared" si="17"/>
        <v>76.273730627139955</v>
      </c>
      <c r="O245" s="156">
        <f t="shared" si="17"/>
        <v>82.964205125235821</v>
      </c>
      <c r="P245" s="156">
        <f t="shared" si="17"/>
        <v>2.4943112263267815</v>
      </c>
      <c r="Q245" s="156">
        <f t="shared" si="17"/>
        <v>6.4122963375185957</v>
      </c>
      <c r="R245" s="156">
        <f t="shared" si="17"/>
        <v>1.5537296025592846</v>
      </c>
      <c r="S245" s="156">
        <f t="shared" si="17"/>
        <v>2.7277512007103106</v>
      </c>
      <c r="T245" s="156">
        <f t="shared" si="17"/>
        <v>2.8489411087097509</v>
      </c>
      <c r="U245" s="156">
        <f t="shared" si="17"/>
        <v>3.6843731616617981</v>
      </c>
      <c r="V245" s="156">
        <f t="shared" si="17"/>
        <v>2.6243190891221864</v>
      </c>
      <c r="W245" s="156">
        <f t="shared" si="17"/>
        <v>1.495430547970144</v>
      </c>
      <c r="X245" s="156">
        <f t="shared" si="17"/>
        <v>12.496449092002269</v>
      </c>
    </row>
    <row r="246" spans="1:24" ht="16">
      <c r="A246" s="130">
        <v>1962</v>
      </c>
      <c r="B246" s="156">
        <f t="shared" si="18"/>
        <v>23.751927059829899</v>
      </c>
      <c r="C246" s="156">
        <f t="shared" si="18"/>
        <v>29.5099582864746</v>
      </c>
      <c r="D246" s="156">
        <f t="shared" si="18"/>
        <v>25.500085612318664</v>
      </c>
      <c r="E246" s="156">
        <f t="shared" si="18"/>
        <v>14.482057050516557</v>
      </c>
      <c r="F246" s="156">
        <f t="shared" si="18"/>
        <v>65.833904924484074</v>
      </c>
      <c r="G246" s="156">
        <f t="shared" si="17"/>
        <v>30.730425937784535</v>
      </c>
      <c r="H246" s="156">
        <f t="shared" si="17"/>
        <v>24.848693810989399</v>
      </c>
      <c r="I246" s="156">
        <f t="shared" si="17"/>
        <v>51.176557497037869</v>
      </c>
      <c r="J246" s="156">
        <f t="shared" si="17"/>
        <v>32.863846291956321</v>
      </c>
      <c r="K246" s="156">
        <f t="shared" si="17"/>
        <v>32.289874426609657</v>
      </c>
      <c r="L246" s="156">
        <f t="shared" si="17"/>
        <v>22.71594946784246</v>
      </c>
      <c r="M246" s="156">
        <f t="shared" si="17"/>
        <v>43.601096259367488</v>
      </c>
      <c r="N246" s="156">
        <f t="shared" si="17"/>
        <v>69.310701758188344</v>
      </c>
      <c r="O246" s="156">
        <f t="shared" si="17"/>
        <v>69.279259489828164</v>
      </c>
      <c r="P246" s="156">
        <f t="shared" si="17"/>
        <v>2.2397206020018734</v>
      </c>
      <c r="Q246" s="156">
        <f t="shared" si="17"/>
        <v>7.7208003420547078</v>
      </c>
      <c r="R246" s="156">
        <f t="shared" si="17"/>
        <v>1.5962085698932553</v>
      </c>
      <c r="S246" s="156">
        <f t="shared" si="17"/>
        <v>2.8795232775178321</v>
      </c>
      <c r="T246" s="156">
        <f t="shared" si="17"/>
        <v>3.0451476828665913</v>
      </c>
      <c r="U246" s="156">
        <f t="shared" si="17"/>
        <v>3.977096609355828</v>
      </c>
      <c r="V246" s="156">
        <f t="shared" si="17"/>
        <v>2.8225365311066755</v>
      </c>
      <c r="W246" s="156">
        <f t="shared" si="17"/>
        <v>1.495721827780812</v>
      </c>
      <c r="X246" s="156">
        <f t="shared" si="17"/>
        <v>11.120212658875422</v>
      </c>
    </row>
    <row r="247" spans="1:24" ht="16">
      <c r="A247" s="130">
        <v>1963</v>
      </c>
      <c r="B247" s="156">
        <f t="shared" si="18"/>
        <v>28.734606318441017</v>
      </c>
      <c r="C247" s="156">
        <f t="shared" si="18"/>
        <v>36.231146385802056</v>
      </c>
      <c r="D247" s="156">
        <f t="shared" si="18"/>
        <v>31.485322014542099</v>
      </c>
      <c r="E247" s="156">
        <f t="shared" si="18"/>
        <v>17.214998766576386</v>
      </c>
      <c r="F247" s="156">
        <f t="shared" si="18"/>
        <v>85.382625629972978</v>
      </c>
      <c r="G247" s="156">
        <f t="shared" si="17"/>
        <v>35.627319310970499</v>
      </c>
      <c r="H247" s="156">
        <f t="shared" si="17"/>
        <v>27.505869983067846</v>
      </c>
      <c r="I247" s="156">
        <f t="shared" si="17"/>
        <v>59.323075549688767</v>
      </c>
      <c r="J247" s="156">
        <f t="shared" si="17"/>
        <v>43.853147933021589</v>
      </c>
      <c r="K247" s="156">
        <f t="shared" si="17"/>
        <v>38.316779488336351</v>
      </c>
      <c r="L247" s="156">
        <f t="shared" si="17"/>
        <v>24.535042701227283</v>
      </c>
      <c r="M247" s="156">
        <f t="shared" si="17"/>
        <v>51.235648214382735</v>
      </c>
      <c r="N247" s="156">
        <f t="shared" si="17"/>
        <v>89.16683159787415</v>
      </c>
      <c r="O247" s="156">
        <f t="shared" si="17"/>
        <v>77.54566073215446</v>
      </c>
      <c r="P247" s="156">
        <f t="shared" si="17"/>
        <v>2.372110607042559</v>
      </c>
      <c r="Q247" s="156">
        <f t="shared" si="17"/>
        <v>8.4644953729639489</v>
      </c>
      <c r="R247" s="156">
        <f t="shared" si="17"/>
        <v>1.645962391016828</v>
      </c>
      <c r="S247" s="156">
        <f t="shared" si="17"/>
        <v>2.9267762545018998</v>
      </c>
      <c r="T247" s="156">
        <f t="shared" si="17"/>
        <v>3.0820853242597628</v>
      </c>
      <c r="U247" s="156">
        <f t="shared" si="17"/>
        <v>4.0643938799311883</v>
      </c>
      <c r="V247" s="156">
        <f t="shared" si="17"/>
        <v>2.8141884685123952</v>
      </c>
      <c r="W247" s="156">
        <f t="shared" si="17"/>
        <v>1.5946113235026396</v>
      </c>
      <c r="X247" s="156">
        <f t="shared" si="17"/>
        <v>13.329574217823835</v>
      </c>
    </row>
    <row r="248" spans="1:24" ht="16">
      <c r="A248" s="130">
        <v>1964</v>
      </c>
      <c r="B248" s="156">
        <f t="shared" si="18"/>
        <v>33.368348933352813</v>
      </c>
      <c r="C248" s="156">
        <f t="shared" si="18"/>
        <v>42.212184031170267</v>
      </c>
      <c r="D248" s="156">
        <f t="shared" si="18"/>
        <v>36.185978114255427</v>
      </c>
      <c r="E248" s="156">
        <f t="shared" si="18"/>
        <v>20.830161878195248</v>
      </c>
      <c r="F248" s="156">
        <f t="shared" si="18"/>
        <v>98.664168580589532</v>
      </c>
      <c r="G248" s="156">
        <f t="shared" si="17"/>
        <v>42.087977394821891</v>
      </c>
      <c r="H248" s="156">
        <f t="shared" si="17"/>
        <v>31.206199625404196</v>
      </c>
      <c r="I248" s="156">
        <f t="shared" si="17"/>
        <v>71.062139952656992</v>
      </c>
      <c r="J248" s="156">
        <f t="shared" ref="J248:X263" si="19">(1+J61)*J247</f>
        <v>56.986534759843856</v>
      </c>
      <c r="K248" s="156">
        <f t="shared" si="19"/>
        <v>44.648244130989049</v>
      </c>
      <c r="L248" s="156">
        <f t="shared" si="19"/>
        <v>26.644074971824782</v>
      </c>
      <c r="M248" s="156">
        <f t="shared" si="19"/>
        <v>60.242362813989082</v>
      </c>
      <c r="N248" s="156">
        <f t="shared" si="19"/>
        <v>110.55349615662428</v>
      </c>
      <c r="O248" s="156">
        <f t="shared" si="19"/>
        <v>91.771412193468208</v>
      </c>
      <c r="P248" s="156">
        <f t="shared" si="19"/>
        <v>2.3126305177504149</v>
      </c>
      <c r="Q248" s="156">
        <f t="shared" si="19"/>
        <v>8.1013190258285306</v>
      </c>
      <c r="R248" s="156">
        <f t="shared" si="19"/>
        <v>1.704163621163183</v>
      </c>
      <c r="S248" s="156">
        <f t="shared" si="19"/>
        <v>3.0451058184714115</v>
      </c>
      <c r="T248" s="156">
        <f t="shared" si="19"/>
        <v>3.1901432357283102</v>
      </c>
      <c r="U248" s="156">
        <f t="shared" si="19"/>
        <v>4.2583467558815045</v>
      </c>
      <c r="V248" s="156">
        <f t="shared" si="19"/>
        <v>2.9734311432446021</v>
      </c>
      <c r="W248" s="156">
        <f t="shared" si="19"/>
        <v>1.5107227380302204</v>
      </c>
      <c r="X248" s="156">
        <f t="shared" si="19"/>
        <v>15.374452674195386</v>
      </c>
    </row>
    <row r="249" spans="1:24" ht="16">
      <c r="A249" s="130">
        <v>1965</v>
      </c>
      <c r="B249" s="156">
        <f t="shared" si="18"/>
        <v>38.194413239583632</v>
      </c>
      <c r="C249" s="156">
        <f t="shared" si="18"/>
        <v>47.468445186731586</v>
      </c>
      <c r="D249" s="156">
        <f t="shared" si="18"/>
        <v>40.16115559382348</v>
      </c>
      <c r="E249" s="156">
        <f t="shared" si="18"/>
        <v>22.178785700716929</v>
      </c>
      <c r="F249" s="156">
        <f t="shared" si="18"/>
        <v>115.318120968684</v>
      </c>
      <c r="G249" s="156">
        <f t="shared" si="18"/>
        <v>53.064101019617496</v>
      </c>
      <c r="H249" s="156">
        <f t="shared" si="18"/>
        <v>38.513137775823083</v>
      </c>
      <c r="I249" s="156">
        <f t="shared" si="18"/>
        <v>91.396661868889623</v>
      </c>
      <c r="J249" s="156">
        <f t="shared" si="19"/>
        <v>73.532445736121147</v>
      </c>
      <c r="K249" s="156">
        <f t="shared" si="19"/>
        <v>60.271557717304738</v>
      </c>
      <c r="L249" s="156">
        <f t="shared" si="19"/>
        <v>35.959376463474165</v>
      </c>
      <c r="M249" s="156">
        <f t="shared" si="19"/>
        <v>80.265719366102786</v>
      </c>
      <c r="N249" s="156">
        <f t="shared" si="19"/>
        <v>157.21038813960442</v>
      </c>
      <c r="O249" s="156">
        <f t="shared" si="19"/>
        <v>126.62435911630357</v>
      </c>
      <c r="P249" s="156">
        <f t="shared" si="19"/>
        <v>2.1652264708000297</v>
      </c>
      <c r="Q249" s="156">
        <f t="shared" si="19"/>
        <v>8.9607270893133055</v>
      </c>
      <c r="R249" s="156">
        <f t="shared" si="19"/>
        <v>1.771086126566261</v>
      </c>
      <c r="S249" s="156">
        <f t="shared" si="19"/>
        <v>3.0761049957034508</v>
      </c>
      <c r="T249" s="156">
        <f t="shared" si="19"/>
        <v>3.2127932527019816</v>
      </c>
      <c r="U249" s="156">
        <f t="shared" si="19"/>
        <v>4.2388861112071261</v>
      </c>
      <c r="V249" s="156">
        <f t="shared" si="19"/>
        <v>2.882770002590318</v>
      </c>
      <c r="W249" s="156">
        <f t="shared" si="19"/>
        <v>1.5445111960677227</v>
      </c>
      <c r="X249" s="156">
        <f t="shared" si="19"/>
        <v>19.96277191390433</v>
      </c>
    </row>
    <row r="250" spans="1:24" ht="16">
      <c r="A250" s="130">
        <v>1966</v>
      </c>
      <c r="B250" s="156">
        <f t="shared" si="18"/>
        <v>34.856221522444024</v>
      </c>
      <c r="C250" s="156">
        <f t="shared" si="18"/>
        <v>42.698815814368793</v>
      </c>
      <c r="D250" s="156">
        <f t="shared" si="18"/>
        <v>35.080767741159768</v>
      </c>
      <c r="E250" s="156">
        <f t="shared" si="18"/>
        <v>20.747578134338724</v>
      </c>
      <c r="F250" s="156">
        <f t="shared" si="18"/>
        <v>100.10866839311707</v>
      </c>
      <c r="G250" s="156">
        <f t="shared" si="18"/>
        <v>49.955075340878103</v>
      </c>
      <c r="H250" s="156">
        <f t="shared" si="18"/>
        <v>37.410989808702034</v>
      </c>
      <c r="I250" s="156">
        <f t="shared" si="18"/>
        <v>87.340711181366473</v>
      </c>
      <c r="J250" s="156">
        <f t="shared" si="19"/>
        <v>64.99994172907121</v>
      </c>
      <c r="K250" s="156">
        <f t="shared" si="19"/>
        <v>55.992879834953271</v>
      </c>
      <c r="L250" s="156">
        <f t="shared" si="19"/>
        <v>33.857191315419463</v>
      </c>
      <c r="M250" s="156">
        <f t="shared" si="19"/>
        <v>75.60629435690052</v>
      </c>
      <c r="N250" s="156">
        <f t="shared" si="19"/>
        <v>145.48092108050855</v>
      </c>
      <c r="O250" s="156">
        <f t="shared" si="19"/>
        <v>116.17151827125271</v>
      </c>
      <c r="P250" s="156">
        <f t="shared" si="19"/>
        <v>1.9087635918484924</v>
      </c>
      <c r="Q250" s="156">
        <f t="shared" si="19"/>
        <v>8.8153485021585638</v>
      </c>
      <c r="R250" s="156">
        <f t="shared" si="19"/>
        <v>1.8553721153295493</v>
      </c>
      <c r="S250" s="156">
        <f t="shared" si="19"/>
        <v>3.2203127979020287</v>
      </c>
      <c r="T250" s="156">
        <f t="shared" si="19"/>
        <v>3.3301244622906574</v>
      </c>
      <c r="U250" s="156">
        <f t="shared" si="19"/>
        <v>4.2471519391239791</v>
      </c>
      <c r="V250" s="156">
        <f t="shared" si="19"/>
        <v>2.8974862484572368</v>
      </c>
      <c r="W250" s="156">
        <f t="shared" si="19"/>
        <v>1.5078099399235394</v>
      </c>
      <c r="X250" s="156">
        <f t="shared" si="19"/>
        <v>18.103762655275304</v>
      </c>
    </row>
    <row r="251" spans="1:24" ht="16">
      <c r="A251" s="130">
        <v>1967</v>
      </c>
      <c r="B251" s="156">
        <f t="shared" si="18"/>
        <v>44.873202463563985</v>
      </c>
      <c r="C251" s="156">
        <f t="shared" si="18"/>
        <v>52.940980763761438</v>
      </c>
      <c r="D251" s="156">
        <f t="shared" si="18"/>
        <v>43.33457514109201</v>
      </c>
      <c r="E251" s="156">
        <f t="shared" si="18"/>
        <v>23.386074588724632</v>
      </c>
      <c r="F251" s="156">
        <f t="shared" si="18"/>
        <v>122.26069035667722</v>
      </c>
      <c r="G251" s="156">
        <f t="shared" si="18"/>
        <v>69.904634678257779</v>
      </c>
      <c r="H251" s="156">
        <f t="shared" si="18"/>
        <v>50.434068377721573</v>
      </c>
      <c r="I251" s="156">
        <f t="shared" si="18"/>
        <v>117.46535207465584</v>
      </c>
      <c r="J251" s="156">
        <f t="shared" si="19"/>
        <v>97.476439615205791</v>
      </c>
      <c r="K251" s="156">
        <f t="shared" si="19"/>
        <v>91.758331829529666</v>
      </c>
      <c r="L251" s="156">
        <f t="shared" si="19"/>
        <v>64.109607471486228</v>
      </c>
      <c r="M251" s="156">
        <f t="shared" si="19"/>
        <v>130.43900327629905</v>
      </c>
      <c r="N251" s="156">
        <f t="shared" si="19"/>
        <v>244.66399383635607</v>
      </c>
      <c r="O251" s="156">
        <f t="shared" si="19"/>
        <v>236.33701334067109</v>
      </c>
      <c r="P251" s="156">
        <f t="shared" si="19"/>
        <v>2.3637394685677267</v>
      </c>
      <c r="Q251" s="156">
        <f t="shared" si="19"/>
        <v>9.8065793963135981</v>
      </c>
      <c r="R251" s="156">
        <f t="shared" si="19"/>
        <v>1.9334832813849234</v>
      </c>
      <c r="S251" s="156">
        <f t="shared" si="19"/>
        <v>3.2528057540328601</v>
      </c>
      <c r="T251" s="156">
        <f t="shared" si="19"/>
        <v>3.0243857354077521</v>
      </c>
      <c r="U251" s="156">
        <f t="shared" si="19"/>
        <v>4.0368754466179508</v>
      </c>
      <c r="V251" s="156">
        <f t="shared" si="19"/>
        <v>2.7178543403068769</v>
      </c>
      <c r="W251" s="156">
        <f t="shared" si="19"/>
        <v>1.4505734571272531</v>
      </c>
      <c r="X251" s="156">
        <f t="shared" si="19"/>
        <v>27.274205056054843</v>
      </c>
    </row>
    <row r="252" spans="1:24" ht="16">
      <c r="A252" s="130">
        <v>1968</v>
      </c>
      <c r="B252" s="156">
        <f t="shared" si="18"/>
        <v>51.219170755961208</v>
      </c>
      <c r="C252" s="156">
        <f t="shared" si="18"/>
        <v>58.807370842193848</v>
      </c>
      <c r="D252" s="156">
        <f t="shared" si="18"/>
        <v>45.366200021652617</v>
      </c>
      <c r="E252" s="156">
        <f t="shared" si="18"/>
        <v>26.551299328457613</v>
      </c>
      <c r="F252" s="156">
        <f t="shared" si="18"/>
        <v>150.06148175593501</v>
      </c>
      <c r="G252" s="156">
        <f t="shared" si="18"/>
        <v>84.639832622087738</v>
      </c>
      <c r="H252" s="156">
        <f t="shared" si="18"/>
        <v>57.246559372802054</v>
      </c>
      <c r="I252" s="156">
        <f t="shared" si="18"/>
        <v>142.13398112935386</v>
      </c>
      <c r="J252" s="156">
        <f t="shared" si="19"/>
        <v>130.96530921777452</v>
      </c>
      <c r="K252" s="156">
        <f t="shared" si="19"/>
        <v>120.95216268441283</v>
      </c>
      <c r="L252" s="156">
        <f t="shared" si="19"/>
        <v>84.77085176739682</v>
      </c>
      <c r="M252" s="156">
        <f t="shared" si="19"/>
        <v>184.32596430980371</v>
      </c>
      <c r="N252" s="156">
        <f t="shared" si="19"/>
        <v>357.61557323084821</v>
      </c>
      <c r="O252" s="156">
        <f t="shared" si="19"/>
        <v>354.86002553101764</v>
      </c>
      <c r="P252" s="156">
        <f t="shared" si="19"/>
        <v>2.8997263627853402</v>
      </c>
      <c r="Q252" s="156">
        <f t="shared" si="19"/>
        <v>12.410049708551799</v>
      </c>
      <c r="R252" s="156">
        <f t="shared" si="19"/>
        <v>2.0341404210138223</v>
      </c>
      <c r="S252" s="156">
        <f t="shared" si="19"/>
        <v>3.4003204949782502</v>
      </c>
      <c r="T252" s="156">
        <f t="shared" si="19"/>
        <v>3.016522332495692</v>
      </c>
      <c r="U252" s="156">
        <f t="shared" si="19"/>
        <v>4.1407846206138972</v>
      </c>
      <c r="V252" s="156">
        <f t="shared" si="19"/>
        <v>2.6724475841472524</v>
      </c>
      <c r="W252" s="156">
        <f t="shared" si="19"/>
        <v>1.4680502457673403</v>
      </c>
      <c r="X252" s="156">
        <f t="shared" si="19"/>
        <v>36.349361605072971</v>
      </c>
    </row>
    <row r="253" spans="1:24" ht="16">
      <c r="A253" s="130">
        <v>1969</v>
      </c>
      <c r="B253" s="156">
        <f t="shared" si="18"/>
        <v>45.6291104596556</v>
      </c>
      <c r="C253" s="156">
        <f t="shared" si="18"/>
        <v>53.816977352525278</v>
      </c>
      <c r="D253" s="156">
        <f t="shared" si="18"/>
        <v>45.695915681744708</v>
      </c>
      <c r="E253" s="156">
        <f t="shared" si="18"/>
        <v>21.614049050002642</v>
      </c>
      <c r="F253" s="156">
        <f t="shared" si="18"/>
        <v>123.54909481170566</v>
      </c>
      <c r="G253" s="156">
        <f t="shared" si="18"/>
        <v>72.208780404881708</v>
      </c>
      <c r="H253" s="156">
        <f t="shared" si="18"/>
        <v>51.397046630260284</v>
      </c>
      <c r="I253" s="156">
        <f t="shared" si="18"/>
        <v>118.96243403275226</v>
      </c>
      <c r="J253" s="156">
        <f t="shared" si="19"/>
        <v>101.85524804234716</v>
      </c>
      <c r="K253" s="156">
        <f t="shared" si="19"/>
        <v>94.147953911920098</v>
      </c>
      <c r="L253" s="156">
        <f t="shared" si="19"/>
        <v>63.959607658500893</v>
      </c>
      <c r="M253" s="156">
        <f t="shared" si="19"/>
        <v>141.97154423069702</v>
      </c>
      <c r="N253" s="156">
        <f t="shared" si="19"/>
        <v>267.49287262094214</v>
      </c>
      <c r="O253" s="156">
        <f t="shared" si="19"/>
        <v>240.01312686815911</v>
      </c>
      <c r="P253" s="156">
        <f t="shared" si="19"/>
        <v>2.965273277165696</v>
      </c>
      <c r="Q253" s="156">
        <f t="shared" si="19"/>
        <v>14.801414958706035</v>
      </c>
      <c r="R253" s="156">
        <f t="shared" si="19"/>
        <v>2.1680682263333724</v>
      </c>
      <c r="S253" s="156">
        <f t="shared" si="19"/>
        <v>3.3752601329302605</v>
      </c>
      <c r="T253" s="156">
        <f t="shared" si="19"/>
        <v>2.8634639893448606</v>
      </c>
      <c r="U253" s="156">
        <f t="shared" si="19"/>
        <v>3.805795144806233</v>
      </c>
      <c r="V253" s="156">
        <f t="shared" si="19"/>
        <v>2.1846458882506212</v>
      </c>
      <c r="W253" s="156">
        <f t="shared" si="19"/>
        <v>1.5131986164208995</v>
      </c>
      <c r="X253" s="156">
        <f t="shared" si="19"/>
        <v>27.650645162245901</v>
      </c>
    </row>
    <row r="254" spans="1:24" ht="16">
      <c r="A254" s="130">
        <v>1970</v>
      </c>
      <c r="B254" s="156">
        <f t="shared" si="18"/>
        <v>45.630023041864789</v>
      </c>
      <c r="C254" s="156">
        <f t="shared" si="18"/>
        <v>55.983648860737944</v>
      </c>
      <c r="D254" s="156">
        <f t="shared" si="18"/>
        <v>44.533815111859468</v>
      </c>
      <c r="E254" s="156">
        <f t="shared" si="18"/>
        <v>22.875003281093587</v>
      </c>
      <c r="F254" s="156">
        <f t="shared" si="18"/>
        <v>137.63137582140834</v>
      </c>
      <c r="G254" s="156">
        <f t="shared" si="18"/>
        <v>70.755217655331435</v>
      </c>
      <c r="H254" s="156">
        <f t="shared" si="18"/>
        <v>45.440211980523735</v>
      </c>
      <c r="I254" s="156">
        <f t="shared" si="18"/>
        <v>124.28278391089027</v>
      </c>
      <c r="J254" s="156">
        <f t="shared" si="19"/>
        <v>106.52159016383835</v>
      </c>
      <c r="K254" s="156">
        <f t="shared" si="19"/>
        <v>84.857433819891824</v>
      </c>
      <c r="L254" s="156">
        <f t="shared" si="19"/>
        <v>50.196779282544668</v>
      </c>
      <c r="M254" s="156">
        <f t="shared" si="19"/>
        <v>130.42499853841443</v>
      </c>
      <c r="N254" s="156">
        <f t="shared" si="19"/>
        <v>286.03012869357343</v>
      </c>
      <c r="O254" s="156">
        <f t="shared" si="19"/>
        <v>199.65971984781552</v>
      </c>
      <c r="P254" s="156">
        <f t="shared" si="19"/>
        <v>2.5391042017714422</v>
      </c>
      <c r="Q254" s="156">
        <f t="shared" si="19"/>
        <v>16.959404319726019</v>
      </c>
      <c r="R254" s="156">
        <f t="shared" si="19"/>
        <v>2.3095346781016248</v>
      </c>
      <c r="S254" s="156">
        <f t="shared" si="19"/>
        <v>3.9442952387409731</v>
      </c>
      <c r="T254" s="156">
        <f t="shared" si="19"/>
        <v>3.2101149398949493</v>
      </c>
      <c r="U254" s="156">
        <f t="shared" si="19"/>
        <v>4.504957770858586</v>
      </c>
      <c r="V254" s="156">
        <f t="shared" si="19"/>
        <v>2.6443302503466457</v>
      </c>
      <c r="W254" s="156">
        <f t="shared" si="19"/>
        <v>1.4928090296741308</v>
      </c>
      <c r="X254" s="156">
        <f t="shared" si="19"/>
        <v>28.106574270846011</v>
      </c>
    </row>
    <row r="255" spans="1:24" ht="16">
      <c r="A255" s="130">
        <v>1971</v>
      </c>
      <c r="B255" s="156">
        <f t="shared" ref="B255:Q270" si="20">(1+B68)*B254</f>
        <v>52.997446562204274</v>
      </c>
      <c r="C255" s="156">
        <f t="shared" si="20"/>
        <v>63.999387704618407</v>
      </c>
      <c r="D255" s="156">
        <f t="shared" si="20"/>
        <v>54.890654388998726</v>
      </c>
      <c r="E255" s="156">
        <f t="shared" si="20"/>
        <v>23.778931533521661</v>
      </c>
      <c r="F255" s="156">
        <f t="shared" si="20"/>
        <v>157.99171189591425</v>
      </c>
      <c r="G255" s="156">
        <f t="shared" si="20"/>
        <v>85.779380572264515</v>
      </c>
      <c r="H255" s="156">
        <f t="shared" si="20"/>
        <v>59.140460176327238</v>
      </c>
      <c r="I255" s="156">
        <f t="shared" si="20"/>
        <v>144.01476091433861</v>
      </c>
      <c r="J255" s="156">
        <f t="shared" si="19"/>
        <v>128.13696481611183</v>
      </c>
      <c r="K255" s="156">
        <f t="shared" si="19"/>
        <v>102.10131294643203</v>
      </c>
      <c r="L255" s="156">
        <f t="shared" si="19"/>
        <v>63.439191625072773</v>
      </c>
      <c r="M255" s="156">
        <f t="shared" si="19"/>
        <v>158.57332172297501</v>
      </c>
      <c r="N255" s="156">
        <f t="shared" si="19"/>
        <v>326.96962101348458</v>
      </c>
      <c r="O255" s="156">
        <f t="shared" si="19"/>
        <v>234.93360255332911</v>
      </c>
      <c r="P255" s="156">
        <f t="shared" si="19"/>
        <v>3.3456760425061587</v>
      </c>
      <c r="Q255" s="156">
        <f t="shared" si="19"/>
        <v>23.180780327292688</v>
      </c>
      <c r="R255" s="156">
        <f t="shared" si="19"/>
        <v>2.4108308690831621</v>
      </c>
      <c r="S255" s="156">
        <f t="shared" si="19"/>
        <v>4.2882772265115738</v>
      </c>
      <c r="T255" s="156">
        <f t="shared" si="19"/>
        <v>3.6348131464430513</v>
      </c>
      <c r="U255" s="156">
        <f t="shared" si="19"/>
        <v>5.0010887701632427</v>
      </c>
      <c r="V255" s="156">
        <f t="shared" si="19"/>
        <v>2.9867341419189684</v>
      </c>
      <c r="W255" s="156">
        <f t="shared" si="19"/>
        <v>1.5059166211541963</v>
      </c>
      <c r="X255" s="156">
        <f t="shared" si="19"/>
        <v>30.331396385110764</v>
      </c>
    </row>
    <row r="256" spans="1:24" ht="16">
      <c r="A256" s="130">
        <v>1972</v>
      </c>
      <c r="B256" s="156">
        <f t="shared" si="20"/>
        <v>61.920626639882606</v>
      </c>
      <c r="C256" s="156">
        <f t="shared" si="20"/>
        <v>76.143911515446788</v>
      </c>
      <c r="D256" s="156">
        <f t="shared" si="20"/>
        <v>65.899232358626634</v>
      </c>
      <c r="E256" s="156">
        <f t="shared" si="20"/>
        <v>27.045421883473221</v>
      </c>
      <c r="F256" s="156">
        <f t="shared" si="20"/>
        <v>178.94031766780006</v>
      </c>
      <c r="G256" s="156">
        <f t="shared" si="20"/>
        <v>93.552708039723115</v>
      </c>
      <c r="H256" s="156">
        <f t="shared" si="20"/>
        <v>63.188499171217629</v>
      </c>
      <c r="I256" s="156">
        <f t="shared" si="20"/>
        <v>156.08479991053892</v>
      </c>
      <c r="J256" s="156">
        <f t="shared" si="19"/>
        <v>143.60982314386504</v>
      </c>
      <c r="K256" s="156">
        <f t="shared" si="19"/>
        <v>107.80162924823134</v>
      </c>
      <c r="L256" s="156">
        <f t="shared" si="19"/>
        <v>63.638390686775494</v>
      </c>
      <c r="M256" s="156">
        <f t="shared" si="19"/>
        <v>170.23321806926538</v>
      </c>
      <c r="N256" s="156">
        <f t="shared" si="19"/>
        <v>350.56374886581762</v>
      </c>
      <c r="O256" s="156">
        <f t="shared" si="19"/>
        <v>231.68916950206764</v>
      </c>
      <c r="P256" s="156">
        <f t="shared" si="19"/>
        <v>4.6534004372405411</v>
      </c>
      <c r="Q256" s="156">
        <f t="shared" si="19"/>
        <v>30.047848889558612</v>
      </c>
      <c r="R256" s="156">
        <f t="shared" si="19"/>
        <v>2.5034067744559554</v>
      </c>
      <c r="S256" s="156">
        <f t="shared" si="19"/>
        <v>4.5095523313995711</v>
      </c>
      <c r="T256" s="156">
        <f t="shared" si="19"/>
        <v>3.8414886219498028</v>
      </c>
      <c r="U256" s="156">
        <f t="shared" si="19"/>
        <v>5.3641678148770939</v>
      </c>
      <c r="V256" s="156">
        <f t="shared" si="19"/>
        <v>3.161734903777293</v>
      </c>
      <c r="W256" s="156">
        <f t="shared" si="19"/>
        <v>1.9792463134898961</v>
      </c>
      <c r="X256" s="156">
        <f t="shared" si="19"/>
        <v>33.72623792551429</v>
      </c>
    </row>
    <row r="257" spans="1:24" ht="16">
      <c r="A257" s="130">
        <v>1973</v>
      </c>
      <c r="B257" s="156">
        <f t="shared" si="20"/>
        <v>50.735284643654211</v>
      </c>
      <c r="C257" s="156">
        <f t="shared" si="20"/>
        <v>64.976645452591356</v>
      </c>
      <c r="D257" s="156">
        <f t="shared" si="20"/>
        <v>51.914074830740184</v>
      </c>
      <c r="E257" s="156">
        <f t="shared" si="20"/>
        <v>26.031793233032126</v>
      </c>
      <c r="F257" s="156">
        <f t="shared" si="20"/>
        <v>179.10194874856174</v>
      </c>
      <c r="G257" s="156">
        <f t="shared" si="20"/>
        <v>69.286071101299342</v>
      </c>
      <c r="H257" s="156">
        <f t="shared" si="20"/>
        <v>40.320147779890441</v>
      </c>
      <c r="I257" s="156">
        <f t="shared" si="20"/>
        <v>125.50138653079783</v>
      </c>
      <c r="J257" s="156">
        <f t="shared" si="19"/>
        <v>129.60752980448282</v>
      </c>
      <c r="K257" s="156">
        <f t="shared" si="19"/>
        <v>70.773925634048837</v>
      </c>
      <c r="L257" s="156">
        <f t="shared" si="19"/>
        <v>34.730015333400857</v>
      </c>
      <c r="M257" s="156">
        <f t="shared" si="19"/>
        <v>114.19584734522459</v>
      </c>
      <c r="N257" s="156">
        <f t="shared" si="19"/>
        <v>254.5899113388227</v>
      </c>
      <c r="O257" s="156">
        <f t="shared" si="19"/>
        <v>137.19937550403938</v>
      </c>
      <c r="P257" s="156">
        <f t="shared" si="19"/>
        <v>4.1234246614432157</v>
      </c>
      <c r="Q257" s="156">
        <f t="shared" si="19"/>
        <v>34.212625730923179</v>
      </c>
      <c r="R257" s="156">
        <f t="shared" si="19"/>
        <v>2.6768928639257528</v>
      </c>
      <c r="S257" s="156">
        <f t="shared" si="19"/>
        <v>4.717262311783835</v>
      </c>
      <c r="T257" s="156">
        <f t="shared" si="19"/>
        <v>3.7989633429048184</v>
      </c>
      <c r="U257" s="156">
        <f t="shared" si="19"/>
        <v>5.4252656862885438</v>
      </c>
      <c r="V257" s="156">
        <f t="shared" si="19"/>
        <v>3.2794077313382792</v>
      </c>
      <c r="W257" s="156">
        <f t="shared" si="19"/>
        <v>2.9215365010012739</v>
      </c>
      <c r="X257" s="156">
        <f t="shared" si="19"/>
        <v>24.54706892804084</v>
      </c>
    </row>
    <row r="258" spans="1:24" ht="16">
      <c r="A258" s="130">
        <v>1974</v>
      </c>
      <c r="B258" s="156">
        <f t="shared" si="20"/>
        <v>37.01798573454942</v>
      </c>
      <c r="C258" s="156">
        <f t="shared" si="20"/>
        <v>47.78512459874473</v>
      </c>
      <c r="D258" s="156">
        <f t="shared" si="20"/>
        <v>39.949997212804604</v>
      </c>
      <c r="E258" s="156">
        <f t="shared" si="20"/>
        <v>19.963328018376242</v>
      </c>
      <c r="F258" s="156">
        <f t="shared" si="20"/>
        <v>117.42765872462525</v>
      </c>
      <c r="G258" s="156">
        <f t="shared" si="20"/>
        <v>51.875867154964844</v>
      </c>
      <c r="H258" s="156">
        <f t="shared" si="20"/>
        <v>26.104146657093281</v>
      </c>
      <c r="I258" s="156">
        <f t="shared" si="20"/>
        <v>97.316853782790531</v>
      </c>
      <c r="J258" s="156">
        <f t="shared" si="19"/>
        <v>100.81907807113819</v>
      </c>
      <c r="K258" s="156">
        <f t="shared" si="19"/>
        <v>52.467542029545761</v>
      </c>
      <c r="L258" s="156">
        <f t="shared" si="19"/>
        <v>23.41879663946553</v>
      </c>
      <c r="M258" s="156">
        <f t="shared" si="19"/>
        <v>84.468384364315725</v>
      </c>
      <c r="N258" s="156">
        <f t="shared" si="19"/>
        <v>207.70717916577848</v>
      </c>
      <c r="O258" s="156">
        <f t="shared" si="19"/>
        <v>100.48207863164836</v>
      </c>
      <c r="P258" s="156">
        <f t="shared" si="19"/>
        <v>3.3170889688979948</v>
      </c>
      <c r="Q258" s="156">
        <f t="shared" si="19"/>
        <v>29.796429331778285</v>
      </c>
      <c r="R258" s="156">
        <f t="shared" si="19"/>
        <v>2.8911245998257309</v>
      </c>
      <c r="S258" s="156">
        <f t="shared" si="19"/>
        <v>4.9856745373243347</v>
      </c>
      <c r="T258" s="156">
        <f t="shared" si="19"/>
        <v>3.9644081964883231</v>
      </c>
      <c r="U258" s="156">
        <f t="shared" si="19"/>
        <v>5.2591440509743883</v>
      </c>
      <c r="V258" s="156">
        <f t="shared" si="19"/>
        <v>2.7521474881531023</v>
      </c>
      <c r="W258" s="156">
        <f t="shared" si="19"/>
        <v>2.9695976697615145</v>
      </c>
      <c r="X258" s="156">
        <f t="shared" si="19"/>
        <v>14.180448966626344</v>
      </c>
    </row>
    <row r="259" spans="1:24" ht="16">
      <c r="A259" s="130">
        <v>1975</v>
      </c>
      <c r="B259" s="156">
        <f t="shared" si="20"/>
        <v>51.363565746259354</v>
      </c>
      <c r="C259" s="156">
        <f t="shared" si="20"/>
        <v>65.56692516442962</v>
      </c>
      <c r="D259" s="156">
        <f t="shared" si="20"/>
        <v>53.893646693020784</v>
      </c>
      <c r="E259" s="156">
        <f t="shared" si="20"/>
        <v>28.857465362697358</v>
      </c>
      <c r="F259" s="156">
        <f t="shared" si="20"/>
        <v>171.18118721219807</v>
      </c>
      <c r="G259" s="156">
        <f t="shared" si="20"/>
        <v>81.491799713734267</v>
      </c>
      <c r="H259" s="156">
        <f t="shared" si="20"/>
        <v>37.470930286694824</v>
      </c>
      <c r="I259" s="156">
        <f t="shared" si="20"/>
        <v>148.42600815377787</v>
      </c>
      <c r="J259" s="156">
        <f t="shared" si="19"/>
        <v>164.9276680711792</v>
      </c>
      <c r="K259" s="156">
        <f t="shared" si="19"/>
        <v>84.43129330936533</v>
      </c>
      <c r="L259" s="156">
        <f t="shared" si="19"/>
        <v>37.884821511629781</v>
      </c>
      <c r="M259" s="156">
        <f t="shared" si="19"/>
        <v>133.466804766368</v>
      </c>
      <c r="N259" s="156">
        <f t="shared" si="19"/>
        <v>328.65922373759457</v>
      </c>
      <c r="O259" s="156">
        <f t="shared" si="19"/>
        <v>172.32375039091801</v>
      </c>
      <c r="P259" s="156">
        <f t="shared" si="19"/>
        <v>4.3459504543810858</v>
      </c>
      <c r="Q259" s="156">
        <f t="shared" si="19"/>
        <v>33.577764672315148</v>
      </c>
      <c r="R259" s="156">
        <f t="shared" si="19"/>
        <v>3.0589254715996166</v>
      </c>
      <c r="S259" s="156">
        <f t="shared" si="19"/>
        <v>5.3761027103422041</v>
      </c>
      <c r="T259" s="156">
        <f t="shared" si="19"/>
        <v>4.3289751742373896</v>
      </c>
      <c r="U259" s="156">
        <f t="shared" si="19"/>
        <v>6.0292931057990771</v>
      </c>
      <c r="V259" s="156">
        <f t="shared" si="19"/>
        <v>2.8948702174343648</v>
      </c>
      <c r="W259" s="156">
        <f t="shared" si="19"/>
        <v>2.7817221918805752</v>
      </c>
      <c r="X259" s="156">
        <f t="shared" si="19"/>
        <v>19.333156166282457</v>
      </c>
    </row>
    <row r="260" spans="1:24" ht="16">
      <c r="A260" s="130">
        <v>1976</v>
      </c>
      <c r="B260" s="156">
        <f t="shared" si="20"/>
        <v>65.108969575615816</v>
      </c>
      <c r="C260" s="156">
        <f t="shared" si="20"/>
        <v>81.203981146894449</v>
      </c>
      <c r="D260" s="156">
        <f t="shared" si="20"/>
        <v>64.573374834592556</v>
      </c>
      <c r="E260" s="156">
        <f t="shared" si="20"/>
        <v>39.19167153415053</v>
      </c>
      <c r="F260" s="156">
        <f t="shared" si="20"/>
        <v>242.36711215597359</v>
      </c>
      <c r="G260" s="156">
        <f t="shared" si="20"/>
        <v>113.91901665582341</v>
      </c>
      <c r="H260" s="156">
        <f t="shared" si="20"/>
        <v>47.88792758367056</v>
      </c>
      <c r="I260" s="156">
        <f t="shared" si="20"/>
        <v>217.78179102005203</v>
      </c>
      <c r="J260" s="156">
        <f t="shared" si="19"/>
        <v>253.08088285953579</v>
      </c>
      <c r="K260" s="156">
        <f t="shared" si="19"/>
        <v>127.27510878626967</v>
      </c>
      <c r="L260" s="156">
        <f t="shared" si="19"/>
        <v>52.408725534543287</v>
      </c>
      <c r="M260" s="156">
        <f t="shared" si="19"/>
        <v>196.5765834001451</v>
      </c>
      <c r="N260" s="156">
        <f t="shared" si="19"/>
        <v>527.83985969152639</v>
      </c>
      <c r="O260" s="156">
        <f t="shared" si="19"/>
        <v>264.26708741199229</v>
      </c>
      <c r="P260" s="156">
        <f t="shared" si="19"/>
        <v>4.4471676404636211</v>
      </c>
      <c r="Q260" s="156">
        <f t="shared" si="19"/>
        <v>38.993044718888321</v>
      </c>
      <c r="R260" s="156">
        <f t="shared" si="19"/>
        <v>3.2144106533210248</v>
      </c>
      <c r="S260" s="156">
        <f t="shared" si="19"/>
        <v>6.068007129163246</v>
      </c>
      <c r="T260" s="156">
        <f t="shared" si="19"/>
        <v>5.0542949646808646</v>
      </c>
      <c r="U260" s="156">
        <f t="shared" si="19"/>
        <v>7.15357539123743</v>
      </c>
      <c r="V260" s="156">
        <f t="shared" si="19"/>
        <v>3.6480862118880362</v>
      </c>
      <c r="W260" s="156">
        <f t="shared" si="19"/>
        <v>2.9739668669215362</v>
      </c>
      <c r="X260" s="156">
        <f t="shared" si="19"/>
        <v>28.801318067689131</v>
      </c>
    </row>
    <row r="261" spans="1:24" ht="16">
      <c r="A261" s="130">
        <v>1977</v>
      </c>
      <c r="B261" s="156">
        <f t="shared" si="20"/>
        <v>62.335327471694583</v>
      </c>
      <c r="C261" s="156">
        <f t="shared" si="20"/>
        <v>75.374347340358895</v>
      </c>
      <c r="D261" s="156">
        <f t="shared" si="20"/>
        <v>57.513472855767624</v>
      </c>
      <c r="E261" s="156">
        <f t="shared" si="20"/>
        <v>37.953010414899701</v>
      </c>
      <c r="F261" s="156">
        <f t="shared" si="20"/>
        <v>253.57028878158599</v>
      </c>
      <c r="G261" s="156">
        <f t="shared" si="20"/>
        <v>118.30831636757229</v>
      </c>
      <c r="H261" s="156">
        <f t="shared" si="20"/>
        <v>48.191910127240945</v>
      </c>
      <c r="I261" s="156">
        <f t="shared" si="20"/>
        <v>228.32305654383012</v>
      </c>
      <c r="J261" s="156">
        <f t="shared" si="19"/>
        <v>269.75843633171905</v>
      </c>
      <c r="K261" s="156">
        <f t="shared" si="19"/>
        <v>149.00860636261308</v>
      </c>
      <c r="L261" s="156">
        <f t="shared" si="19"/>
        <v>62.259469586016039</v>
      </c>
      <c r="M261" s="156">
        <f t="shared" si="19"/>
        <v>231.62815398622496</v>
      </c>
      <c r="N261" s="156">
        <f t="shared" si="19"/>
        <v>650.89516618141192</v>
      </c>
      <c r="O261" s="156">
        <f t="shared" si="19"/>
        <v>321.79274699983478</v>
      </c>
      <c r="P261" s="156">
        <f t="shared" si="19"/>
        <v>5.1648070826052361</v>
      </c>
      <c r="Q261" s="156">
        <f t="shared" si="19"/>
        <v>48.411528672315903</v>
      </c>
      <c r="R261" s="156">
        <f t="shared" si="19"/>
        <v>3.3789884787710611</v>
      </c>
      <c r="S261" s="156">
        <f t="shared" si="19"/>
        <v>6.1533233093992807</v>
      </c>
      <c r="T261" s="156">
        <f t="shared" si="19"/>
        <v>5.0195214153238599</v>
      </c>
      <c r="U261" s="156">
        <f t="shared" si="19"/>
        <v>7.2759015304275891</v>
      </c>
      <c r="V261" s="156">
        <f t="shared" si="19"/>
        <v>3.8203185710585243</v>
      </c>
      <c r="W261" s="156">
        <f t="shared" si="19"/>
        <v>2.9171673038412527</v>
      </c>
      <c r="X261" s="156">
        <f t="shared" si="19"/>
        <v>34.295601508871847</v>
      </c>
    </row>
    <row r="262" spans="1:24" ht="16">
      <c r="A262" s="130">
        <v>1978</v>
      </c>
      <c r="B262" s="156">
        <f t="shared" si="20"/>
        <v>67.00237343950036</v>
      </c>
      <c r="C262" s="156">
        <f t="shared" si="20"/>
        <v>80.329456934514084</v>
      </c>
      <c r="D262" s="156">
        <f t="shared" si="20"/>
        <v>60.688740881173629</v>
      </c>
      <c r="E262" s="156">
        <f t="shared" si="20"/>
        <v>40.110176193474047</v>
      </c>
      <c r="F262" s="156">
        <f t="shared" si="20"/>
        <v>252.72259879684665</v>
      </c>
      <c r="G262" s="156">
        <f t="shared" si="20"/>
        <v>131.02291112759528</v>
      </c>
      <c r="H262" s="156">
        <f t="shared" si="20"/>
        <v>52.402831544825276</v>
      </c>
      <c r="I262" s="156">
        <f t="shared" si="20"/>
        <v>248.08959187247177</v>
      </c>
      <c r="J262" s="156">
        <f t="shared" si="19"/>
        <v>297.53892460859896</v>
      </c>
      <c r="K262" s="156">
        <f t="shared" si="19"/>
        <v>173.78426734252474</v>
      </c>
      <c r="L262" s="156">
        <f t="shared" si="19"/>
        <v>73.368426744248879</v>
      </c>
      <c r="M262" s="156">
        <f t="shared" si="19"/>
        <v>279.94578690775154</v>
      </c>
      <c r="N262" s="156">
        <f t="shared" si="19"/>
        <v>794.65187258423862</v>
      </c>
      <c r="O262" s="156">
        <f t="shared" si="19"/>
        <v>394.02234699141775</v>
      </c>
      <c r="P262" s="156">
        <f t="shared" si="19"/>
        <v>6.7878477083139312</v>
      </c>
      <c r="Q262" s="156">
        <f t="shared" si="19"/>
        <v>57.800924555187656</v>
      </c>
      <c r="R262" s="156">
        <f t="shared" si="19"/>
        <v>3.6216336414316106</v>
      </c>
      <c r="S262" s="156">
        <f t="shared" si="19"/>
        <v>6.3678896931980331</v>
      </c>
      <c r="T262" s="156">
        <f t="shared" si="19"/>
        <v>4.9604416482654985</v>
      </c>
      <c r="U262" s="156">
        <f t="shared" si="19"/>
        <v>7.27080839935629</v>
      </c>
      <c r="V262" s="156">
        <f t="shared" si="19"/>
        <v>3.5808750704718935</v>
      </c>
      <c r="W262" s="156">
        <f t="shared" si="19"/>
        <v>3.3147642454032402</v>
      </c>
      <c r="X262" s="156">
        <f t="shared" si="19"/>
        <v>33.732982166118802</v>
      </c>
    </row>
    <row r="263" spans="1:24" ht="16">
      <c r="A263" s="130">
        <v>1979</v>
      </c>
      <c r="B263" s="156">
        <f t="shared" si="20"/>
        <v>82.160990406452925</v>
      </c>
      <c r="C263" s="156">
        <f t="shared" si="20"/>
        <v>95.129356080128957</v>
      </c>
      <c r="D263" s="156">
        <f t="shared" si="20"/>
        <v>70.282490654707715</v>
      </c>
      <c r="E263" s="156">
        <f t="shared" si="20"/>
        <v>50.47826424674296</v>
      </c>
      <c r="F263" s="156">
        <f t="shared" si="20"/>
        <v>285.48927088814611</v>
      </c>
      <c r="G263" s="156">
        <f t="shared" si="20"/>
        <v>174.2342672174762</v>
      </c>
      <c r="H263" s="156">
        <f t="shared" si="20"/>
        <v>73.256069145262188</v>
      </c>
      <c r="I263" s="156">
        <f t="shared" si="20"/>
        <v>316.32410005751848</v>
      </c>
      <c r="J263" s="156">
        <f t="shared" si="19"/>
        <v>384.04342602050212</v>
      </c>
      <c r="K263" s="156">
        <f t="shared" si="19"/>
        <v>254.1768694151767</v>
      </c>
      <c r="L263" s="156">
        <f t="shared" si="19"/>
        <v>109.66232008609391</v>
      </c>
      <c r="M263" s="156">
        <f t="shared" si="19"/>
        <v>384.78828356257355</v>
      </c>
      <c r="N263" s="156">
        <f t="shared" si="19"/>
        <v>1115.9296246700465</v>
      </c>
      <c r="O263" s="156">
        <f t="shared" si="19"/>
        <v>566.17071039196821</v>
      </c>
      <c r="P263" s="156">
        <f t="shared" si="19"/>
        <v>7.4273308409141858</v>
      </c>
      <c r="Q263" s="156">
        <f t="shared" si="19"/>
        <v>78.536375955104887</v>
      </c>
      <c r="R263" s="156">
        <f t="shared" si="19"/>
        <v>3.9974143480665547</v>
      </c>
      <c r="S263" s="156">
        <f t="shared" si="19"/>
        <v>6.6285910972375603</v>
      </c>
      <c r="T263" s="156">
        <f t="shared" si="19"/>
        <v>4.8992297983259023</v>
      </c>
      <c r="U263" s="156">
        <f t="shared" si="19"/>
        <v>6.9668886082631971</v>
      </c>
      <c r="V263" s="156">
        <f t="shared" si="19"/>
        <v>3.5044606804918539</v>
      </c>
      <c r="W263" s="156">
        <f t="shared" si="19"/>
        <v>4.0997633351538321</v>
      </c>
      <c r="X263" s="156">
        <f t="shared" si="19"/>
        <v>44.030312302148232</v>
      </c>
    </row>
    <row r="264" spans="1:24" ht="16">
      <c r="A264" s="130">
        <v>1980</v>
      </c>
      <c r="B264" s="156">
        <f t="shared" si="20"/>
        <v>109.12129779842638</v>
      </c>
      <c r="C264" s="156">
        <f t="shared" si="20"/>
        <v>125.95887779857715</v>
      </c>
      <c r="D264" s="156">
        <f t="shared" si="20"/>
        <v>93.383971867174537</v>
      </c>
      <c r="E264" s="156">
        <f t="shared" si="20"/>
        <v>70.585578939240818</v>
      </c>
      <c r="F264" s="156">
        <f t="shared" si="20"/>
        <v>344.19305876100924</v>
      </c>
      <c r="G264" s="156">
        <f t="shared" si="20"/>
        <v>229.01177848797855</v>
      </c>
      <c r="H264" s="156">
        <f t="shared" si="20"/>
        <v>109.16991117935756</v>
      </c>
      <c r="I264" s="156">
        <f t="shared" si="20"/>
        <v>398.72443341033244</v>
      </c>
      <c r="J264" s="156">
        <f t="shared" si="20"/>
        <v>430.25709964698729</v>
      </c>
      <c r="K264" s="156">
        <f t="shared" si="20"/>
        <v>338.29924611682355</v>
      </c>
      <c r="L264" s="156">
        <f t="shared" si="20"/>
        <v>167.71974558607374</v>
      </c>
      <c r="M264" s="156">
        <f t="shared" si="20"/>
        <v>503.356945259545</v>
      </c>
      <c r="N264" s="156">
        <f t="shared" si="20"/>
        <v>1358.8675039607156</v>
      </c>
      <c r="O264" s="156">
        <f t="shared" si="20"/>
        <v>762.30922959305781</v>
      </c>
      <c r="P264" s="156">
        <f t="shared" si="20"/>
        <v>9.1701540227346996</v>
      </c>
      <c r="Q264" s="156">
        <f t="shared" si="20"/>
        <v>105.52215322724817</v>
      </c>
      <c r="R264" s="156">
        <f t="shared" ref="R264:X279" si="21">(1+R77)*R263</f>
        <v>4.4465638242153132</v>
      </c>
      <c r="S264" s="156">
        <f t="shared" si="21"/>
        <v>6.8877027232285775</v>
      </c>
      <c r="T264" s="156">
        <f t="shared" si="21"/>
        <v>4.7058571981859787</v>
      </c>
      <c r="U264" s="156">
        <f t="shared" si="21"/>
        <v>6.7748114893333806</v>
      </c>
      <c r="V264" s="156">
        <f t="shared" si="21"/>
        <v>3.1915123417239313</v>
      </c>
      <c r="W264" s="156">
        <f t="shared" si="21"/>
        <v>4.4929910795557984</v>
      </c>
      <c r="X264" s="156">
        <f t="shared" si="21"/>
        <v>56.367385657648654</v>
      </c>
    </row>
    <row r="265" spans="1:24" ht="16">
      <c r="A265" s="130">
        <v>1981</v>
      </c>
      <c r="B265" s="156">
        <f t="shared" si="20"/>
        <v>105.14055285473979</v>
      </c>
      <c r="C265" s="156">
        <f t="shared" si="20"/>
        <v>119.775556487445</v>
      </c>
      <c r="D265" s="156">
        <f t="shared" si="20"/>
        <v>85.43451114735366</v>
      </c>
      <c r="E265" s="156">
        <f t="shared" si="20"/>
        <v>64.246182513850144</v>
      </c>
      <c r="F265" s="156">
        <f t="shared" si="20"/>
        <v>387.81565236339907</v>
      </c>
      <c r="G265" s="156">
        <f t="shared" si="20"/>
        <v>238.37836022813684</v>
      </c>
      <c r="H265" s="156">
        <f t="shared" si="20"/>
        <v>106.46030673527927</v>
      </c>
      <c r="I265" s="156">
        <f t="shared" si="20"/>
        <v>432.6448083117545</v>
      </c>
      <c r="J265" s="156">
        <f t="shared" si="20"/>
        <v>481.66776351913785</v>
      </c>
      <c r="K265" s="156">
        <f t="shared" si="20"/>
        <v>348.61737312338664</v>
      </c>
      <c r="L265" s="156">
        <f t="shared" si="20"/>
        <v>149.51376720270542</v>
      </c>
      <c r="M265" s="156">
        <f t="shared" si="20"/>
        <v>573.40913133131585</v>
      </c>
      <c r="N265" s="156">
        <f t="shared" si="20"/>
        <v>1598.7483844349008</v>
      </c>
      <c r="O265" s="156">
        <f t="shared" si="20"/>
        <v>824.6432552968821</v>
      </c>
      <c r="P265" s="156">
        <f t="shared" si="20"/>
        <v>8.8163694805375936</v>
      </c>
      <c r="Q265" s="156">
        <f t="shared" si="20"/>
        <v>100.14068201425205</v>
      </c>
      <c r="R265" s="156">
        <f t="shared" si="21"/>
        <v>5.1006088971191437</v>
      </c>
      <c r="S265" s="156">
        <f t="shared" si="21"/>
        <v>7.5389350157098391</v>
      </c>
      <c r="T265" s="156">
        <f t="shared" si="21"/>
        <v>4.7932920249282747</v>
      </c>
      <c r="U265" s="156">
        <f t="shared" si="21"/>
        <v>6.6910748193252196</v>
      </c>
      <c r="V265" s="156">
        <f t="shared" si="21"/>
        <v>2.8649248837953212</v>
      </c>
      <c r="W265" s="156">
        <f t="shared" si="21"/>
        <v>3.7123611869652287</v>
      </c>
      <c r="X265" s="156">
        <f t="shared" si="21"/>
        <v>61.201227182105967</v>
      </c>
    </row>
    <row r="266" spans="1:24" ht="16">
      <c r="A266" s="130">
        <v>1982</v>
      </c>
      <c r="B266" s="156">
        <f t="shared" si="20"/>
        <v>127.2211203597637</v>
      </c>
      <c r="C266" s="156">
        <f t="shared" si="20"/>
        <v>145.41830537584212</v>
      </c>
      <c r="D266" s="156">
        <f t="shared" si="20"/>
        <v>103.34936915322652</v>
      </c>
      <c r="E266" s="156">
        <f t="shared" si="20"/>
        <v>74.758580736892725</v>
      </c>
      <c r="F266" s="156">
        <f t="shared" si="20"/>
        <v>505.57849727669617</v>
      </c>
      <c r="G266" s="156">
        <f t="shared" si="20"/>
        <v>296.61180984826836</v>
      </c>
      <c r="H266" s="156">
        <f t="shared" si="20"/>
        <v>128.49559000454934</v>
      </c>
      <c r="I266" s="156">
        <f t="shared" si="20"/>
        <v>540.0035937578316</v>
      </c>
      <c r="J266" s="156">
        <f t="shared" si="20"/>
        <v>656.56275719365044</v>
      </c>
      <c r="K266" s="156">
        <f t="shared" si="20"/>
        <v>451.07253291061875</v>
      </c>
      <c r="L266" s="156">
        <f t="shared" si="20"/>
        <v>178.5822338222554</v>
      </c>
      <c r="M266" s="156">
        <f t="shared" si="20"/>
        <v>766.96338361220148</v>
      </c>
      <c r="N266" s="156">
        <f t="shared" si="20"/>
        <v>2248.7195401269096</v>
      </c>
      <c r="O266" s="156">
        <f t="shared" si="20"/>
        <v>1049.2183530118821</v>
      </c>
      <c r="P266" s="156">
        <f t="shared" si="20"/>
        <v>8.7014040225113831</v>
      </c>
      <c r="Q266" s="156">
        <f t="shared" si="20"/>
        <v>75.828497154825243</v>
      </c>
      <c r="R266" s="156">
        <f t="shared" si="21"/>
        <v>5.6383660931424142</v>
      </c>
      <c r="S266" s="156">
        <f t="shared" si="21"/>
        <v>9.732538937230931</v>
      </c>
      <c r="T266" s="156">
        <f t="shared" si="21"/>
        <v>6.7279126191095759</v>
      </c>
      <c r="U266" s="156">
        <f t="shared" si="21"/>
        <v>9.5389300839264184</v>
      </c>
      <c r="V266" s="156">
        <f t="shared" si="21"/>
        <v>4.047250734088812</v>
      </c>
      <c r="W266" s="156">
        <f t="shared" si="21"/>
        <v>3.4341889677771711</v>
      </c>
      <c r="X266" s="156">
        <f t="shared" si="21"/>
        <v>80.567743511611582</v>
      </c>
    </row>
    <row r="267" spans="1:24" ht="16">
      <c r="A267" s="130">
        <v>1983</v>
      </c>
      <c r="B267" s="156">
        <f t="shared" si="20"/>
        <v>155.17796155882175</v>
      </c>
      <c r="C267" s="156">
        <f t="shared" si="20"/>
        <v>178.15778264815924</v>
      </c>
      <c r="D267" s="156">
        <f t="shared" si="20"/>
        <v>117.10352464706415</v>
      </c>
      <c r="E267" s="156">
        <f t="shared" si="20"/>
        <v>93.299130344792744</v>
      </c>
      <c r="F267" s="156">
        <f t="shared" si="20"/>
        <v>650.61413396350179</v>
      </c>
      <c r="G267" s="156">
        <f t="shared" si="20"/>
        <v>375.02707401785506</v>
      </c>
      <c r="H267" s="156">
        <f t="shared" si="20"/>
        <v>152.79721183505077</v>
      </c>
      <c r="I267" s="156">
        <f t="shared" si="20"/>
        <v>694.73018078492839</v>
      </c>
      <c r="J267" s="156">
        <f t="shared" si="20"/>
        <v>876.05625740128721</v>
      </c>
      <c r="K267" s="156">
        <f t="shared" si="20"/>
        <v>581.07163689545905</v>
      </c>
      <c r="L267" s="156">
        <f t="shared" si="20"/>
        <v>213.3736246155072</v>
      </c>
      <c r="M267" s="156">
        <f t="shared" si="20"/>
        <v>1075.4897439378819</v>
      </c>
      <c r="N267" s="156">
        <f t="shared" si="20"/>
        <v>3337.4146182839518</v>
      </c>
      <c r="O267" s="156">
        <f t="shared" si="20"/>
        <v>1407.0123035724639</v>
      </c>
      <c r="P267" s="156">
        <f t="shared" si="20"/>
        <v>10.775470685317195</v>
      </c>
      <c r="Q267" s="156">
        <f t="shared" si="20"/>
        <v>92.190736454307753</v>
      </c>
      <c r="R267" s="156">
        <f t="shared" si="21"/>
        <v>6.1344295420170836</v>
      </c>
      <c r="S267" s="156">
        <f t="shared" si="21"/>
        <v>10.453330770922253</v>
      </c>
      <c r="T267" s="156">
        <f t="shared" si="21"/>
        <v>6.7717786093861712</v>
      </c>
      <c r="U267" s="156">
        <f t="shared" si="21"/>
        <v>10.135971717879372</v>
      </c>
      <c r="V267" s="156">
        <f t="shared" si="21"/>
        <v>4.3734591432563699</v>
      </c>
      <c r="W267" s="156">
        <f t="shared" si="21"/>
        <v>4.0429637720735485</v>
      </c>
      <c r="X267" s="156">
        <f t="shared" si="21"/>
        <v>101.08746153884042</v>
      </c>
    </row>
    <row r="268" spans="1:24" ht="16">
      <c r="A268" s="130">
        <v>1984</v>
      </c>
      <c r="B268" s="156">
        <f t="shared" si="20"/>
        <v>162.17803940474019</v>
      </c>
      <c r="C268" s="156">
        <f t="shared" si="20"/>
        <v>189.3211493088929</v>
      </c>
      <c r="D268" s="156">
        <f t="shared" si="20"/>
        <v>120.00225817473617</v>
      </c>
      <c r="E268" s="156">
        <f t="shared" si="20"/>
        <v>100.7887585608236</v>
      </c>
      <c r="F268" s="156">
        <f t="shared" si="20"/>
        <v>777.09543378424837</v>
      </c>
      <c r="G268" s="156">
        <f t="shared" si="20"/>
        <v>371.16054488473094</v>
      </c>
      <c r="H268" s="156">
        <f t="shared" si="20"/>
        <v>144.53533336648323</v>
      </c>
      <c r="I268" s="156">
        <f t="shared" si="20"/>
        <v>704.76217996387209</v>
      </c>
      <c r="J268" s="156">
        <f t="shared" si="20"/>
        <v>943.555845846328</v>
      </c>
      <c r="K268" s="156">
        <f t="shared" si="20"/>
        <v>568.07887509447653</v>
      </c>
      <c r="L268" s="156">
        <f t="shared" si="20"/>
        <v>183.29861222595144</v>
      </c>
      <c r="M268" s="156">
        <f t="shared" si="20"/>
        <v>1102.8824677159798</v>
      </c>
      <c r="N268" s="156">
        <f t="shared" si="20"/>
        <v>3608.2124404115116</v>
      </c>
      <c r="O268" s="156">
        <f t="shared" si="20"/>
        <v>1209.5662670121399</v>
      </c>
      <c r="P268" s="156">
        <f t="shared" si="20"/>
        <v>11.093023806413495</v>
      </c>
      <c r="Q268" s="156">
        <f t="shared" si="20"/>
        <v>104.36639679961027</v>
      </c>
      <c r="R268" s="156">
        <f t="shared" si="21"/>
        <v>6.738609507610346</v>
      </c>
      <c r="S268" s="156">
        <f t="shared" si="21"/>
        <v>11.918678678390135</v>
      </c>
      <c r="T268" s="156">
        <f t="shared" si="21"/>
        <v>7.8198467847608697</v>
      </c>
      <c r="U268" s="156">
        <f t="shared" si="21"/>
        <v>11.844896549513834</v>
      </c>
      <c r="V268" s="156">
        <f t="shared" si="21"/>
        <v>4.8339406564498333</v>
      </c>
      <c r="W268" s="156">
        <f t="shared" si="21"/>
        <v>3.5565264882577821</v>
      </c>
      <c r="X268" s="156">
        <f t="shared" si="21"/>
        <v>116.06387222820423</v>
      </c>
    </row>
    <row r="269" spans="1:24" ht="16">
      <c r="A269" s="130">
        <v>1985</v>
      </c>
      <c r="B269" s="156">
        <f t="shared" si="20"/>
        <v>214.34747112045702</v>
      </c>
      <c r="C269" s="156">
        <f t="shared" si="20"/>
        <v>250.22765625305684</v>
      </c>
      <c r="D269" s="156">
        <f t="shared" si="20"/>
        <v>159.75705955873048</v>
      </c>
      <c r="E269" s="156">
        <f t="shared" si="20"/>
        <v>136.43195529825655</v>
      </c>
      <c r="F269" s="156">
        <f t="shared" si="20"/>
        <v>1009.9403203124051</v>
      </c>
      <c r="G269" s="156">
        <f t="shared" si="20"/>
        <v>486.75849658908038</v>
      </c>
      <c r="H269" s="156">
        <f t="shared" si="20"/>
        <v>191.35474915707252</v>
      </c>
      <c r="I269" s="156">
        <f t="shared" si="20"/>
        <v>917.60037003555681</v>
      </c>
      <c r="J269" s="156">
        <f t="shared" si="20"/>
        <v>1271.3568047368824</v>
      </c>
      <c r="K269" s="156">
        <f t="shared" si="20"/>
        <v>754.60757373174783</v>
      </c>
      <c r="L269" s="156">
        <f t="shared" si="20"/>
        <v>236.62934345309202</v>
      </c>
      <c r="M269" s="156">
        <f t="shared" si="20"/>
        <v>1494.4719167032156</v>
      </c>
      <c r="N269" s="156">
        <f t="shared" si="20"/>
        <v>4793.2576522158643</v>
      </c>
      <c r="O269" s="156">
        <f t="shared" si="20"/>
        <v>1552.1880078059987</v>
      </c>
      <c r="P269" s="156">
        <f t="shared" si="20"/>
        <v>16.727614318643166</v>
      </c>
      <c r="Q269" s="156">
        <f t="shared" si="20"/>
        <v>130.21724754519553</v>
      </c>
      <c r="R269" s="156">
        <f t="shared" si="21"/>
        <v>7.2590323198830928</v>
      </c>
      <c r="S269" s="156">
        <f t="shared" si="21"/>
        <v>14.341865240493634</v>
      </c>
      <c r="T269" s="156">
        <f t="shared" si="21"/>
        <v>10.241418738597769</v>
      </c>
      <c r="U269" s="156">
        <f t="shared" si="21"/>
        <v>15.409144370228042</v>
      </c>
      <c r="V269" s="156">
        <f t="shared" si="21"/>
        <v>5.802517345782686</v>
      </c>
      <c r="W269" s="156">
        <f t="shared" si="21"/>
        <v>3.3405425086473692</v>
      </c>
      <c r="X269" s="156">
        <f t="shared" si="21"/>
        <v>122.9347374002417</v>
      </c>
    </row>
    <row r="270" spans="1:24" ht="16">
      <c r="A270" s="130">
        <v>1986</v>
      </c>
      <c r="B270" s="156">
        <f t="shared" si="20"/>
        <v>249.050326694859</v>
      </c>
      <c r="C270" s="156">
        <f t="shared" si="20"/>
        <v>296.44720663955894</v>
      </c>
      <c r="D270" s="156">
        <f t="shared" si="20"/>
        <v>184.34561038430368</v>
      </c>
      <c r="E270" s="156">
        <f t="shared" si="20"/>
        <v>164.40382613609435</v>
      </c>
      <c r="F270" s="156">
        <f t="shared" si="20"/>
        <v>1216.6020746430108</v>
      </c>
      <c r="G270" s="156">
        <f t="shared" si="20"/>
        <v>566.42625972581516</v>
      </c>
      <c r="H270" s="156">
        <f t="shared" si="20"/>
        <v>218.27095556967382</v>
      </c>
      <c r="I270" s="156">
        <f t="shared" si="20"/>
        <v>1089.7980491686071</v>
      </c>
      <c r="J270" s="156">
        <f t="shared" si="20"/>
        <v>1499.4732352119672</v>
      </c>
      <c r="K270" s="156">
        <f t="shared" si="20"/>
        <v>820.7564736450729</v>
      </c>
      <c r="L270" s="156">
        <f t="shared" si="20"/>
        <v>242.54034445255027</v>
      </c>
      <c r="M270" s="156">
        <f t="shared" si="20"/>
        <v>1643.9489978118711</v>
      </c>
      <c r="N270" s="156">
        <f t="shared" si="20"/>
        <v>5503.5705036977333</v>
      </c>
      <c r="O270" s="156">
        <f t="shared" si="20"/>
        <v>1601.920111576103</v>
      </c>
      <c r="P270" s="156">
        <f t="shared" si="20"/>
        <v>27.653088334721765</v>
      </c>
      <c r="Q270" s="156">
        <f t="shared" si="20"/>
        <v>145.3916938900405</v>
      </c>
      <c r="R270" s="156">
        <f t="shared" si="21"/>
        <v>7.7063338914342889</v>
      </c>
      <c r="S270" s="156">
        <f t="shared" si="21"/>
        <v>16.513080219251965</v>
      </c>
      <c r="T270" s="156">
        <f t="shared" si="21"/>
        <v>12.753741169363186</v>
      </c>
      <c r="U270" s="156">
        <f t="shared" si="21"/>
        <v>18.467397253387201</v>
      </c>
      <c r="V270" s="156">
        <f t="shared" si="21"/>
        <v>6.9235636969879009</v>
      </c>
      <c r="W270" s="156">
        <f t="shared" si="21"/>
        <v>3.0448935008192244</v>
      </c>
      <c r="X270" s="156">
        <f t="shared" si="21"/>
        <v>146.50845677463727</v>
      </c>
    </row>
    <row r="271" spans="1:24" ht="16">
      <c r="A271" s="130">
        <v>1987</v>
      </c>
      <c r="B271" s="156">
        <f t="shared" ref="B271:Q286" si="22">(1+B84)*B270</f>
        <v>253.20946715066313</v>
      </c>
      <c r="C271" s="156">
        <f t="shared" si="22"/>
        <v>311.9543600188743</v>
      </c>
      <c r="D271" s="156">
        <f t="shared" si="22"/>
        <v>198.73332944524361</v>
      </c>
      <c r="E271" s="156">
        <f t="shared" si="22"/>
        <v>171.36189738527011</v>
      </c>
      <c r="F271" s="156">
        <f t="shared" si="22"/>
        <v>1186.0192790901115</v>
      </c>
      <c r="G271" s="156">
        <f t="shared" si="22"/>
        <v>573.80679389004263</v>
      </c>
      <c r="H271" s="156">
        <f t="shared" si="22"/>
        <v>223.88983611218561</v>
      </c>
      <c r="I271" s="156">
        <f t="shared" si="22"/>
        <v>1080.6649493372358</v>
      </c>
      <c r="J271" s="156">
        <f t="shared" si="22"/>
        <v>1456.0772762500285</v>
      </c>
      <c r="K271" s="156">
        <f t="shared" si="22"/>
        <v>764.18993748145454</v>
      </c>
      <c r="L271" s="156">
        <f t="shared" si="22"/>
        <v>210.52744438825815</v>
      </c>
      <c r="M271" s="156">
        <f t="shared" si="22"/>
        <v>1570.0699298502057</v>
      </c>
      <c r="N271" s="156">
        <f t="shared" si="22"/>
        <v>5129.1075666261395</v>
      </c>
      <c r="O271" s="156">
        <f t="shared" si="22"/>
        <v>1380.6148481618643</v>
      </c>
      <c r="P271" s="156">
        <f t="shared" si="22"/>
        <v>34.355643885291627</v>
      </c>
      <c r="Q271" s="156">
        <f t="shared" si="22"/>
        <v>177.83147777525133</v>
      </c>
      <c r="R271" s="156">
        <f t="shared" si="21"/>
        <v>8.1275621019400859</v>
      </c>
      <c r="S271" s="156">
        <f t="shared" si="21"/>
        <v>16.99262006881904</v>
      </c>
      <c r="T271" s="156">
        <f t="shared" si="21"/>
        <v>12.407604634026669</v>
      </c>
      <c r="U271" s="156">
        <f t="shared" si="21"/>
        <v>18.417904628748122</v>
      </c>
      <c r="V271" s="156">
        <f t="shared" si="21"/>
        <v>7.0271402098948403</v>
      </c>
      <c r="W271" s="156">
        <f t="shared" si="21"/>
        <v>3.3865647187329326</v>
      </c>
      <c r="X271" s="156">
        <f t="shared" si="21"/>
        <v>130.87805555517832</v>
      </c>
    </row>
    <row r="272" spans="1:24" ht="16">
      <c r="A272" s="130">
        <v>1988</v>
      </c>
      <c r="B272" s="156">
        <f t="shared" si="22"/>
        <v>298.85806988858468</v>
      </c>
      <c r="C272" s="156">
        <f t="shared" si="22"/>
        <v>364.39076839444692</v>
      </c>
      <c r="D272" s="156">
        <f t="shared" si="22"/>
        <v>225.76129717961837</v>
      </c>
      <c r="E272" s="156">
        <f t="shared" si="22"/>
        <v>199.93948052383178</v>
      </c>
      <c r="F272" s="156">
        <f t="shared" si="22"/>
        <v>1494.0668579334533</v>
      </c>
      <c r="G272" s="156">
        <f t="shared" si="22"/>
        <v>698.15072612601477</v>
      </c>
      <c r="H272" s="156">
        <f t="shared" si="22"/>
        <v>255.59028497150729</v>
      </c>
      <c r="I272" s="156">
        <f t="shared" si="22"/>
        <v>1304.6995643785783</v>
      </c>
      <c r="J272" s="156">
        <f t="shared" si="22"/>
        <v>1892.3643573470863</v>
      </c>
      <c r="K272" s="156">
        <f t="shared" si="22"/>
        <v>953.38044030373828</v>
      </c>
      <c r="L272" s="156">
        <f t="shared" si="22"/>
        <v>241.15708227230584</v>
      </c>
      <c r="M272" s="156">
        <f t="shared" si="22"/>
        <v>2026.1752444716903</v>
      </c>
      <c r="N272" s="156">
        <f t="shared" si="22"/>
        <v>6710.001100811648</v>
      </c>
      <c r="O272" s="156">
        <f t="shared" si="22"/>
        <v>1683.2456228789451</v>
      </c>
      <c r="P272" s="156">
        <f t="shared" si="22"/>
        <v>43.789360139753853</v>
      </c>
      <c r="Q272" s="156">
        <f t="shared" si="22"/>
        <v>249.72340929545217</v>
      </c>
      <c r="R272" s="156">
        <f t="shared" si="21"/>
        <v>8.6434997441712422</v>
      </c>
      <c r="S272" s="156">
        <f t="shared" si="21"/>
        <v>18.02950974541838</v>
      </c>
      <c r="T272" s="156">
        <f t="shared" si="21"/>
        <v>13.607792230276068</v>
      </c>
      <c r="U272" s="156">
        <f t="shared" si="21"/>
        <v>20.38935714020932</v>
      </c>
      <c r="V272" s="156">
        <f t="shared" si="21"/>
        <v>7.7405354840033649</v>
      </c>
      <c r="W272" s="156">
        <f t="shared" si="21"/>
        <v>3.6676497360276712</v>
      </c>
      <c r="X272" s="156">
        <f t="shared" si="21"/>
        <v>145.73978227569103</v>
      </c>
    </row>
    <row r="273" spans="1:24" ht="16">
      <c r="A273" s="130">
        <v>1989</v>
      </c>
      <c r="B273" s="156">
        <f t="shared" si="22"/>
        <v>385.12046318122577</v>
      </c>
      <c r="C273" s="156">
        <f t="shared" si="22"/>
        <v>479.1410652695422</v>
      </c>
      <c r="D273" s="156">
        <f t="shared" si="22"/>
        <v>311.3297460868539</v>
      </c>
      <c r="E273" s="156">
        <f t="shared" si="22"/>
        <v>257.57231144277188</v>
      </c>
      <c r="F273" s="156">
        <f t="shared" si="22"/>
        <v>1903.6062085285926</v>
      </c>
      <c r="G273" s="156">
        <f t="shared" si="22"/>
        <v>871.21530962539259</v>
      </c>
      <c r="H273" s="156">
        <f t="shared" si="22"/>
        <v>326.05730856700478</v>
      </c>
      <c r="I273" s="156">
        <f t="shared" si="22"/>
        <v>1567.2942411096717</v>
      </c>
      <c r="J273" s="156">
        <f t="shared" si="22"/>
        <v>2500.6057891727332</v>
      </c>
      <c r="K273" s="156">
        <f t="shared" si="22"/>
        <v>1136.6964313653411</v>
      </c>
      <c r="L273" s="156">
        <f t="shared" si="22"/>
        <v>286.71406668436714</v>
      </c>
      <c r="M273" s="156">
        <f t="shared" si="22"/>
        <v>2394.5339039166438</v>
      </c>
      <c r="N273" s="156">
        <f t="shared" si="22"/>
        <v>7825.471683810576</v>
      </c>
      <c r="O273" s="156">
        <f t="shared" si="22"/>
        <v>1820.4806385122656</v>
      </c>
      <c r="P273" s="156">
        <f t="shared" si="22"/>
        <v>48.666619072119637</v>
      </c>
      <c r="Q273" s="156">
        <f t="shared" si="22"/>
        <v>411.94623320787088</v>
      </c>
      <c r="R273" s="156">
        <f t="shared" si="21"/>
        <v>9.3669606727583741</v>
      </c>
      <c r="S273" s="156">
        <f t="shared" si="21"/>
        <v>20.425090705292121</v>
      </c>
      <c r="T273" s="156">
        <f t="shared" si="21"/>
        <v>16.072843792790579</v>
      </c>
      <c r="U273" s="156">
        <f t="shared" si="21"/>
        <v>23.698753697636693</v>
      </c>
      <c r="V273" s="156">
        <f t="shared" si="21"/>
        <v>8.5755070466628069</v>
      </c>
      <c r="W273" s="156">
        <f t="shared" si="21"/>
        <v>3.3486983433460766</v>
      </c>
      <c r="X273" s="156">
        <f t="shared" si="21"/>
        <v>143.09664558433909</v>
      </c>
    </row>
    <row r="274" spans="1:24" ht="16">
      <c r="A274" s="130">
        <v>1990</v>
      </c>
      <c r="B274" s="156">
        <f t="shared" si="22"/>
        <v>362.17498598488834</v>
      </c>
      <c r="C274" s="156">
        <f t="shared" si="22"/>
        <v>464.26852660357565</v>
      </c>
      <c r="D274" s="156">
        <f t="shared" si="22"/>
        <v>313.22815470037415</v>
      </c>
      <c r="E274" s="156">
        <f t="shared" si="22"/>
        <v>243.26534971011071</v>
      </c>
      <c r="F274" s="156">
        <f t="shared" si="22"/>
        <v>1622.145989465743</v>
      </c>
      <c r="G274" s="156">
        <f t="shared" si="22"/>
        <v>779.44148890945371</v>
      </c>
      <c r="H274" s="156">
        <f t="shared" si="22"/>
        <v>315.62742487873737</v>
      </c>
      <c r="I274" s="156">
        <f t="shared" si="22"/>
        <v>1324.3713747234974</v>
      </c>
      <c r="J274" s="156">
        <f t="shared" si="22"/>
        <v>2074.2051319782208</v>
      </c>
      <c r="K274" s="156">
        <f t="shared" si="22"/>
        <v>934.52360408270158</v>
      </c>
      <c r="L274" s="156">
        <f t="shared" si="22"/>
        <v>233.45406165707908</v>
      </c>
      <c r="M274" s="156">
        <f t="shared" si="22"/>
        <v>1963.1586211260603</v>
      </c>
      <c r="N274" s="156">
        <f t="shared" si="22"/>
        <v>5954.4796589283051</v>
      </c>
      <c r="O274" s="156">
        <f t="shared" si="22"/>
        <v>1320.8315224661894</v>
      </c>
      <c r="P274" s="156">
        <f t="shared" si="22"/>
        <v>37.432416725511544</v>
      </c>
      <c r="Q274" s="156">
        <f t="shared" si="22"/>
        <v>368.48178614210843</v>
      </c>
      <c r="R274" s="156">
        <f t="shared" si="21"/>
        <v>10.098801310120987</v>
      </c>
      <c r="S274" s="156">
        <f t="shared" si="21"/>
        <v>22.412452030917041</v>
      </c>
      <c r="T274" s="156">
        <f t="shared" si="21"/>
        <v>17.066627724498822</v>
      </c>
      <c r="U274" s="156">
        <f t="shared" si="21"/>
        <v>25.306240160947393</v>
      </c>
      <c r="V274" s="156">
        <f t="shared" si="21"/>
        <v>9.200661510364526</v>
      </c>
      <c r="W274" s="156">
        <f t="shared" si="21"/>
        <v>3.2425268523575452</v>
      </c>
      <c r="X274" s="156">
        <f t="shared" si="21"/>
        <v>118.27638931108989</v>
      </c>
    </row>
    <row r="275" spans="1:24" ht="16">
      <c r="A275" s="130">
        <v>1991</v>
      </c>
      <c r="B275" s="156">
        <f t="shared" si="22"/>
        <v>487.73018837626961</v>
      </c>
      <c r="C275" s="156">
        <f t="shared" si="22"/>
        <v>605.70793323335499</v>
      </c>
      <c r="D275" s="156">
        <f t="shared" si="22"/>
        <v>431.53708192672951</v>
      </c>
      <c r="E275" s="156">
        <f t="shared" si="22"/>
        <v>299.55055302286917</v>
      </c>
      <c r="F275" s="156">
        <f t="shared" si="22"/>
        <v>1685.383921914095</v>
      </c>
      <c r="G275" s="156">
        <f t="shared" si="22"/>
        <v>1106.0976224965166</v>
      </c>
      <c r="H275" s="156">
        <f t="shared" si="22"/>
        <v>453.88527578141736</v>
      </c>
      <c r="I275" s="156">
        <f t="shared" si="22"/>
        <v>1844.4358830679241</v>
      </c>
      <c r="J275" s="156">
        <f t="shared" si="22"/>
        <v>2863.9054700976844</v>
      </c>
      <c r="K275" s="156">
        <f t="shared" si="22"/>
        <v>1389.1226112887318</v>
      </c>
      <c r="L275" s="156">
        <f t="shared" si="22"/>
        <v>359.36750981182468</v>
      </c>
      <c r="M275" s="156">
        <f t="shared" si="22"/>
        <v>2871.0605886382291</v>
      </c>
      <c r="N275" s="156">
        <f t="shared" si="22"/>
        <v>8377.9528801121251</v>
      </c>
      <c r="O275" s="156">
        <f t="shared" si="22"/>
        <v>1981.9076994605171</v>
      </c>
      <c r="P275" s="156">
        <f t="shared" si="22"/>
        <v>41.940028347597647</v>
      </c>
      <c r="Q275" s="156">
        <f t="shared" si="22"/>
        <v>589.24290903770702</v>
      </c>
      <c r="R275" s="156">
        <f t="shared" si="21"/>
        <v>10.663829243422255</v>
      </c>
      <c r="S275" s="156">
        <f t="shared" si="21"/>
        <v>25.877865363937435</v>
      </c>
      <c r="T275" s="156">
        <f t="shared" si="21"/>
        <v>20.360316209049849</v>
      </c>
      <c r="U275" s="156">
        <f t="shared" si="21"/>
        <v>30.33939826655822</v>
      </c>
      <c r="V275" s="156">
        <f t="shared" si="21"/>
        <v>10.318173857413401</v>
      </c>
      <c r="W275" s="156">
        <f t="shared" si="21"/>
        <v>3.030475150191152</v>
      </c>
      <c r="X275" s="156">
        <f t="shared" si="21"/>
        <v>160.47634052978293</v>
      </c>
    </row>
    <row r="276" spans="1:24" ht="16">
      <c r="A276" s="130">
        <v>1992</v>
      </c>
      <c r="B276" s="156">
        <f t="shared" si="22"/>
        <v>535.51311493149285</v>
      </c>
      <c r="C276" s="156">
        <f t="shared" si="22"/>
        <v>651.89316314239829</v>
      </c>
      <c r="D276" s="156">
        <f t="shared" si="22"/>
        <v>473.89609071852385</v>
      </c>
      <c r="E276" s="156">
        <f t="shared" si="22"/>
        <v>323.07046104249002</v>
      </c>
      <c r="F276" s="156">
        <f t="shared" si="22"/>
        <v>2670.204892081138</v>
      </c>
      <c r="G276" s="156">
        <f t="shared" si="22"/>
        <v>1284.3231324093804</v>
      </c>
      <c r="H276" s="156">
        <f t="shared" si="22"/>
        <v>508.17087130705863</v>
      </c>
      <c r="I276" s="156">
        <f t="shared" si="22"/>
        <v>2145.1595666971616</v>
      </c>
      <c r="J276" s="156">
        <f t="shared" si="22"/>
        <v>3741.8324099230131</v>
      </c>
      <c r="K276" s="156">
        <f t="shared" si="22"/>
        <v>1630.607686035165</v>
      </c>
      <c r="L276" s="156">
        <f t="shared" si="22"/>
        <v>375.77982398493077</v>
      </c>
      <c r="M276" s="156">
        <f t="shared" si="22"/>
        <v>3523.1645801356303</v>
      </c>
      <c r="N276" s="156">
        <f t="shared" si="22"/>
        <v>11333.275758571677</v>
      </c>
      <c r="O276" s="156">
        <f t="shared" si="22"/>
        <v>2539.5967070117122</v>
      </c>
      <c r="P276" s="156">
        <f t="shared" si="22"/>
        <v>36.793148068780468</v>
      </c>
      <c r="Q276" s="156">
        <f t="shared" si="22"/>
        <v>656.4342779552768</v>
      </c>
      <c r="R276" s="156">
        <f t="shared" si="21"/>
        <v>11.037703096696641</v>
      </c>
      <c r="S276" s="156">
        <f t="shared" si="21"/>
        <v>27.738483883604538</v>
      </c>
      <c r="T276" s="156">
        <f t="shared" si="21"/>
        <v>22.000136076526726</v>
      </c>
      <c r="U276" s="156">
        <f t="shared" si="21"/>
        <v>33.189177945736034</v>
      </c>
      <c r="V276" s="156">
        <f t="shared" si="21"/>
        <v>11.227720882944391</v>
      </c>
      <c r="W276" s="156">
        <f t="shared" si="21"/>
        <v>2.9529947205534306</v>
      </c>
      <c r="X276" s="156">
        <f t="shared" si="21"/>
        <v>180.01497689464611</v>
      </c>
    </row>
    <row r="277" spans="1:24" ht="16">
      <c r="A277" s="130">
        <v>1993</v>
      </c>
      <c r="B277" s="156">
        <f t="shared" si="22"/>
        <v>595.17998619715979</v>
      </c>
      <c r="C277" s="156">
        <f t="shared" si="22"/>
        <v>717.55184253410062</v>
      </c>
      <c r="D277" s="156">
        <f t="shared" si="22"/>
        <v>485.15645701899388</v>
      </c>
      <c r="E277" s="156">
        <f t="shared" si="22"/>
        <v>376.1874652673082</v>
      </c>
      <c r="F277" s="156">
        <f t="shared" si="22"/>
        <v>3403.4539366861768</v>
      </c>
      <c r="G277" s="156">
        <f t="shared" si="22"/>
        <v>1493.218289895766</v>
      </c>
      <c r="H277" s="156">
        <f t="shared" si="22"/>
        <v>565.66638612650979</v>
      </c>
      <c r="I277" s="156">
        <f t="shared" si="22"/>
        <v>2570.6911255360828</v>
      </c>
      <c r="J277" s="156">
        <f t="shared" si="22"/>
        <v>4415.8583761287973</v>
      </c>
      <c r="K277" s="156">
        <f t="shared" si="22"/>
        <v>1928.9599743490191</v>
      </c>
      <c r="L277" s="156">
        <f t="shared" si="22"/>
        <v>414.84589448640418</v>
      </c>
      <c r="M277" s="156">
        <f t="shared" si="22"/>
        <v>4236.0064696344716</v>
      </c>
      <c r="N277" s="156">
        <f t="shared" si="22"/>
        <v>14372.973649778187</v>
      </c>
      <c r="O277" s="156">
        <f t="shared" si="22"/>
        <v>3050.0048531869261</v>
      </c>
      <c r="P277" s="156">
        <f t="shared" si="22"/>
        <v>48.644221061734662</v>
      </c>
      <c r="Q277" s="156">
        <f t="shared" si="22"/>
        <v>1147.6899985486673</v>
      </c>
      <c r="R277" s="156">
        <f t="shared" si="21"/>
        <v>11.357465355407941</v>
      </c>
      <c r="S277" s="156">
        <f t="shared" si="21"/>
        <v>30.856289472121688</v>
      </c>
      <c r="T277" s="156">
        <f t="shared" si="21"/>
        <v>26.012960896885197</v>
      </c>
      <c r="U277" s="156">
        <f t="shared" si="21"/>
        <v>37.565171057881329</v>
      </c>
      <c r="V277" s="156">
        <f t="shared" si="21"/>
        <v>12.876174862978287</v>
      </c>
      <c r="W277" s="156">
        <f t="shared" si="21"/>
        <v>3.2959766976151457</v>
      </c>
      <c r="X277" s="156">
        <f t="shared" si="21"/>
        <v>213.40271468924993</v>
      </c>
    </row>
    <row r="278" spans="1:24" ht="16">
      <c r="A278" s="130">
        <v>1994</v>
      </c>
      <c r="B278" s="156">
        <f t="shared" si="22"/>
        <v>594.8228782054415</v>
      </c>
      <c r="C278" s="156">
        <f t="shared" si="22"/>
        <v>727.02352685555081</v>
      </c>
      <c r="D278" s="156">
        <f t="shared" si="22"/>
        <v>496.26903507309765</v>
      </c>
      <c r="E278" s="156">
        <f t="shared" si="22"/>
        <v>387.50730612877055</v>
      </c>
      <c r="F278" s="156">
        <f t="shared" si="22"/>
        <v>3150.3869365058049</v>
      </c>
      <c r="G278" s="156">
        <f t="shared" si="22"/>
        <v>1454.0213097860021</v>
      </c>
      <c r="H278" s="156">
        <f t="shared" si="22"/>
        <v>558.05403052891302</v>
      </c>
      <c r="I278" s="156">
        <f t="shared" si="22"/>
        <v>2545.9878568924546</v>
      </c>
      <c r="J278" s="156">
        <f t="shared" si="22"/>
        <v>4152.7866285747659</v>
      </c>
      <c r="K278" s="156">
        <f t="shared" si="22"/>
        <v>1899.6012035394272</v>
      </c>
      <c r="L278" s="156">
        <f t="shared" si="22"/>
        <v>385.94358101753642</v>
      </c>
      <c r="M278" s="156">
        <f t="shared" si="22"/>
        <v>4251.849133830905</v>
      </c>
      <c r="N278" s="156">
        <f t="shared" si="22"/>
        <v>14465.535600082758</v>
      </c>
      <c r="O278" s="156">
        <f t="shared" si="22"/>
        <v>2954.2347007968565</v>
      </c>
      <c r="P278" s="156">
        <f t="shared" si="22"/>
        <v>52.218111983140304</v>
      </c>
      <c r="Q278" s="156">
        <f t="shared" si="22"/>
        <v>1063.7249982548467</v>
      </c>
      <c r="R278" s="156">
        <f t="shared" si="21"/>
        <v>11.800747228229511</v>
      </c>
      <c r="S278" s="156">
        <f t="shared" si="21"/>
        <v>29.269041941675749</v>
      </c>
      <c r="T278" s="156">
        <f t="shared" si="21"/>
        <v>23.991753835197219</v>
      </c>
      <c r="U278" s="156">
        <f t="shared" si="21"/>
        <v>35.401041553236787</v>
      </c>
      <c r="V278" s="156">
        <f t="shared" si="21"/>
        <v>12.210347860813679</v>
      </c>
      <c r="W278" s="156">
        <f t="shared" si="21"/>
        <v>3.4464227198252306</v>
      </c>
      <c r="X278" s="156">
        <f t="shared" si="21"/>
        <v>215.12167355607181</v>
      </c>
    </row>
    <row r="279" spans="1:24" ht="16">
      <c r="A279" s="130">
        <v>1995</v>
      </c>
      <c r="B279" s="156">
        <f t="shared" si="22"/>
        <v>813.67605978356949</v>
      </c>
      <c r="C279" s="156">
        <f t="shared" si="22"/>
        <v>1000.2244277773297</v>
      </c>
      <c r="D279" s="156">
        <f t="shared" si="22"/>
        <v>679.37082789972465</v>
      </c>
      <c r="E279" s="156">
        <f t="shared" si="22"/>
        <v>536.4229440375708</v>
      </c>
      <c r="F279" s="156">
        <f t="shared" si="22"/>
        <v>4666.8032436346812</v>
      </c>
      <c r="G279" s="156">
        <f t="shared" si="22"/>
        <v>1949.1155657681359</v>
      </c>
      <c r="H279" s="156">
        <f t="shared" si="22"/>
        <v>733.69780171579214</v>
      </c>
      <c r="I279" s="156">
        <f t="shared" si="22"/>
        <v>3315.0012441885397</v>
      </c>
      <c r="J279" s="156">
        <f t="shared" si="22"/>
        <v>5667.2420451022972</v>
      </c>
      <c r="K279" s="156">
        <f t="shared" si="22"/>
        <v>2458.7298217892221</v>
      </c>
      <c r="L279" s="156">
        <f t="shared" si="22"/>
        <v>498.94786153947103</v>
      </c>
      <c r="M279" s="156">
        <f t="shared" si="22"/>
        <v>5386.0298902802988</v>
      </c>
      <c r="N279" s="156">
        <f t="shared" si="22"/>
        <v>19346.785932974683</v>
      </c>
      <c r="O279" s="156">
        <f t="shared" si="22"/>
        <v>3935.0997061554285</v>
      </c>
      <c r="P279" s="156">
        <f t="shared" si="22"/>
        <v>58.175154198176948</v>
      </c>
      <c r="Q279" s="156">
        <f t="shared" si="22"/>
        <v>1008.3155630957517</v>
      </c>
      <c r="R279" s="156">
        <f t="shared" si="21"/>
        <v>12.460999035648952</v>
      </c>
      <c r="S279" s="156">
        <f t="shared" si="21"/>
        <v>34.186826368716112</v>
      </c>
      <c r="T279" s="156">
        <f t="shared" si="21"/>
        <v>31.589462439727477</v>
      </c>
      <c r="U279" s="156">
        <f t="shared" si="21"/>
        <v>45.031540897379323</v>
      </c>
      <c r="V279" s="156">
        <f t="shared" si="21"/>
        <v>14.335681009466906</v>
      </c>
      <c r="W279" s="156">
        <f t="shared" si="21"/>
        <v>4.099788663833019</v>
      </c>
      <c r="X279" s="156">
        <f t="shared" si="21"/>
        <v>254.50830076745299</v>
      </c>
    </row>
    <row r="280" spans="1:24" ht="16">
      <c r="A280" s="130">
        <v>1996</v>
      </c>
      <c r="B280" s="156">
        <f t="shared" si="22"/>
        <v>987.42844558975298</v>
      </c>
      <c r="C280" s="156">
        <f t="shared" si="22"/>
        <v>1229.8759563950046</v>
      </c>
      <c r="D280" s="156">
        <f t="shared" si="22"/>
        <v>838.36019503871364</v>
      </c>
      <c r="E280" s="156">
        <f t="shared" si="22"/>
        <v>668.60097310451147</v>
      </c>
      <c r="F280" s="156">
        <f t="shared" si="22"/>
        <v>5705.8018742425947</v>
      </c>
      <c r="G280" s="156">
        <f t="shared" si="22"/>
        <v>2276.976295085994</v>
      </c>
      <c r="H280" s="156">
        <f t="shared" si="22"/>
        <v>846.92709870287399</v>
      </c>
      <c r="I280" s="156">
        <f t="shared" si="22"/>
        <v>4015.3923478831116</v>
      </c>
      <c r="J280" s="156">
        <f t="shared" si="22"/>
        <v>6745.4163360543989</v>
      </c>
      <c r="K280" s="156">
        <f t="shared" si="22"/>
        <v>2902.7026657097017</v>
      </c>
      <c r="L280" s="156">
        <f t="shared" si="22"/>
        <v>549.85551185234328</v>
      </c>
      <c r="M280" s="156">
        <f t="shared" si="22"/>
        <v>6501.2612393617374</v>
      </c>
      <c r="N280" s="156">
        <f t="shared" si="22"/>
        <v>24073.592672119059</v>
      </c>
      <c r="O280" s="156">
        <f t="shared" si="22"/>
        <v>4694.5739494434265</v>
      </c>
      <c r="P280" s="156">
        <f t="shared" si="22"/>
        <v>62.170042036965761</v>
      </c>
      <c r="Q280" s="156">
        <f t="shared" si="22"/>
        <v>1069.1270747060566</v>
      </c>
      <c r="R280" s="156">
        <f t="shared" ref="R280:X295" si="23">(1+R93)*R279</f>
        <v>13.109843255435193</v>
      </c>
      <c r="S280" s="156">
        <f t="shared" si="23"/>
        <v>34.904407854195462</v>
      </c>
      <c r="T280" s="156">
        <f t="shared" si="23"/>
        <v>31.295364544413612</v>
      </c>
      <c r="U280" s="156">
        <f t="shared" si="23"/>
        <v>45.662883100760574</v>
      </c>
      <c r="V280" s="156">
        <f t="shared" si="23"/>
        <v>14.97189853266705</v>
      </c>
      <c r="W280" s="156">
        <f t="shared" si="23"/>
        <v>5.5936939187424288</v>
      </c>
      <c r="X280" s="156">
        <f t="shared" si="23"/>
        <v>345.50418059064509</v>
      </c>
    </row>
    <row r="281" spans="1:24" ht="16">
      <c r="A281" s="130">
        <v>1997</v>
      </c>
      <c r="B281" s="156">
        <f t="shared" si="22"/>
        <v>1297.322988953641</v>
      </c>
      <c r="C281" s="156">
        <f t="shared" si="22"/>
        <v>1640.1994717270697</v>
      </c>
      <c r="D281" s="156">
        <f t="shared" si="22"/>
        <v>1121.1460130657279</v>
      </c>
      <c r="E281" s="156">
        <f t="shared" si="22"/>
        <v>889.06007946748457</v>
      </c>
      <c r="F281" s="156">
        <f t="shared" si="22"/>
        <v>7658.0062520691827</v>
      </c>
      <c r="G281" s="156">
        <f t="shared" si="22"/>
        <v>2806.7831394266032</v>
      </c>
      <c r="H281" s="156">
        <f t="shared" si="22"/>
        <v>985.38578973922904</v>
      </c>
      <c r="I281" s="156">
        <f t="shared" si="22"/>
        <v>5307.6507537550224</v>
      </c>
      <c r="J281" s="156">
        <f t="shared" si="22"/>
        <v>8773.119633403534</v>
      </c>
      <c r="K281" s="156">
        <f t="shared" si="22"/>
        <v>3715.2271958951615</v>
      </c>
      <c r="L281" s="156">
        <f t="shared" si="22"/>
        <v>597.36852663150432</v>
      </c>
      <c r="M281" s="156">
        <f t="shared" si="22"/>
        <v>8522.8934343536639</v>
      </c>
      <c r="N281" s="156">
        <f t="shared" si="22"/>
        <v>33677.752468660961</v>
      </c>
      <c r="O281" s="156">
        <f t="shared" si="22"/>
        <v>5822.0697748812545</v>
      </c>
      <c r="P281" s="156">
        <f t="shared" si="22"/>
        <v>63.583167092465985</v>
      </c>
      <c r="Q281" s="156">
        <f t="shared" si="22"/>
        <v>945.26870310135996</v>
      </c>
      <c r="R281" s="156">
        <f t="shared" si="23"/>
        <v>13.798896616940866</v>
      </c>
      <c r="S281" s="156">
        <f t="shared" si="23"/>
        <v>37.82974627645558</v>
      </c>
      <c r="T281" s="156">
        <f t="shared" si="23"/>
        <v>36.256931639284943</v>
      </c>
      <c r="U281" s="156">
        <f t="shared" si="23"/>
        <v>51.575769833478063</v>
      </c>
      <c r="V281" s="156">
        <f t="shared" si="23"/>
        <v>16.349612635643073</v>
      </c>
      <c r="W281" s="156">
        <f t="shared" si="23"/>
        <v>5.4833378766651615</v>
      </c>
      <c r="X281" s="156">
        <f t="shared" si="23"/>
        <v>410.66937858766607</v>
      </c>
    </row>
    <row r="282" spans="1:24" ht="16">
      <c r="A282" s="130">
        <v>1998</v>
      </c>
      <c r="B282" s="156">
        <f t="shared" si="22"/>
        <v>1612.5595020394862</v>
      </c>
      <c r="C282" s="156">
        <f t="shared" si="22"/>
        <v>2108.9520787519491</v>
      </c>
      <c r="D282" s="156">
        <f t="shared" si="22"/>
        <v>1584.8535952058064</v>
      </c>
      <c r="E282" s="156">
        <f t="shared" si="22"/>
        <v>978.93126933596966</v>
      </c>
      <c r="F282" s="156">
        <f t="shared" si="22"/>
        <v>10203.678409356964</v>
      </c>
      <c r="G282" s="156">
        <f t="shared" si="22"/>
        <v>2969.0152048854611</v>
      </c>
      <c r="H282" s="156">
        <f t="shared" si="22"/>
        <v>1075.2256275224288</v>
      </c>
      <c r="I282" s="156">
        <f t="shared" si="22"/>
        <v>5323.5724002250117</v>
      </c>
      <c r="J282" s="156">
        <f t="shared" si="22"/>
        <v>9192.8184990358714</v>
      </c>
      <c r="K282" s="156">
        <f t="shared" si="22"/>
        <v>3734.5835295857751</v>
      </c>
      <c r="L282" s="156">
        <f t="shared" si="22"/>
        <v>582.09381340553682</v>
      </c>
      <c r="M282" s="156">
        <f t="shared" si="22"/>
        <v>8143.7099054592691</v>
      </c>
      <c r="N282" s="156">
        <f t="shared" si="22"/>
        <v>32702.781534693226</v>
      </c>
      <c r="O282" s="156">
        <f t="shared" si="22"/>
        <v>5347.4546468329345</v>
      </c>
      <c r="P282" s="156">
        <f t="shared" si="22"/>
        <v>75.513912565696302</v>
      </c>
      <c r="Q282" s="156">
        <f t="shared" si="22"/>
        <v>705.73761373547529</v>
      </c>
      <c r="R282" s="156">
        <f t="shared" si="23"/>
        <v>14.468971036659513</v>
      </c>
      <c r="S282" s="156">
        <f t="shared" si="23"/>
        <v>41.690271883967874</v>
      </c>
      <c r="T282" s="156">
        <f t="shared" si="23"/>
        <v>40.993174619324733</v>
      </c>
      <c r="U282" s="156">
        <f t="shared" si="23"/>
        <v>57.125322667560297</v>
      </c>
      <c r="V282" s="156">
        <f t="shared" si="23"/>
        <v>17.409231030559102</v>
      </c>
      <c r="W282" s="156">
        <f t="shared" si="23"/>
        <v>3.9895207655593268</v>
      </c>
      <c r="X282" s="156">
        <f t="shared" si="23"/>
        <v>333.37031346424544</v>
      </c>
    </row>
    <row r="283" spans="1:24" ht="16">
      <c r="A283" s="130">
        <v>1999</v>
      </c>
      <c r="B283" s="156">
        <f t="shared" si="22"/>
        <v>2019.2470084538447</v>
      </c>
      <c r="C283" s="156">
        <f t="shared" si="22"/>
        <v>2552.7177751629342</v>
      </c>
      <c r="D283" s="156">
        <f t="shared" si="22"/>
        <v>1950.9801384707482</v>
      </c>
      <c r="E283" s="156">
        <f t="shared" si="22"/>
        <v>1017.8511664327148</v>
      </c>
      <c r="F283" s="156">
        <f t="shared" si="22"/>
        <v>9592.6644995270162</v>
      </c>
      <c r="G283" s="156">
        <f t="shared" si="22"/>
        <v>3879.8793795922716</v>
      </c>
      <c r="H283" s="156">
        <f t="shared" si="22"/>
        <v>1581.4065596664818</v>
      </c>
      <c r="I283" s="156">
        <f t="shared" si="22"/>
        <v>5405.0924241482926</v>
      </c>
      <c r="J283" s="156">
        <f t="shared" si="22"/>
        <v>10139.480474438147</v>
      </c>
      <c r="K283" s="156">
        <f t="shared" si="22"/>
        <v>4963.7470066783408</v>
      </c>
      <c r="L283" s="156">
        <f t="shared" si="22"/>
        <v>853.76863799816897</v>
      </c>
      <c r="M283" s="156">
        <f t="shared" si="22"/>
        <v>10004.058996262384</v>
      </c>
      <c r="N283" s="156">
        <f t="shared" si="22"/>
        <v>35575.393864700673</v>
      </c>
      <c r="O283" s="156">
        <f t="shared" si="22"/>
        <v>7029.4430314477659</v>
      </c>
      <c r="P283" s="156">
        <f t="shared" si="22"/>
        <v>96.601927788792651</v>
      </c>
      <c r="Q283" s="156">
        <f t="shared" si="22"/>
        <v>1174.9896104843301</v>
      </c>
      <c r="R283" s="156">
        <f t="shared" si="23"/>
        <v>15.146697640016644</v>
      </c>
      <c r="S283" s="156">
        <f t="shared" si="23"/>
        <v>40.951937168902802</v>
      </c>
      <c r="T283" s="156">
        <f t="shared" si="23"/>
        <v>37.318546446448465</v>
      </c>
      <c r="U283" s="156">
        <f t="shared" si="23"/>
        <v>52.87177114173376</v>
      </c>
      <c r="V283" s="156">
        <f t="shared" si="23"/>
        <v>17.049382225157444</v>
      </c>
      <c r="W283" s="156">
        <f t="shared" si="23"/>
        <v>5.2591000403675805</v>
      </c>
      <c r="X283" s="156">
        <f t="shared" si="23"/>
        <v>311.78158533461436</v>
      </c>
    </row>
    <row r="284" spans="1:24" ht="16">
      <c r="A284" s="130">
        <v>2000</v>
      </c>
      <c r="B284" s="156">
        <f t="shared" si="22"/>
        <v>1788.7095774986692</v>
      </c>
      <c r="C284" s="156">
        <f t="shared" si="22"/>
        <v>2320.3183489121006</v>
      </c>
      <c r="D284" s="156">
        <f t="shared" si="22"/>
        <v>1805.0129177218532</v>
      </c>
      <c r="E284" s="156">
        <f t="shared" si="22"/>
        <v>1133.5533517795382</v>
      </c>
      <c r="F284" s="156">
        <f t="shared" si="22"/>
        <v>11801.074021135773</v>
      </c>
      <c r="G284" s="156">
        <f t="shared" si="22"/>
        <v>3582.0598384147688</v>
      </c>
      <c r="H284" s="156">
        <f t="shared" si="22"/>
        <v>1558.0818939245619</v>
      </c>
      <c r="I284" s="156">
        <f t="shared" si="22"/>
        <v>7026.2148173006581</v>
      </c>
      <c r="J284" s="156">
        <f t="shared" si="22"/>
        <v>12790.150022011458</v>
      </c>
      <c r="K284" s="156">
        <f t="shared" si="22"/>
        <v>4416.2457118417196</v>
      </c>
      <c r="L284" s="156">
        <f t="shared" si="22"/>
        <v>642.18769412946267</v>
      </c>
      <c r="M284" s="156">
        <f t="shared" si="22"/>
        <v>11775.277641550638</v>
      </c>
      <c r="N284" s="156">
        <f t="shared" si="22"/>
        <v>44205.272908399762</v>
      </c>
      <c r="O284" s="156">
        <f t="shared" si="22"/>
        <v>6092.9806307982944</v>
      </c>
      <c r="P284" s="156">
        <f t="shared" si="22"/>
        <v>83.685284024153191</v>
      </c>
      <c r="Q284" s="156">
        <f t="shared" si="22"/>
        <v>812.74031357201113</v>
      </c>
      <c r="R284" s="156">
        <f t="shared" si="23"/>
        <v>16.039292531942824</v>
      </c>
      <c r="S284" s="156">
        <f t="shared" si="23"/>
        <v>46.108605097211047</v>
      </c>
      <c r="T284" s="156">
        <f t="shared" si="23"/>
        <v>45.334197037681136</v>
      </c>
      <c r="U284" s="156">
        <f t="shared" si="23"/>
        <v>59.674781934540647</v>
      </c>
      <c r="V284" s="156">
        <f t="shared" si="23"/>
        <v>19.043136982567358</v>
      </c>
      <c r="W284" s="156">
        <f t="shared" si="23"/>
        <v>6.9349781777598345</v>
      </c>
      <c r="X284" s="156">
        <f t="shared" si="23"/>
        <v>392.50246134091668</v>
      </c>
    </row>
    <row r="285" spans="1:24" ht="16">
      <c r="A285" s="130">
        <v>2001</v>
      </c>
      <c r="B285" s="156">
        <f t="shared" si="22"/>
        <v>1589.3042337991176</v>
      </c>
      <c r="C285" s="156">
        <f t="shared" si="22"/>
        <v>2044.5253099604085</v>
      </c>
      <c r="D285" s="156">
        <f t="shared" si="22"/>
        <v>1604.6041370611445</v>
      </c>
      <c r="E285" s="156">
        <f t="shared" si="22"/>
        <v>1105.4308335707044</v>
      </c>
      <c r="F285" s="156">
        <f t="shared" si="22"/>
        <v>12734.371724996754</v>
      </c>
      <c r="G285" s="156">
        <f t="shared" si="22"/>
        <v>3482.2636513165335</v>
      </c>
      <c r="H285" s="156">
        <f t="shared" si="22"/>
        <v>1488.4822962125052</v>
      </c>
      <c r="I285" s="156">
        <f t="shared" si="22"/>
        <v>7389.8403778460579</v>
      </c>
      <c r="J285" s="156">
        <f t="shared" si="22"/>
        <v>13496.715851677354</v>
      </c>
      <c r="K285" s="156">
        <f t="shared" si="22"/>
        <v>4997.6002973485638</v>
      </c>
      <c r="L285" s="156">
        <f t="shared" si="22"/>
        <v>647.57564888320883</v>
      </c>
      <c r="M285" s="156">
        <f t="shared" si="22"/>
        <v>13622.818703509933</v>
      </c>
      <c r="N285" s="156">
        <f t="shared" si="22"/>
        <v>54681.480534961425</v>
      </c>
      <c r="O285" s="156">
        <f t="shared" si="22"/>
        <v>8146.0104543457801</v>
      </c>
      <c r="P285" s="156">
        <f t="shared" si="22"/>
        <v>65.779143801505128</v>
      </c>
      <c r="Q285" s="156">
        <f t="shared" si="22"/>
        <v>791.48715437210308</v>
      </c>
      <c r="R285" s="156">
        <f t="shared" si="23"/>
        <v>16.652955864214956</v>
      </c>
      <c r="S285" s="156">
        <f t="shared" si="23"/>
        <v>49.621619719567555</v>
      </c>
      <c r="T285" s="156">
        <f t="shared" si="23"/>
        <v>47.009748960193832</v>
      </c>
      <c r="U285" s="156">
        <f t="shared" si="23"/>
        <v>66.028952714930526</v>
      </c>
      <c r="V285" s="156">
        <f t="shared" si="23"/>
        <v>20.020811635252365</v>
      </c>
      <c r="W285" s="156">
        <f t="shared" si="23"/>
        <v>5.4265291952603691</v>
      </c>
      <c r="X285" s="156">
        <f t="shared" si="23"/>
        <v>453.34827860905892</v>
      </c>
    </row>
    <row r="286" spans="1:24" ht="16">
      <c r="A286" s="130">
        <v>2002</v>
      </c>
      <c r="B286" s="156">
        <f t="shared" si="22"/>
        <v>1253.1981744352802</v>
      </c>
      <c r="C286" s="156">
        <f t="shared" si="22"/>
        <v>1592.644325952959</v>
      </c>
      <c r="D286" s="156">
        <f t="shared" si="22"/>
        <v>1252.549480326144</v>
      </c>
      <c r="E286" s="156">
        <f t="shared" si="22"/>
        <v>950.35664689455871</v>
      </c>
      <c r="F286" s="156">
        <f t="shared" si="22"/>
        <v>8208.0365303732651</v>
      </c>
      <c r="G286" s="156">
        <f t="shared" si="22"/>
        <v>2835.1197743558687</v>
      </c>
      <c r="H286" s="156">
        <f t="shared" si="22"/>
        <v>1170.1874716818152</v>
      </c>
      <c r="I286" s="156">
        <f t="shared" si="22"/>
        <v>6456.9710119537131</v>
      </c>
      <c r="J286" s="156">
        <f t="shared" si="22"/>
        <v>10971.592320633254</v>
      </c>
      <c r="K286" s="156">
        <f t="shared" si="22"/>
        <v>3917.7188250974859</v>
      </c>
      <c r="L286" s="156">
        <f t="shared" si="22"/>
        <v>440.97958961999876</v>
      </c>
      <c r="M286" s="156">
        <f t="shared" si="22"/>
        <v>11974.185184011161</v>
      </c>
      <c r="N286" s="156">
        <f t="shared" si="22"/>
        <v>49702.184917447834</v>
      </c>
      <c r="O286" s="156">
        <f t="shared" si="22"/>
        <v>7015.0998229689558</v>
      </c>
      <c r="P286" s="156">
        <f t="shared" si="22"/>
        <v>55.386039080867313</v>
      </c>
      <c r="Q286" s="156">
        <f t="shared" ref="Q286:X301" si="24">(1+Q99)*Q285</f>
        <v>742.64448207580051</v>
      </c>
      <c r="R286" s="156">
        <f t="shared" si="23"/>
        <v>16.927230047298575</v>
      </c>
      <c r="S286" s="156">
        <f t="shared" si="23"/>
        <v>56.039680014096426</v>
      </c>
      <c r="T286" s="156">
        <f t="shared" si="23"/>
        <v>55.395818077202811</v>
      </c>
      <c r="U286" s="156">
        <f t="shared" si="23"/>
        <v>76.814121851387284</v>
      </c>
      <c r="V286" s="156">
        <f t="shared" si="23"/>
        <v>21.942809552236593</v>
      </c>
      <c r="W286" s="156">
        <f t="shared" si="23"/>
        <v>7.247271673829931</v>
      </c>
      <c r="X286" s="156">
        <f t="shared" si="23"/>
        <v>476.9929781132206</v>
      </c>
    </row>
    <row r="287" spans="1:24" ht="16">
      <c r="A287" s="130">
        <v>2003</v>
      </c>
      <c r="B287" s="156">
        <f t="shared" ref="B287:P301" si="25">(1+B100)*B286</f>
        <v>1649.4845011552045</v>
      </c>
      <c r="C287" s="156">
        <f t="shared" si="25"/>
        <v>2049.5739830688626</v>
      </c>
      <c r="D287" s="156">
        <f t="shared" si="25"/>
        <v>1603.5082704899892</v>
      </c>
      <c r="E287" s="156">
        <f t="shared" si="25"/>
        <v>1217.7175278346031</v>
      </c>
      <c r="F287" s="156">
        <f t="shared" si="25"/>
        <v>10685.204699496126</v>
      </c>
      <c r="G287" s="156">
        <f t="shared" si="25"/>
        <v>4011.6094271203237</v>
      </c>
      <c r="H287" s="156">
        <f t="shared" si="25"/>
        <v>1629.2847630134459</v>
      </c>
      <c r="I287" s="156">
        <f t="shared" si="25"/>
        <v>9158.212056847251</v>
      </c>
      <c r="J287" s="156">
        <f t="shared" si="25"/>
        <v>16218.24129234186</v>
      </c>
      <c r="K287" s="156">
        <f t="shared" si="25"/>
        <v>5937.3028794352394</v>
      </c>
      <c r="L287" s="156">
        <f t="shared" si="25"/>
        <v>679.88469209252935</v>
      </c>
      <c r="M287" s="156">
        <f t="shared" si="25"/>
        <v>17831.836834177582</v>
      </c>
      <c r="N287" s="156">
        <f t="shared" si="25"/>
        <v>81471.324494831322</v>
      </c>
      <c r="O287" s="156">
        <f t="shared" si="25"/>
        <v>12502.942263479341</v>
      </c>
      <c r="P287" s="156">
        <f t="shared" si="25"/>
        <v>77.220323407326831</v>
      </c>
      <c r="Q287" s="156">
        <f t="shared" si="24"/>
        <v>1157.1589261912293</v>
      </c>
      <c r="R287" s="156">
        <f t="shared" si="23"/>
        <v>17.100057066081494</v>
      </c>
      <c r="S287" s="156">
        <f t="shared" si="23"/>
        <v>57.382390747234176</v>
      </c>
      <c r="T287" s="156">
        <f t="shared" si="23"/>
        <v>56.197949522960712</v>
      </c>
      <c r="U287" s="156">
        <f t="shared" si="23"/>
        <v>80.859153508081334</v>
      </c>
      <c r="V287" s="156">
        <f t="shared" si="23"/>
        <v>23.109947592320058</v>
      </c>
      <c r="W287" s="156">
        <f t="shared" si="23"/>
        <v>9.0017740840120588</v>
      </c>
      <c r="X287" s="156">
        <f t="shared" si="23"/>
        <v>660.4747409654683</v>
      </c>
    </row>
    <row r="288" spans="1:24" ht="16">
      <c r="A288" s="130">
        <v>2004</v>
      </c>
      <c r="B288" s="156">
        <f t="shared" si="25"/>
        <v>1846.9607856335056</v>
      </c>
      <c r="C288" s="156">
        <f t="shared" si="25"/>
        <v>2272.5471366869242</v>
      </c>
      <c r="D288" s="156">
        <f t="shared" si="25"/>
        <v>1748.9879644641362</v>
      </c>
      <c r="E288" s="156">
        <f t="shared" si="25"/>
        <v>1376.3760976418207</v>
      </c>
      <c r="F288" s="156">
        <f t="shared" si="25"/>
        <v>12318.26675094685</v>
      </c>
      <c r="G288" s="156">
        <f t="shared" si="25"/>
        <v>4740.4386278395441</v>
      </c>
      <c r="H288" s="156">
        <f t="shared" si="25"/>
        <v>1842.1849518237982</v>
      </c>
      <c r="I288" s="156">
        <f t="shared" si="25"/>
        <v>11242.107377072445</v>
      </c>
      <c r="J288" s="156">
        <f t="shared" si="25"/>
        <v>19443.540160588644</v>
      </c>
      <c r="K288" s="156">
        <f t="shared" si="25"/>
        <v>7188.2925961322453</v>
      </c>
      <c r="L288" s="156">
        <f t="shared" si="25"/>
        <v>785.06285395924363</v>
      </c>
      <c r="M288" s="156">
        <f t="shared" si="25"/>
        <v>21523.205377220682</v>
      </c>
      <c r="N288" s="156">
        <f t="shared" si="25"/>
        <v>97948.085160666</v>
      </c>
      <c r="O288" s="156">
        <f t="shared" si="25"/>
        <v>14583.181797277033</v>
      </c>
      <c r="P288" s="156">
        <f t="shared" si="25"/>
        <v>92.960914130676329</v>
      </c>
      <c r="Q288" s="156">
        <f t="shared" si="24"/>
        <v>1452.8477466008742</v>
      </c>
      <c r="R288" s="156">
        <f t="shared" si="23"/>
        <v>17.305770752586454</v>
      </c>
      <c r="S288" s="156">
        <f t="shared" si="23"/>
        <v>58.675216010769361</v>
      </c>
      <c r="T288" s="156">
        <f t="shared" si="23"/>
        <v>60.980395027364665</v>
      </c>
      <c r="U288" s="156">
        <f t="shared" si="23"/>
        <v>87.910880285521102</v>
      </c>
      <c r="V288" s="156">
        <f t="shared" si="23"/>
        <v>24.143193349172687</v>
      </c>
      <c r="W288" s="156">
        <f t="shared" si="23"/>
        <v>10.639485954455862</v>
      </c>
      <c r="X288" s="156">
        <f t="shared" si="23"/>
        <v>861.32184558377344</v>
      </c>
    </row>
    <row r="289" spans="1:24" ht="16">
      <c r="A289" s="130">
        <v>2005</v>
      </c>
      <c r="B289" s="156">
        <f t="shared" si="25"/>
        <v>1960.8074484599547</v>
      </c>
      <c r="C289" s="156">
        <f t="shared" si="25"/>
        <v>2384.1973775123524</v>
      </c>
      <c r="D289" s="156">
        <f t="shared" si="25"/>
        <v>1842.7625902555012</v>
      </c>
      <c r="E289" s="156">
        <f t="shared" si="25"/>
        <v>1436.264623036546</v>
      </c>
      <c r="F289" s="156">
        <f t="shared" si="25"/>
        <v>13305.711085011524</v>
      </c>
      <c r="G289" s="156">
        <f t="shared" si="25"/>
        <v>5266.1058672806712</v>
      </c>
      <c r="H289" s="156">
        <f t="shared" si="25"/>
        <v>1988.0281676098245</v>
      </c>
      <c r="I289" s="156">
        <f t="shared" si="25"/>
        <v>13042.983042658827</v>
      </c>
      <c r="J289" s="156">
        <f t="shared" si="25"/>
        <v>21357.803101912581</v>
      </c>
      <c r="K289" s="156">
        <f t="shared" si="25"/>
        <v>7674.7962390384755</v>
      </c>
      <c r="L289" s="156">
        <f t="shared" si="25"/>
        <v>784.80378321743706</v>
      </c>
      <c r="M289" s="156">
        <f t="shared" si="25"/>
        <v>23377.644752522017</v>
      </c>
      <c r="N289" s="156">
        <f t="shared" si="25"/>
        <v>106668.40318252009</v>
      </c>
      <c r="O289" s="156">
        <f t="shared" si="25"/>
        <v>15116.634587421428</v>
      </c>
      <c r="P289" s="156">
        <f t="shared" si="25"/>
        <v>106.41235840538521</v>
      </c>
      <c r="Q289" s="156">
        <f t="shared" si="24"/>
        <v>1946.8014519677054</v>
      </c>
      <c r="R289" s="156">
        <f t="shared" si="23"/>
        <v>17.821482721013531</v>
      </c>
      <c r="S289" s="156">
        <f t="shared" si="23"/>
        <v>59.474372452836036</v>
      </c>
      <c r="T289" s="156">
        <f t="shared" si="23"/>
        <v>65.744183486902386</v>
      </c>
      <c r="U289" s="156">
        <f t="shared" si="23"/>
        <v>93.071248958281188</v>
      </c>
      <c r="V289" s="156">
        <f t="shared" si="23"/>
        <v>24.992550891196583</v>
      </c>
      <c r="W289" s="156">
        <f t="shared" si="23"/>
        <v>13.287174005700583</v>
      </c>
      <c r="X289" s="156">
        <f t="shared" si="23"/>
        <v>932.70959004225676</v>
      </c>
    </row>
    <row r="290" spans="1:24" ht="16">
      <c r="A290" s="130">
        <v>2006</v>
      </c>
      <c r="B290" s="156">
        <f t="shared" si="25"/>
        <v>2264.3796576305249</v>
      </c>
      <c r="C290" s="156">
        <f t="shared" si="25"/>
        <v>2760.805195264204</v>
      </c>
      <c r="D290" s="156">
        <f t="shared" si="25"/>
        <v>2052.7236949143407</v>
      </c>
      <c r="E290" s="156">
        <f t="shared" si="25"/>
        <v>1738.1974600221181</v>
      </c>
      <c r="F290" s="156">
        <f t="shared" si="25"/>
        <v>16680.810079813495</v>
      </c>
      <c r="G290" s="156">
        <f t="shared" si="25"/>
        <v>5997.4626501286102</v>
      </c>
      <c r="H290" s="156">
        <f t="shared" si="25"/>
        <v>2230.795718268479</v>
      </c>
      <c r="I290" s="156">
        <f t="shared" si="25"/>
        <v>14612.29943233477</v>
      </c>
      <c r="J290" s="156">
        <f t="shared" si="25"/>
        <v>25125.903603256647</v>
      </c>
      <c r="K290" s="156">
        <f t="shared" si="25"/>
        <v>8918.3434736498803</v>
      </c>
      <c r="L290" s="156">
        <f t="shared" si="25"/>
        <v>854.30600625917327</v>
      </c>
      <c r="M290" s="156">
        <f t="shared" si="25"/>
        <v>28291.625679502144</v>
      </c>
      <c r="N290" s="156">
        <f t="shared" si="25"/>
        <v>132853.36279576513</v>
      </c>
      <c r="O290" s="156">
        <f t="shared" si="25"/>
        <v>17840.34980738302</v>
      </c>
      <c r="P290" s="156">
        <f t="shared" si="25"/>
        <v>133.76991162782571</v>
      </c>
      <c r="Q290" s="156">
        <f t="shared" si="24"/>
        <v>2572.5813106882047</v>
      </c>
      <c r="R290" s="156">
        <f t="shared" si="23"/>
        <v>18.676913891622181</v>
      </c>
      <c r="S290" s="156">
        <f t="shared" si="23"/>
        <v>61.343651979028678</v>
      </c>
      <c r="T290" s="156">
        <f t="shared" si="23"/>
        <v>66.525881828561651</v>
      </c>
      <c r="U290" s="156">
        <f t="shared" si="23"/>
        <v>96.08954956199824</v>
      </c>
      <c r="V290" s="156">
        <f t="shared" si="23"/>
        <v>26.202690205348318</v>
      </c>
      <c r="W290" s="156">
        <f t="shared" si="23"/>
        <v>12.908133731990745</v>
      </c>
      <c r="X290" s="156">
        <f t="shared" si="23"/>
        <v>1250.0110988065735</v>
      </c>
    </row>
    <row r="291" spans="1:24" ht="16">
      <c r="A291" s="130">
        <v>2007</v>
      </c>
      <c r="B291" s="156">
        <f t="shared" si="25"/>
        <v>2395.962759535435</v>
      </c>
      <c r="C291" s="156">
        <f t="shared" si="25"/>
        <v>2912.4838326920194</v>
      </c>
      <c r="D291" s="156">
        <f t="shared" si="25"/>
        <v>2318.3596096224046</v>
      </c>
      <c r="E291" s="156">
        <f t="shared" si="25"/>
        <v>1727.0601767380153</v>
      </c>
      <c r="F291" s="156">
        <f t="shared" si="25"/>
        <v>17014.516894202512</v>
      </c>
      <c r="G291" s="156">
        <f t="shared" si="25"/>
        <v>6290.1988020813878</v>
      </c>
      <c r="H291" s="156">
        <f t="shared" si="25"/>
        <v>2437.3246227094792</v>
      </c>
      <c r="I291" s="156">
        <f t="shared" si="25"/>
        <v>14760.690587634746</v>
      </c>
      <c r="J291" s="156">
        <f t="shared" si="25"/>
        <v>23779.842773071829</v>
      </c>
      <c r="K291" s="156">
        <f t="shared" si="25"/>
        <v>8920.1271423446105</v>
      </c>
      <c r="L291" s="156">
        <f t="shared" si="25"/>
        <v>901.52349922511769</v>
      </c>
      <c r="M291" s="156">
        <f t="shared" si="25"/>
        <v>27580.940042433049</v>
      </c>
      <c r="N291" s="156">
        <f t="shared" si="25"/>
        <v>118085.38298738787</v>
      </c>
      <c r="O291" s="156">
        <f t="shared" si="25"/>
        <v>16423.647629178733</v>
      </c>
      <c r="P291" s="156">
        <f t="shared" si="25"/>
        <v>150.41088863432722</v>
      </c>
      <c r="Q291" s="156">
        <f t="shared" si="24"/>
        <v>3586.6414117352811</v>
      </c>
      <c r="R291" s="156">
        <f t="shared" si="23"/>
        <v>19.547631617249611</v>
      </c>
      <c r="S291" s="156">
        <f t="shared" si="23"/>
        <v>67.510529312480429</v>
      </c>
      <c r="T291" s="156">
        <f t="shared" si="23"/>
        <v>73.099969470860103</v>
      </c>
      <c r="U291" s="156">
        <f t="shared" si="23"/>
        <v>98.585956059618937</v>
      </c>
      <c r="V291" s="156">
        <f t="shared" si="23"/>
        <v>27.083100596248023</v>
      </c>
      <c r="W291" s="156">
        <f t="shared" si="23"/>
        <v>15.766911862466792</v>
      </c>
      <c r="X291" s="156">
        <f t="shared" si="23"/>
        <v>1027.1117941678597</v>
      </c>
    </row>
    <row r="292" spans="1:24" ht="16">
      <c r="A292" s="130">
        <v>2008</v>
      </c>
      <c r="B292" s="156">
        <f t="shared" si="25"/>
        <v>1516.5006690203584</v>
      </c>
      <c r="C292" s="156">
        <f t="shared" si="25"/>
        <v>1834.952189110953</v>
      </c>
      <c r="D292" s="156">
        <f t="shared" si="25"/>
        <v>1562.9710466093411</v>
      </c>
      <c r="E292" s="156">
        <f t="shared" si="25"/>
        <v>985.45485407654166</v>
      </c>
      <c r="F292" s="156">
        <f t="shared" si="25"/>
        <v>10507.98219449022</v>
      </c>
      <c r="G292" s="156">
        <f t="shared" si="25"/>
        <v>3888.9154093868178</v>
      </c>
      <c r="H292" s="156">
        <f t="shared" si="25"/>
        <v>1513.9298806463435</v>
      </c>
      <c r="I292" s="156">
        <f t="shared" si="25"/>
        <v>8710.3412361170431</v>
      </c>
      <c r="J292" s="156">
        <f t="shared" si="25"/>
        <v>15308.088487387868</v>
      </c>
      <c r="K292" s="156">
        <f t="shared" si="25"/>
        <v>5562.5020846946754</v>
      </c>
      <c r="L292" s="156">
        <f t="shared" si="25"/>
        <v>538.98483924672894</v>
      </c>
      <c r="M292" s="156">
        <f t="shared" si="25"/>
        <v>19076.357180348819</v>
      </c>
      <c r="N292" s="156">
        <f t="shared" si="25"/>
        <v>79275.441014752985</v>
      </c>
      <c r="O292" s="156">
        <f t="shared" si="25"/>
        <v>9612.4324844057301</v>
      </c>
      <c r="P292" s="156">
        <f t="shared" si="25"/>
        <v>84.899426089645999</v>
      </c>
      <c r="Q292" s="156">
        <f t="shared" si="24"/>
        <v>1673.813814028621</v>
      </c>
      <c r="R292" s="156">
        <f t="shared" si="23"/>
        <v>19.860198246809432</v>
      </c>
      <c r="S292" s="156">
        <f t="shared" si="23"/>
        <v>76.359134389467243</v>
      </c>
      <c r="T292" s="156">
        <f t="shared" si="23"/>
        <v>92.01312457205573</v>
      </c>
      <c r="U292" s="156">
        <f t="shared" si="23"/>
        <v>107.24377472077467</v>
      </c>
      <c r="V292" s="156">
        <f t="shared" si="23"/>
        <v>26.413064687496849</v>
      </c>
      <c r="W292" s="156">
        <f t="shared" si="23"/>
        <v>10.242545313628675</v>
      </c>
      <c r="X292" s="156">
        <f t="shared" si="23"/>
        <v>638.45448687291514</v>
      </c>
    </row>
    <row r="293" spans="1:24" ht="16">
      <c r="A293" s="130">
        <v>2009</v>
      </c>
      <c r="B293" s="156">
        <f t="shared" si="25"/>
        <v>1953.5561618320257</v>
      </c>
      <c r="C293" s="156">
        <f t="shared" si="25"/>
        <v>2320.5539364372758</v>
      </c>
      <c r="D293" s="156">
        <f t="shared" si="25"/>
        <v>2050.9146075635426</v>
      </c>
      <c r="E293" s="156">
        <f t="shared" si="25"/>
        <v>1188.1595677023429</v>
      </c>
      <c r="F293" s="156">
        <f t="shared" si="25"/>
        <v>11623.163892788629</v>
      </c>
      <c r="G293" s="156">
        <f t="shared" si="25"/>
        <v>5512.7709277303775</v>
      </c>
      <c r="H293" s="156">
        <f t="shared" si="25"/>
        <v>2163.7305064857615</v>
      </c>
      <c r="I293" s="156">
        <f t="shared" si="25"/>
        <v>11934.589986072733</v>
      </c>
      <c r="J293" s="156">
        <f t="shared" si="25"/>
        <v>20643.569982882425</v>
      </c>
      <c r="K293" s="156">
        <f t="shared" si="25"/>
        <v>8018.1242550039869</v>
      </c>
      <c r="L293" s="156">
        <f t="shared" si="25"/>
        <v>738.67333233924955</v>
      </c>
      <c r="M293" s="156">
        <f t="shared" si="25"/>
        <v>25423.824268538086</v>
      </c>
      <c r="N293" s="156">
        <f t="shared" si="25"/>
        <v>103912.66257331792</v>
      </c>
      <c r="O293" s="156">
        <f t="shared" si="25"/>
        <v>15488.22408914842</v>
      </c>
      <c r="P293" s="156">
        <f t="shared" si="25"/>
        <v>113.48081788272533</v>
      </c>
      <c r="Q293" s="156">
        <f t="shared" si="24"/>
        <v>2987.8413487317898</v>
      </c>
      <c r="R293" s="156">
        <f t="shared" si="23"/>
        <v>19.879462639108837</v>
      </c>
      <c r="S293" s="156">
        <f t="shared" si="23"/>
        <v>74.523460798744452</v>
      </c>
      <c r="T293" s="156">
        <f t="shared" si="23"/>
        <v>78.300408617082269</v>
      </c>
      <c r="U293" s="156">
        <f t="shared" si="23"/>
        <v>110.47931940410044</v>
      </c>
      <c r="V293" s="156">
        <f t="shared" si="23"/>
        <v>29.824047861240192</v>
      </c>
      <c r="W293" s="156">
        <f t="shared" si="23"/>
        <v>12.665046746537161</v>
      </c>
      <c r="X293" s="156">
        <f t="shared" si="23"/>
        <v>815.95073671170371</v>
      </c>
    </row>
    <row r="294" spans="1:24" ht="16">
      <c r="A294" s="130">
        <v>2010</v>
      </c>
      <c r="B294" s="156">
        <f t="shared" si="25"/>
        <v>2299.9998115713174</v>
      </c>
      <c r="C294" s="156">
        <f t="shared" si="25"/>
        <v>2670.1221814221872</v>
      </c>
      <c r="D294" s="156">
        <f t="shared" si="25"/>
        <v>2322.0429361344436</v>
      </c>
      <c r="E294" s="156">
        <f t="shared" si="25"/>
        <v>1411.8928028318612</v>
      </c>
      <c r="F294" s="156">
        <f t="shared" si="25"/>
        <v>11809.255135826234</v>
      </c>
      <c r="G294" s="156">
        <f t="shared" si="25"/>
        <v>7021.5612029409049</v>
      </c>
      <c r="H294" s="156">
        <f t="shared" si="25"/>
        <v>2853.3821142897787</v>
      </c>
      <c r="I294" s="156">
        <f t="shared" si="25"/>
        <v>14999.773123108</v>
      </c>
      <c r="J294" s="156">
        <f t="shared" si="25"/>
        <v>24910.398607804131</v>
      </c>
      <c r="K294" s="156">
        <f t="shared" si="25"/>
        <v>10460.04399686545</v>
      </c>
      <c r="L294" s="156">
        <f t="shared" si="25"/>
        <v>957.53485397804582</v>
      </c>
      <c r="M294" s="156">
        <f t="shared" si="25"/>
        <v>32865.886108424558</v>
      </c>
      <c r="N294" s="156">
        <f t="shared" si="25"/>
        <v>131588.76112309544</v>
      </c>
      <c r="O294" s="156">
        <f t="shared" si="25"/>
        <v>19995.4521813315</v>
      </c>
      <c r="P294" s="156">
        <f t="shared" si="25"/>
        <v>123.63281185051395</v>
      </c>
      <c r="Q294" s="156">
        <f t="shared" si="24"/>
        <v>3551.8262817184027</v>
      </c>
      <c r="R294" s="156">
        <f t="shared" si="23"/>
        <v>19.903516788902156</v>
      </c>
      <c r="S294" s="156">
        <f t="shared" si="23"/>
        <v>79.827295503791092</v>
      </c>
      <c r="T294" s="156">
        <f t="shared" si="23"/>
        <v>86.243202067199093</v>
      </c>
      <c r="U294" s="156">
        <f t="shared" si="23"/>
        <v>124.22184194477649</v>
      </c>
      <c r="V294" s="156">
        <f t="shared" si="23"/>
        <v>30.533561959859096</v>
      </c>
      <c r="W294" s="156">
        <f t="shared" si="23"/>
        <v>14.89426896549608</v>
      </c>
      <c r="X294" s="156">
        <f t="shared" si="23"/>
        <v>1040.8579792405606</v>
      </c>
    </row>
    <row r="295" spans="1:24" ht="16">
      <c r="A295" s="130">
        <v>2011</v>
      </c>
      <c r="B295" s="156">
        <f t="shared" si="25"/>
        <v>2317.7558101166478</v>
      </c>
      <c r="C295" s="156">
        <f t="shared" si="25"/>
        <v>2726.5151618938239</v>
      </c>
      <c r="D295" s="156">
        <f t="shared" si="25"/>
        <v>2425.1792854088449</v>
      </c>
      <c r="E295" s="156">
        <f t="shared" si="25"/>
        <v>1512.9877323536743</v>
      </c>
      <c r="F295" s="156">
        <f t="shared" si="25"/>
        <v>10030.242837497681</v>
      </c>
      <c r="G295" s="156">
        <f t="shared" si="25"/>
        <v>6959.5608175189363</v>
      </c>
      <c r="H295" s="156">
        <f t="shared" si="25"/>
        <v>2878.0034941668114</v>
      </c>
      <c r="I295" s="156">
        <f t="shared" si="25"/>
        <v>14860.561565793005</v>
      </c>
      <c r="J295" s="156">
        <f t="shared" si="25"/>
        <v>23745.731014926947</v>
      </c>
      <c r="K295" s="156">
        <f t="shared" si="25"/>
        <v>10042.58364095055</v>
      </c>
      <c r="L295" s="156">
        <f t="shared" si="25"/>
        <v>903.95120354943435</v>
      </c>
      <c r="M295" s="156">
        <f t="shared" si="25"/>
        <v>31251.84244163983</v>
      </c>
      <c r="N295" s="156">
        <f t="shared" si="25"/>
        <v>120402.40054002109</v>
      </c>
      <c r="O295" s="156">
        <f t="shared" si="25"/>
        <v>17955.116240748433</v>
      </c>
      <c r="P295" s="156">
        <f t="shared" si="25"/>
        <v>108.54095450792171</v>
      </c>
      <c r="Q295" s="156">
        <f t="shared" si="24"/>
        <v>2897.4378075746044</v>
      </c>
      <c r="R295" s="156">
        <f t="shared" si="23"/>
        <v>19.911876265953495</v>
      </c>
      <c r="S295" s="156">
        <f t="shared" si="23"/>
        <v>86.860878510630116</v>
      </c>
      <c r="T295" s="156">
        <f t="shared" si="23"/>
        <v>109.61597225943072</v>
      </c>
      <c r="U295" s="156">
        <f t="shared" si="23"/>
        <v>146.51717813702498</v>
      </c>
      <c r="V295" s="156">
        <f t="shared" si="23"/>
        <v>33.800653089564015</v>
      </c>
      <c r="W295" s="156">
        <f t="shared" si="23"/>
        <v>13.671110029817022</v>
      </c>
      <c r="X295" s="156">
        <f t="shared" si="23"/>
        <v>1116.8896697121838</v>
      </c>
    </row>
    <row r="296" spans="1:24" ht="16">
      <c r="A296" s="130">
        <v>2012</v>
      </c>
      <c r="B296" s="156">
        <f t="shared" si="25"/>
        <v>2692.3515041477008</v>
      </c>
      <c r="C296" s="156">
        <f t="shared" si="25"/>
        <v>3162.8666484033115</v>
      </c>
      <c r="D296" s="156">
        <f t="shared" si="25"/>
        <v>2766.9107068903149</v>
      </c>
      <c r="E296" s="156">
        <f t="shared" si="25"/>
        <v>1701.7076741433168</v>
      </c>
      <c r="F296" s="156">
        <f t="shared" si="25"/>
        <v>13119.40359700413</v>
      </c>
      <c r="G296" s="156">
        <f t="shared" si="25"/>
        <v>8101.555152065619</v>
      </c>
      <c r="H296" s="156">
        <f t="shared" si="25"/>
        <v>3345.8069290522226</v>
      </c>
      <c r="I296" s="156">
        <f t="shared" si="25"/>
        <v>17114.562041503763</v>
      </c>
      <c r="J296" s="156">
        <f t="shared" si="25"/>
        <v>28302.734903987617</v>
      </c>
      <c r="K296" s="156">
        <f t="shared" si="25"/>
        <v>11864.30831341898</v>
      </c>
      <c r="L296" s="156">
        <f t="shared" si="25"/>
        <v>1039.4534889614945</v>
      </c>
      <c r="M296" s="156">
        <f t="shared" si="25"/>
        <v>37047.809140866353</v>
      </c>
      <c r="N296" s="156">
        <f t="shared" si="25"/>
        <v>144264.95230304787</v>
      </c>
      <c r="O296" s="156">
        <f t="shared" si="25"/>
        <v>21066.558334107729</v>
      </c>
      <c r="P296" s="156">
        <f t="shared" si="25"/>
        <v>126.35469596176182</v>
      </c>
      <c r="Q296" s="156">
        <f t="shared" si="24"/>
        <v>3425.4378992489251</v>
      </c>
      <c r="R296" s="156">
        <f t="shared" si="24"/>
        <v>19.923823391713064</v>
      </c>
      <c r="S296" s="156">
        <f t="shared" si="24"/>
        <v>88.303637702691688</v>
      </c>
      <c r="T296" s="156">
        <f t="shared" si="24"/>
        <v>113.37360778848401</v>
      </c>
      <c r="U296" s="156">
        <f t="shared" si="24"/>
        <v>162.16081724671514</v>
      </c>
      <c r="V296" s="156">
        <f t="shared" si="24"/>
        <v>36.092337369036457</v>
      </c>
      <c r="W296" s="156">
        <f t="shared" si="24"/>
        <v>13.222012194301659</v>
      </c>
      <c r="X296" s="156">
        <f t="shared" si="24"/>
        <v>1337.2229389202921</v>
      </c>
    </row>
    <row r="297" spans="1:24" ht="16">
      <c r="A297" s="130">
        <v>2013</v>
      </c>
      <c r="B297" s="156">
        <f t="shared" si="25"/>
        <v>3639.2515281564474</v>
      </c>
      <c r="C297" s="156">
        <f t="shared" si="25"/>
        <v>4187.2558984881762</v>
      </c>
      <c r="D297" s="156">
        <f t="shared" si="25"/>
        <v>3700.7578017020833</v>
      </c>
      <c r="E297" s="156">
        <f t="shared" si="25"/>
        <v>2234.4712562243426</v>
      </c>
      <c r="F297" s="156">
        <f t="shared" si="25"/>
        <v>18020.511560774343</v>
      </c>
      <c r="G297" s="156">
        <f t="shared" si="25"/>
        <v>11282.063673663539</v>
      </c>
      <c r="H297" s="156">
        <f t="shared" si="25"/>
        <v>4613.9446917657979</v>
      </c>
      <c r="I297" s="156">
        <f t="shared" si="25"/>
        <v>23319.011957072773</v>
      </c>
      <c r="J297" s="156">
        <f t="shared" si="25"/>
        <v>42157.779094843034</v>
      </c>
      <c r="K297" s="156">
        <f t="shared" si="25"/>
        <v>16963.350740360191</v>
      </c>
      <c r="L297" s="156">
        <f t="shared" si="25"/>
        <v>1509.7230364374539</v>
      </c>
      <c r="M297" s="156">
        <f t="shared" si="25"/>
        <v>52266.308179751431</v>
      </c>
      <c r="N297" s="156">
        <f t="shared" si="25"/>
        <v>204279.17246111578</v>
      </c>
      <c r="O297" s="156">
        <f t="shared" si="25"/>
        <v>31440.995651322421</v>
      </c>
      <c r="P297" s="156">
        <f t="shared" si="25"/>
        <v>152.92077078772226</v>
      </c>
      <c r="Q297" s="156">
        <f t="shared" si="24"/>
        <v>3336.308005110468</v>
      </c>
      <c r="R297" s="156">
        <f t="shared" si="24"/>
        <v>19.928605109327076</v>
      </c>
      <c r="S297" s="156">
        <f t="shared" si="24"/>
        <v>85.054946871609658</v>
      </c>
      <c r="T297" s="156">
        <f t="shared" si="24"/>
        <v>98.890129393505177</v>
      </c>
      <c r="U297" s="156">
        <f t="shared" si="24"/>
        <v>150.68793942651004</v>
      </c>
      <c r="V297" s="156">
        <f t="shared" si="24"/>
        <v>35.170539072631264</v>
      </c>
      <c r="W297" s="156">
        <f t="shared" si="24"/>
        <v>12.564652537559512</v>
      </c>
      <c r="X297" s="156">
        <f t="shared" si="24"/>
        <v>1368.5209883266646</v>
      </c>
    </row>
    <row r="298" spans="1:24" ht="16">
      <c r="A298" s="130">
        <v>2014</v>
      </c>
      <c r="B298" s="156">
        <f t="shared" si="25"/>
        <v>4063.0787611255473</v>
      </c>
      <c r="C298" s="156">
        <f t="shared" si="25"/>
        <v>4760.4493584322227</v>
      </c>
      <c r="D298" s="156">
        <f t="shared" si="25"/>
        <v>4186.1167407095745</v>
      </c>
      <c r="E298" s="156">
        <f t="shared" si="25"/>
        <v>2483.1698637175805</v>
      </c>
      <c r="F298" s="156">
        <f t="shared" si="25"/>
        <v>20201.292574386927</v>
      </c>
      <c r="G298" s="156">
        <f t="shared" si="25"/>
        <v>12203.244172618166</v>
      </c>
      <c r="H298" s="156">
        <f t="shared" si="25"/>
        <v>5107.9256347638975</v>
      </c>
      <c r="I298" s="156">
        <f t="shared" si="25"/>
        <v>25960.960736295452</v>
      </c>
      <c r="J298" s="156">
        <f t="shared" si="25"/>
        <v>44541.29612020182</v>
      </c>
      <c r="K298" s="156">
        <f t="shared" si="25"/>
        <v>17706.684769802774</v>
      </c>
      <c r="L298" s="156">
        <f t="shared" si="25"/>
        <v>1589.3005376880722</v>
      </c>
      <c r="M298" s="156">
        <f t="shared" si="25"/>
        <v>54264.97180454513</v>
      </c>
      <c r="N298" s="156">
        <f t="shared" si="25"/>
        <v>212248.10297882391</v>
      </c>
      <c r="O298" s="156">
        <f t="shared" si="25"/>
        <v>32285.186384560428</v>
      </c>
      <c r="P298" s="156">
        <f t="shared" si="25"/>
        <v>146.31000586656904</v>
      </c>
      <c r="Q298" s="156">
        <f t="shared" si="24"/>
        <v>3263.309585958651</v>
      </c>
      <c r="R298" s="156">
        <f t="shared" si="24"/>
        <v>19.931793686144566</v>
      </c>
      <c r="S298" s="156">
        <f t="shared" si="24"/>
        <v>87.603193079883084</v>
      </c>
      <c r="T298" s="156">
        <f t="shared" si="24"/>
        <v>123.32192476146457</v>
      </c>
      <c r="U298" s="156">
        <f t="shared" si="24"/>
        <v>176.72681535941098</v>
      </c>
      <c r="V298" s="156">
        <f t="shared" si="24"/>
        <v>38.35382456409512</v>
      </c>
      <c r="W298" s="156">
        <f t="shared" si="24"/>
        <v>10.316196374133002</v>
      </c>
      <c r="X298" s="156">
        <f t="shared" si="24"/>
        <v>1741.15258351732</v>
      </c>
    </row>
    <row r="299" spans="1:24" ht="16">
      <c r="A299" s="130">
        <v>2015</v>
      </c>
      <c r="B299" s="156">
        <f t="shared" si="25"/>
        <v>4044.6323835500375</v>
      </c>
      <c r="C299" s="156">
        <f t="shared" si="25"/>
        <v>4826.3339775529248</v>
      </c>
      <c r="D299" s="156">
        <f t="shared" si="25"/>
        <v>4417.6635724045727</v>
      </c>
      <c r="E299" s="156">
        <f t="shared" si="25"/>
        <v>2472.3399528029095</v>
      </c>
      <c r="F299" s="156">
        <f t="shared" si="25"/>
        <v>18701.64333755408</v>
      </c>
      <c r="G299" s="156">
        <f t="shared" si="25"/>
        <v>11733.66333685582</v>
      </c>
      <c r="H299" s="156">
        <f t="shared" si="25"/>
        <v>5175.1799026690669</v>
      </c>
      <c r="I299" s="156">
        <f t="shared" si="25"/>
        <v>25682.950476837694</v>
      </c>
      <c r="J299" s="156">
        <f t="shared" si="25"/>
        <v>40185.248866218484</v>
      </c>
      <c r="K299" s="156">
        <f t="shared" si="25"/>
        <v>16453.75975549153</v>
      </c>
      <c r="L299" s="156">
        <f t="shared" si="25"/>
        <v>1542.1459907348672</v>
      </c>
      <c r="M299" s="156">
        <f t="shared" si="25"/>
        <v>52481.824831047779</v>
      </c>
      <c r="N299" s="156">
        <f t="shared" si="25"/>
        <v>191634.56721752053</v>
      </c>
      <c r="O299" s="156">
        <f t="shared" si="25"/>
        <v>28596.280988260551</v>
      </c>
      <c r="P299" s="156">
        <f t="shared" si="25"/>
        <v>141.86510788834269</v>
      </c>
      <c r="Q299" s="156">
        <f t="shared" si="24"/>
        <v>2776.4890619253397</v>
      </c>
      <c r="R299" s="156">
        <f t="shared" si="24"/>
        <v>19.935580726944931</v>
      </c>
      <c r="S299" s="156">
        <f t="shared" si="24"/>
        <v>89.173042299874581</v>
      </c>
      <c r="T299" s="156">
        <f t="shared" si="24"/>
        <v>122.5153993735246</v>
      </c>
      <c r="U299" s="156">
        <f t="shared" si="24"/>
        <v>174.92066730643779</v>
      </c>
      <c r="V299" s="156">
        <f t="shared" si="24"/>
        <v>39.619884312955897</v>
      </c>
      <c r="W299" s="156">
        <f t="shared" si="24"/>
        <v>7.9020336440089514</v>
      </c>
      <c r="X299" s="156">
        <f t="shared" si="24"/>
        <v>1776.8563134840817</v>
      </c>
    </row>
    <row r="300" spans="1:24" ht="16">
      <c r="A300" s="130">
        <v>2016</v>
      </c>
      <c r="B300" s="156">
        <f t="shared" si="25"/>
        <v>4593.9743538838038</v>
      </c>
      <c r="C300" s="156">
        <f t="shared" si="25"/>
        <v>5403.5635212682546</v>
      </c>
      <c r="D300" s="156">
        <f t="shared" si="25"/>
        <v>4843.0171553684741</v>
      </c>
      <c r="E300" s="156">
        <f t="shared" si="25"/>
        <v>2815.877662000627</v>
      </c>
      <c r="F300" s="156">
        <f t="shared" si="25"/>
        <v>23730.625303478853</v>
      </c>
      <c r="G300" s="156">
        <f t="shared" si="25"/>
        <v>13584.648728244825</v>
      </c>
      <c r="H300" s="156">
        <f t="shared" si="25"/>
        <v>5697.4333385435393</v>
      </c>
      <c r="I300" s="156">
        <f t="shared" si="25"/>
        <v>31408.619805009675</v>
      </c>
      <c r="J300" s="156">
        <f t="shared" si="25"/>
        <v>49502.426486586039</v>
      </c>
      <c r="K300" s="156">
        <f t="shared" si="25"/>
        <v>19978.648707910481</v>
      </c>
      <c r="L300" s="156">
        <f t="shared" si="25"/>
        <v>1664.6232253190303</v>
      </c>
      <c r="M300" s="156">
        <f t="shared" si="25"/>
        <v>64759.947750271414</v>
      </c>
      <c r="N300" s="156">
        <f t="shared" si="25"/>
        <v>261801.56400421567</v>
      </c>
      <c r="O300" s="156">
        <f t="shared" si="25"/>
        <v>36620.683396376342</v>
      </c>
      <c r="P300" s="156">
        <f t="shared" si="25"/>
        <v>145.76356105311433</v>
      </c>
      <c r="Q300" s="156">
        <f t="shared" si="24"/>
        <v>3087.0948932829274</v>
      </c>
      <c r="R300" s="156">
        <f t="shared" si="24"/>
        <v>19.975451888398819</v>
      </c>
      <c r="S300" s="156">
        <f t="shared" si="24"/>
        <v>90.88783990330117</v>
      </c>
      <c r="T300" s="156">
        <f t="shared" si="24"/>
        <v>124.66554463252996</v>
      </c>
      <c r="U300" s="156">
        <f t="shared" si="24"/>
        <v>186.63860280929609</v>
      </c>
      <c r="V300" s="156">
        <f t="shared" si="24"/>
        <v>39.718141626052031</v>
      </c>
      <c r="W300" s="156">
        <f t="shared" si="24"/>
        <v>8.6647457741596021</v>
      </c>
      <c r="X300" s="156">
        <f t="shared" si="24"/>
        <v>1943.4348333220942</v>
      </c>
    </row>
    <row r="301" spans="1:24" ht="16">
      <c r="A301" s="130">
        <v>2017</v>
      </c>
      <c r="B301" s="156">
        <f t="shared" si="25"/>
        <v>5561.1897143504993</v>
      </c>
      <c r="C301" s="156">
        <f t="shared" si="25"/>
        <v>6583.2695092315407</v>
      </c>
      <c r="D301" s="156">
        <f t="shared" si="25"/>
        <v>6285.7666176452221</v>
      </c>
      <c r="E301" s="156">
        <f t="shared" si="25"/>
        <v>3174.766539890556</v>
      </c>
      <c r="F301" s="156">
        <f t="shared" si="25"/>
        <v>28371.897748616517</v>
      </c>
      <c r="G301" s="156">
        <f t="shared" si="25"/>
        <v>16039.938139387796</v>
      </c>
      <c r="H301" s="156">
        <f t="shared" si="25"/>
        <v>7231.2901906419793</v>
      </c>
      <c r="I301" s="156">
        <f t="shared" si="25"/>
        <v>37274.958091794084</v>
      </c>
      <c r="J301" s="156">
        <f t="shared" si="25"/>
        <v>57310.039913123677</v>
      </c>
      <c r="K301" s="156">
        <f t="shared" si="25"/>
        <v>22525.526845194909</v>
      </c>
      <c r="L301" s="156">
        <f t="shared" si="25"/>
        <v>2088.8358080593321</v>
      </c>
      <c r="M301" s="156">
        <f t="shared" si="25"/>
        <v>73298.5468611447</v>
      </c>
      <c r="N301" s="156">
        <f t="shared" si="25"/>
        <v>286667.47655333608</v>
      </c>
      <c r="O301" s="156">
        <f t="shared" si="25"/>
        <v>39694.623560668166</v>
      </c>
      <c r="P301" s="156">
        <f t="shared" si="25"/>
        <v>181.04854627724171</v>
      </c>
      <c r="Q301" s="156">
        <f t="shared" si="24"/>
        <v>4238.0564823456016</v>
      </c>
      <c r="R301" s="156">
        <f t="shared" si="24"/>
        <v>20.134656239949358</v>
      </c>
      <c r="S301" s="156">
        <f t="shared" si="24"/>
        <v>92.373856085720149</v>
      </c>
      <c r="T301" s="156">
        <f t="shared" si="24"/>
        <v>132.43968799581452</v>
      </c>
      <c r="U301" s="156">
        <f t="shared" si="24"/>
        <v>209.50183165343486</v>
      </c>
      <c r="V301" s="156">
        <f t="shared" si="24"/>
        <v>41.88198598183935</v>
      </c>
      <c r="W301" s="156">
        <f t="shared" si="24"/>
        <v>8.8086133017968109</v>
      </c>
      <c r="X301" s="156">
        <f t="shared" si="24"/>
        <v>2124.0576662832805</v>
      </c>
    </row>
  </sheetData>
  <mergeCells count="9">
    <mergeCell ref="S1:U1"/>
    <mergeCell ref="B3:N3"/>
    <mergeCell ref="B4:N4"/>
    <mergeCell ref="B5:N5"/>
    <mergeCell ref="B9:N9"/>
    <mergeCell ref="B13:N13"/>
    <mergeCell ref="B20:I20"/>
    <mergeCell ref="B1:N1"/>
    <mergeCell ref="P1:R1"/>
  </mergeCells>
  <pageMargins left="0.7" right="0.7" top="0.75" bottom="0.75" header="0.3" footer="0.3"/>
  <pageSetup orientation="portrait" horizontalDpi="4294967292"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9E526-E9A1-3549-84A8-6B9E100C3A90}">
  <dimension ref="A1:K107"/>
  <sheetViews>
    <sheetView workbookViewId="0">
      <selection activeCell="C22" sqref="C22"/>
    </sheetView>
  </sheetViews>
  <sheetFormatPr baseColWidth="10" defaultColWidth="8.83203125" defaultRowHeight="16"/>
  <cols>
    <col min="2" max="2" width="10.33203125" bestFit="1" customWidth="1"/>
  </cols>
  <sheetData>
    <row r="1" spans="1:11">
      <c r="B1" t="s">
        <v>76</v>
      </c>
    </row>
    <row r="2" spans="1:11">
      <c r="B2" t="s">
        <v>77</v>
      </c>
    </row>
    <row r="3" spans="1:11" ht="64.5" customHeight="1">
      <c r="B3" s="287" t="s">
        <v>83</v>
      </c>
      <c r="C3" s="287"/>
      <c r="D3" s="287"/>
      <c r="E3" s="287"/>
      <c r="F3" s="287"/>
      <c r="G3" s="287"/>
      <c r="H3" s="287"/>
      <c r="I3" s="287"/>
      <c r="J3" s="287"/>
      <c r="K3" s="287"/>
    </row>
    <row r="4" spans="1:11">
      <c r="B4" s="98" t="s">
        <v>78</v>
      </c>
    </row>
    <row r="5" spans="1:11">
      <c r="B5" s="98" t="s">
        <v>79</v>
      </c>
    </row>
    <row r="7" spans="1:11">
      <c r="B7" s="97"/>
    </row>
    <row r="8" spans="1:11">
      <c r="A8">
        <v>1</v>
      </c>
      <c r="B8" s="97">
        <v>43255</v>
      </c>
      <c r="C8">
        <v>24813.69</v>
      </c>
    </row>
    <row r="9" spans="1:11">
      <c r="A9">
        <v>2</v>
      </c>
      <c r="B9" s="97">
        <v>43256</v>
      </c>
      <c r="C9">
        <v>24799.98</v>
      </c>
    </row>
    <row r="10" spans="1:11">
      <c r="A10">
        <v>3</v>
      </c>
      <c r="B10" s="97">
        <v>43257</v>
      </c>
      <c r="C10">
        <v>25146.39</v>
      </c>
    </row>
    <row r="11" spans="1:11">
      <c r="A11">
        <v>4</v>
      </c>
      <c r="B11" s="97">
        <v>43258</v>
      </c>
      <c r="C11">
        <v>25241.41</v>
      </c>
    </row>
    <row r="12" spans="1:11">
      <c r="A12">
        <v>5</v>
      </c>
      <c r="B12" s="97">
        <v>43259</v>
      </c>
      <c r="C12">
        <v>25316.53</v>
      </c>
    </row>
    <row r="13" spans="1:11">
      <c r="A13">
        <v>6</v>
      </c>
      <c r="B13" s="97">
        <v>43262</v>
      </c>
      <c r="C13">
        <v>25322.31</v>
      </c>
    </row>
    <row r="14" spans="1:11">
      <c r="A14">
        <v>7</v>
      </c>
      <c r="B14" s="97">
        <v>43263</v>
      </c>
      <c r="C14">
        <v>25320.73</v>
      </c>
    </row>
    <row r="15" spans="1:11">
      <c r="A15">
        <v>8</v>
      </c>
      <c r="B15" s="97">
        <v>43264</v>
      </c>
      <c r="C15">
        <v>25201.200000000001</v>
      </c>
    </row>
    <row r="16" spans="1:11">
      <c r="A16">
        <v>9</v>
      </c>
      <c r="B16" s="97">
        <v>43265</v>
      </c>
      <c r="C16">
        <v>25175.31</v>
      </c>
    </row>
    <row r="17" spans="1:3">
      <c r="A17">
        <v>10</v>
      </c>
      <c r="B17" s="97">
        <v>43266</v>
      </c>
      <c r="C17">
        <v>25090.48</v>
      </c>
    </row>
    <row r="18" spans="1:3">
      <c r="A18">
        <v>11</v>
      </c>
      <c r="B18" s="97">
        <v>43269</v>
      </c>
      <c r="C18">
        <v>24987.47</v>
      </c>
    </row>
    <row r="19" spans="1:3">
      <c r="A19">
        <v>12</v>
      </c>
      <c r="B19" s="97">
        <v>43270</v>
      </c>
      <c r="C19">
        <v>24700.21</v>
      </c>
    </row>
    <row r="20" spans="1:3">
      <c r="A20">
        <v>13</v>
      </c>
      <c r="B20" s="97">
        <v>43271</v>
      </c>
      <c r="C20">
        <v>24657.8</v>
      </c>
    </row>
    <row r="21" spans="1:3">
      <c r="A21">
        <v>14</v>
      </c>
      <c r="B21" s="97">
        <v>43272</v>
      </c>
      <c r="C21">
        <v>24461.7</v>
      </c>
    </row>
    <row r="22" spans="1:3">
      <c r="A22">
        <v>15</v>
      </c>
      <c r="B22" s="97">
        <v>43273</v>
      </c>
      <c r="C22">
        <v>24580.89</v>
      </c>
    </row>
    <row r="23" spans="1:3">
      <c r="A23">
        <v>16</v>
      </c>
      <c r="B23" s="97">
        <v>43276</v>
      </c>
      <c r="C23">
        <v>24252.799999999999</v>
      </c>
    </row>
    <row r="24" spans="1:3">
      <c r="A24">
        <v>17</v>
      </c>
      <c r="B24" s="97">
        <v>43277</v>
      </c>
      <c r="C24">
        <v>24283.11</v>
      </c>
    </row>
    <row r="25" spans="1:3">
      <c r="A25">
        <v>18</v>
      </c>
      <c r="B25" s="97">
        <v>43278</v>
      </c>
      <c r="C25">
        <v>24117.59</v>
      </c>
    </row>
    <row r="26" spans="1:3">
      <c r="A26">
        <v>19</v>
      </c>
      <c r="B26" s="97">
        <v>43279</v>
      </c>
      <c r="C26">
        <v>24216.05</v>
      </c>
    </row>
    <row r="27" spans="1:3">
      <c r="A27">
        <v>20</v>
      </c>
      <c r="B27" s="97">
        <v>43280</v>
      </c>
      <c r="C27">
        <v>24271.41</v>
      </c>
    </row>
    <row r="28" spans="1:3">
      <c r="A28">
        <v>21</v>
      </c>
      <c r="B28" s="97">
        <v>43283</v>
      </c>
      <c r="C28">
        <v>24307.18</v>
      </c>
    </row>
    <row r="29" spans="1:3">
      <c r="A29">
        <v>22</v>
      </c>
      <c r="B29" s="97">
        <v>43284</v>
      </c>
      <c r="C29">
        <v>24174.82</v>
      </c>
    </row>
    <row r="30" spans="1:3">
      <c r="A30">
        <v>23</v>
      </c>
      <c r="B30" s="97">
        <v>43286</v>
      </c>
      <c r="C30">
        <v>24356.74</v>
      </c>
    </row>
    <row r="31" spans="1:3">
      <c r="A31">
        <v>24</v>
      </c>
      <c r="B31" s="97">
        <v>43287</v>
      </c>
      <c r="C31">
        <v>24456.48</v>
      </c>
    </row>
    <row r="32" spans="1:3">
      <c r="A32">
        <v>25</v>
      </c>
      <c r="B32" s="97">
        <v>43290</v>
      </c>
      <c r="C32">
        <v>24776.59</v>
      </c>
    </row>
    <row r="33" spans="1:3">
      <c r="A33">
        <v>26</v>
      </c>
      <c r="B33" s="97">
        <v>43291</v>
      </c>
      <c r="C33">
        <v>24919.66</v>
      </c>
    </row>
    <row r="34" spans="1:3">
      <c r="A34">
        <v>27</v>
      </c>
      <c r="B34" s="97">
        <v>43292</v>
      </c>
      <c r="C34">
        <v>24700.45</v>
      </c>
    </row>
    <row r="35" spans="1:3">
      <c r="A35">
        <v>28</v>
      </c>
      <c r="B35" s="97">
        <v>43293</v>
      </c>
      <c r="C35">
        <v>24924.89</v>
      </c>
    </row>
    <row r="36" spans="1:3">
      <c r="A36">
        <v>29</v>
      </c>
      <c r="B36" s="97">
        <v>43294</v>
      </c>
      <c r="C36">
        <v>25019.41</v>
      </c>
    </row>
    <row r="37" spans="1:3">
      <c r="A37">
        <v>30</v>
      </c>
      <c r="B37" s="97">
        <v>43297</v>
      </c>
      <c r="C37">
        <v>25064.36</v>
      </c>
    </row>
    <row r="38" spans="1:3">
      <c r="A38">
        <v>31</v>
      </c>
      <c r="B38" s="97">
        <v>43298</v>
      </c>
      <c r="C38">
        <v>25119.89</v>
      </c>
    </row>
    <row r="39" spans="1:3">
      <c r="A39">
        <v>32</v>
      </c>
      <c r="B39" s="97">
        <v>43299</v>
      </c>
      <c r="C39">
        <v>25199.29</v>
      </c>
    </row>
    <row r="40" spans="1:3">
      <c r="A40">
        <v>33</v>
      </c>
      <c r="B40" s="97">
        <v>43300</v>
      </c>
      <c r="C40">
        <v>25064.5</v>
      </c>
    </row>
    <row r="41" spans="1:3">
      <c r="A41">
        <v>34</v>
      </c>
      <c r="B41" s="97">
        <v>43301</v>
      </c>
      <c r="C41">
        <v>25058.12</v>
      </c>
    </row>
    <row r="42" spans="1:3">
      <c r="A42">
        <v>35</v>
      </c>
      <c r="B42" s="97">
        <v>43304</v>
      </c>
      <c r="C42">
        <v>25044.29</v>
      </c>
    </row>
    <row r="43" spans="1:3">
      <c r="A43">
        <v>36</v>
      </c>
      <c r="B43" s="97">
        <v>43305</v>
      </c>
      <c r="C43">
        <v>25241.94</v>
      </c>
    </row>
    <row r="44" spans="1:3">
      <c r="A44">
        <v>37</v>
      </c>
      <c r="B44" s="97">
        <v>43306</v>
      </c>
      <c r="C44">
        <v>25414.1</v>
      </c>
    </row>
    <row r="45" spans="1:3">
      <c r="A45">
        <v>38</v>
      </c>
      <c r="B45" s="97">
        <v>43307</v>
      </c>
      <c r="C45">
        <v>25527.07</v>
      </c>
    </row>
    <row r="46" spans="1:3">
      <c r="A46">
        <v>39</v>
      </c>
      <c r="B46" s="97">
        <v>43308</v>
      </c>
      <c r="C46">
        <v>25451.06</v>
      </c>
    </row>
    <row r="47" spans="1:3">
      <c r="A47">
        <v>40</v>
      </c>
      <c r="B47" s="97">
        <v>43311</v>
      </c>
      <c r="C47">
        <v>25306.83</v>
      </c>
    </row>
    <row r="48" spans="1:3">
      <c r="A48">
        <v>41</v>
      </c>
      <c r="B48" s="97">
        <v>43312</v>
      </c>
      <c r="C48">
        <v>25415.19</v>
      </c>
    </row>
    <row r="49" spans="1:3">
      <c r="A49">
        <v>42</v>
      </c>
      <c r="B49" s="97">
        <v>43313</v>
      </c>
      <c r="C49">
        <v>25333.82</v>
      </c>
    </row>
    <row r="50" spans="1:3">
      <c r="A50">
        <v>43</v>
      </c>
      <c r="B50" s="97">
        <v>43314</v>
      </c>
      <c r="C50">
        <v>25326.16</v>
      </c>
    </row>
    <row r="51" spans="1:3">
      <c r="A51">
        <v>44</v>
      </c>
      <c r="B51" s="97">
        <v>43315</v>
      </c>
      <c r="C51">
        <v>25462.58</v>
      </c>
    </row>
    <row r="52" spans="1:3">
      <c r="A52">
        <v>45</v>
      </c>
      <c r="B52" s="97">
        <v>43318</v>
      </c>
      <c r="C52">
        <v>25502.18</v>
      </c>
    </row>
    <row r="53" spans="1:3">
      <c r="A53">
        <v>46</v>
      </c>
      <c r="B53" s="97">
        <v>43319</v>
      </c>
      <c r="C53">
        <v>25628.91</v>
      </c>
    </row>
    <row r="54" spans="1:3">
      <c r="A54">
        <v>47</v>
      </c>
      <c r="B54" s="97">
        <v>43320</v>
      </c>
      <c r="C54">
        <v>25583.75</v>
      </c>
    </row>
    <row r="55" spans="1:3">
      <c r="A55">
        <v>48</v>
      </c>
      <c r="B55" s="97">
        <v>43321</v>
      </c>
      <c r="C55">
        <v>25509.23</v>
      </c>
    </row>
    <row r="56" spans="1:3">
      <c r="A56">
        <v>49</v>
      </c>
      <c r="B56" s="97">
        <v>43322</v>
      </c>
      <c r="C56">
        <v>25313.14</v>
      </c>
    </row>
    <row r="57" spans="1:3">
      <c r="A57">
        <v>50</v>
      </c>
      <c r="B57" s="97">
        <v>43325</v>
      </c>
      <c r="C57">
        <v>25187.7</v>
      </c>
    </row>
    <row r="58" spans="1:3">
      <c r="A58">
        <v>51</v>
      </c>
      <c r="B58" s="97">
        <v>43326</v>
      </c>
      <c r="C58">
        <v>25299.919999999998</v>
      </c>
    </row>
    <row r="59" spans="1:3">
      <c r="A59">
        <v>52</v>
      </c>
      <c r="B59" s="97">
        <v>43327</v>
      </c>
      <c r="C59">
        <v>25162.41</v>
      </c>
    </row>
    <row r="60" spans="1:3">
      <c r="A60">
        <v>53</v>
      </c>
      <c r="B60" s="97">
        <v>43328</v>
      </c>
      <c r="C60">
        <v>25558.73</v>
      </c>
    </row>
    <row r="61" spans="1:3">
      <c r="A61">
        <v>54</v>
      </c>
      <c r="B61" s="97">
        <v>43329</v>
      </c>
      <c r="C61">
        <v>25669.32</v>
      </c>
    </row>
    <row r="62" spans="1:3">
      <c r="A62">
        <v>55</v>
      </c>
      <c r="B62" s="97">
        <v>43332</v>
      </c>
      <c r="C62">
        <v>25758.69</v>
      </c>
    </row>
    <row r="63" spans="1:3">
      <c r="A63">
        <v>56</v>
      </c>
      <c r="B63" s="97">
        <v>43333</v>
      </c>
      <c r="C63">
        <v>25822.29</v>
      </c>
    </row>
    <row r="64" spans="1:3">
      <c r="A64">
        <v>57</v>
      </c>
      <c r="B64" s="97">
        <v>43334</v>
      </c>
      <c r="C64">
        <v>25733.599999999999</v>
      </c>
    </row>
    <row r="65" spans="1:3">
      <c r="A65">
        <v>58</v>
      </c>
      <c r="B65" s="97">
        <v>43335</v>
      </c>
      <c r="C65">
        <v>25656.98</v>
      </c>
    </row>
    <row r="66" spans="1:3">
      <c r="A66">
        <v>59</v>
      </c>
      <c r="B66" s="97">
        <v>43336</v>
      </c>
      <c r="C66">
        <v>25790.35</v>
      </c>
    </row>
    <row r="67" spans="1:3">
      <c r="A67">
        <v>60</v>
      </c>
      <c r="B67" s="97">
        <v>43339</v>
      </c>
      <c r="C67">
        <v>26049.64</v>
      </c>
    </row>
    <row r="68" spans="1:3">
      <c r="A68">
        <v>61</v>
      </c>
      <c r="B68" s="97">
        <v>43340</v>
      </c>
      <c r="C68">
        <v>26064.02</v>
      </c>
    </row>
    <row r="69" spans="1:3">
      <c r="A69">
        <v>62</v>
      </c>
      <c r="B69" s="97">
        <v>43341</v>
      </c>
      <c r="C69">
        <v>26124.57</v>
      </c>
    </row>
    <row r="70" spans="1:3">
      <c r="A70">
        <v>63</v>
      </c>
      <c r="B70" s="97">
        <v>43342</v>
      </c>
      <c r="C70">
        <v>25986.92</v>
      </c>
    </row>
    <row r="71" spans="1:3">
      <c r="A71">
        <v>64</v>
      </c>
      <c r="B71" s="97">
        <v>43343</v>
      </c>
      <c r="C71">
        <v>25964.82</v>
      </c>
    </row>
    <row r="72" spans="1:3">
      <c r="A72">
        <v>65</v>
      </c>
      <c r="B72" s="97">
        <v>43347</v>
      </c>
      <c r="C72">
        <v>25952.48</v>
      </c>
    </row>
    <row r="73" spans="1:3">
      <c r="A73">
        <v>66</v>
      </c>
      <c r="B73" s="97">
        <v>43348</v>
      </c>
      <c r="C73">
        <v>25974.99</v>
      </c>
    </row>
    <row r="74" spans="1:3">
      <c r="A74">
        <v>67</v>
      </c>
      <c r="B74" s="97">
        <v>43349</v>
      </c>
      <c r="C74">
        <v>25995.87</v>
      </c>
    </row>
    <row r="75" spans="1:3">
      <c r="A75">
        <v>68</v>
      </c>
      <c r="B75" s="97">
        <v>43350</v>
      </c>
      <c r="C75">
        <v>25916.54</v>
      </c>
    </row>
    <row r="76" spans="1:3">
      <c r="A76">
        <v>69</v>
      </c>
      <c r="B76" s="97">
        <v>43353</v>
      </c>
      <c r="C76">
        <v>25857.07</v>
      </c>
    </row>
    <row r="77" spans="1:3">
      <c r="A77">
        <v>70</v>
      </c>
      <c r="B77" s="97">
        <v>43354</v>
      </c>
      <c r="C77">
        <v>25971.06</v>
      </c>
    </row>
    <row r="78" spans="1:3">
      <c r="A78">
        <v>71</v>
      </c>
      <c r="B78" s="97">
        <v>43355</v>
      </c>
      <c r="C78">
        <v>25998.92</v>
      </c>
    </row>
    <row r="79" spans="1:3">
      <c r="A79">
        <v>72</v>
      </c>
      <c r="B79" s="97">
        <v>43356</v>
      </c>
      <c r="C79">
        <v>26145.99</v>
      </c>
    </row>
    <row r="80" spans="1:3">
      <c r="A80">
        <v>73</v>
      </c>
      <c r="B80" s="97">
        <v>43357</v>
      </c>
      <c r="C80">
        <v>26154.67</v>
      </c>
    </row>
    <row r="81" spans="1:3">
      <c r="A81">
        <v>74</v>
      </c>
      <c r="B81" s="97">
        <v>43360</v>
      </c>
      <c r="C81">
        <v>26062.12</v>
      </c>
    </row>
    <row r="82" spans="1:3">
      <c r="A82">
        <v>75</v>
      </c>
      <c r="B82" s="97">
        <v>43361</v>
      </c>
      <c r="C82">
        <v>26246.959999999999</v>
      </c>
    </row>
    <row r="83" spans="1:3">
      <c r="A83">
        <v>76</v>
      </c>
      <c r="B83" s="97">
        <v>43362</v>
      </c>
      <c r="C83">
        <v>26405.759999999998</v>
      </c>
    </row>
    <row r="84" spans="1:3">
      <c r="A84">
        <v>77</v>
      </c>
      <c r="B84" s="97">
        <v>43363</v>
      </c>
      <c r="C84">
        <v>26656.98</v>
      </c>
    </row>
    <row r="85" spans="1:3">
      <c r="A85">
        <v>78</v>
      </c>
      <c r="B85" s="97">
        <v>43364</v>
      </c>
      <c r="C85">
        <v>26743.5</v>
      </c>
    </row>
    <row r="86" spans="1:3">
      <c r="A86">
        <v>79</v>
      </c>
      <c r="B86" s="97">
        <v>43367</v>
      </c>
      <c r="C86">
        <v>26562.05</v>
      </c>
    </row>
    <row r="87" spans="1:3">
      <c r="A87">
        <v>80</v>
      </c>
      <c r="B87" s="97">
        <v>43368</v>
      </c>
      <c r="C87">
        <v>26492.21</v>
      </c>
    </row>
    <row r="88" spans="1:3">
      <c r="A88">
        <v>81</v>
      </c>
      <c r="B88" s="97">
        <v>43369</v>
      </c>
      <c r="C88">
        <v>26385.279999999999</v>
      </c>
    </row>
    <row r="89" spans="1:3">
      <c r="A89">
        <v>82</v>
      </c>
      <c r="B89" s="97">
        <v>43370</v>
      </c>
      <c r="C89">
        <v>26439.93</v>
      </c>
    </row>
    <row r="90" spans="1:3">
      <c r="A90">
        <v>83</v>
      </c>
      <c r="B90" s="97">
        <v>43371</v>
      </c>
      <c r="C90">
        <v>26458.31</v>
      </c>
    </row>
    <row r="91" spans="1:3">
      <c r="A91">
        <v>84</v>
      </c>
      <c r="B91" s="97">
        <v>43374</v>
      </c>
      <c r="C91">
        <v>26651.21</v>
      </c>
    </row>
    <row r="92" spans="1:3">
      <c r="A92">
        <v>85</v>
      </c>
      <c r="B92" s="97">
        <v>43375</v>
      </c>
      <c r="C92">
        <v>26773.94</v>
      </c>
    </row>
    <row r="93" spans="1:3">
      <c r="A93">
        <v>86</v>
      </c>
      <c r="B93" s="97">
        <v>43376</v>
      </c>
      <c r="C93">
        <v>26828.39</v>
      </c>
    </row>
    <row r="94" spans="1:3">
      <c r="A94">
        <v>87</v>
      </c>
      <c r="B94" s="97">
        <v>43377</v>
      </c>
      <c r="C94">
        <v>26627.48</v>
      </c>
    </row>
    <row r="95" spans="1:3">
      <c r="A95">
        <v>88</v>
      </c>
      <c r="B95" s="97">
        <v>43378</v>
      </c>
      <c r="C95">
        <v>26447.05</v>
      </c>
    </row>
    <row r="96" spans="1:3">
      <c r="A96">
        <v>89</v>
      </c>
      <c r="B96" s="97">
        <v>43382</v>
      </c>
      <c r="C96">
        <v>26430.57</v>
      </c>
    </row>
    <row r="97" spans="1:3">
      <c r="A97">
        <v>90</v>
      </c>
      <c r="B97" s="97">
        <v>43383</v>
      </c>
      <c r="C97">
        <v>25598.74</v>
      </c>
    </row>
    <row r="98" spans="1:3">
      <c r="A98">
        <v>91</v>
      </c>
      <c r="B98" s="97">
        <v>43384</v>
      </c>
      <c r="C98">
        <v>25052.83</v>
      </c>
    </row>
    <row r="99" spans="1:3">
      <c r="A99">
        <v>92</v>
      </c>
      <c r="B99" s="97">
        <v>43385</v>
      </c>
      <c r="C99">
        <v>25339.99</v>
      </c>
    </row>
    <row r="100" spans="1:3">
      <c r="A100">
        <v>93</v>
      </c>
      <c r="B100" s="97">
        <v>43388</v>
      </c>
      <c r="C100">
        <v>25250.55</v>
      </c>
    </row>
    <row r="101" spans="1:3">
      <c r="A101">
        <v>94</v>
      </c>
      <c r="B101" s="97">
        <v>43389</v>
      </c>
      <c r="C101">
        <v>25798.42</v>
      </c>
    </row>
    <row r="102" spans="1:3">
      <c r="A102">
        <v>95</v>
      </c>
      <c r="B102" s="97">
        <v>43390</v>
      </c>
      <c r="C102">
        <v>25706.68</v>
      </c>
    </row>
    <row r="103" spans="1:3">
      <c r="A103">
        <v>96</v>
      </c>
      <c r="B103" s="97">
        <v>43391</v>
      </c>
      <c r="C103">
        <v>25379.45</v>
      </c>
    </row>
    <row r="104" spans="1:3">
      <c r="A104">
        <v>97</v>
      </c>
      <c r="B104" s="97">
        <v>43392</v>
      </c>
      <c r="C104">
        <v>25444.34</v>
      </c>
    </row>
    <row r="105" spans="1:3">
      <c r="A105">
        <v>98</v>
      </c>
      <c r="B105" s="97">
        <v>43395</v>
      </c>
      <c r="C105">
        <v>25317.41</v>
      </c>
    </row>
    <row r="106" spans="1:3">
      <c r="A106">
        <v>99</v>
      </c>
      <c r="B106" s="97">
        <v>43396</v>
      </c>
      <c r="C106">
        <v>25191.43</v>
      </c>
    </row>
    <row r="107" spans="1:3">
      <c r="A107">
        <v>100</v>
      </c>
      <c r="B107" s="97">
        <v>43397</v>
      </c>
      <c r="C107">
        <v>24583.42</v>
      </c>
    </row>
  </sheetData>
  <mergeCells count="1">
    <mergeCell ref="B3:K3"/>
  </mergeCells>
  <hyperlinks>
    <hyperlink ref="B4" r:id="rId1" xr:uid="{708254BE-55CE-6342-BB4A-9FEEFE133B2B}"/>
    <hyperlink ref="B5" r:id="rId2" xr:uid="{6C5245C3-3283-E744-AFC4-E1CC98826B13}"/>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BFFDB-91FB-C042-8906-B7698E426159}">
  <dimension ref="B1:K205"/>
  <sheetViews>
    <sheetView topLeftCell="A4" workbookViewId="0">
      <selection activeCell="C22" sqref="C22"/>
    </sheetView>
  </sheetViews>
  <sheetFormatPr baseColWidth="10" defaultColWidth="8.83203125" defaultRowHeight="16"/>
  <cols>
    <col min="2" max="2" width="10.33203125" bestFit="1" customWidth="1"/>
  </cols>
  <sheetData>
    <row r="1" spans="2:11">
      <c r="B1" t="s">
        <v>80</v>
      </c>
    </row>
    <row r="2" spans="2:11" ht="48.75" customHeight="1">
      <c r="B2" s="287" t="s">
        <v>84</v>
      </c>
      <c r="C2" s="287"/>
      <c r="D2" s="287"/>
      <c r="E2" s="287"/>
      <c r="F2" s="287"/>
      <c r="G2" s="287"/>
      <c r="H2" s="287"/>
      <c r="I2" s="287"/>
      <c r="J2" s="287"/>
      <c r="K2" s="287"/>
    </row>
    <row r="3" spans="2:11">
      <c r="B3" s="98" t="s">
        <v>81</v>
      </c>
    </row>
    <row r="4" spans="2:11">
      <c r="B4" s="98" t="s">
        <v>82</v>
      </c>
    </row>
    <row r="6" spans="2:11">
      <c r="B6" s="97">
        <v>5460</v>
      </c>
      <c r="C6">
        <v>54.62</v>
      </c>
    </row>
    <row r="9" spans="2:11">
      <c r="B9" s="97">
        <v>5462</v>
      </c>
      <c r="C9">
        <v>56.76</v>
      </c>
    </row>
    <row r="11" spans="2:11">
      <c r="B11" s="97">
        <v>5463</v>
      </c>
      <c r="C11">
        <v>55.07</v>
      </c>
    </row>
    <row r="13" spans="2:11">
      <c r="B13" s="97">
        <v>5464</v>
      </c>
      <c r="C13">
        <v>55.35</v>
      </c>
    </row>
    <row r="14" spans="2:11">
      <c r="B14" s="97">
        <v>5465</v>
      </c>
      <c r="C14">
        <v>55.36</v>
      </c>
    </row>
    <row r="16" spans="2:11">
      <c r="B16" s="97">
        <v>5466</v>
      </c>
      <c r="C16">
        <v>55.09</v>
      </c>
    </row>
    <row r="18" spans="2:3">
      <c r="B18" s="97">
        <v>5467</v>
      </c>
      <c r="C18">
        <v>55.09</v>
      </c>
    </row>
    <row r="20" spans="2:3">
      <c r="B20" s="97">
        <v>5469</v>
      </c>
      <c r="C20">
        <v>54.46</v>
      </c>
    </row>
    <row r="22" spans="2:3">
      <c r="B22" s="97">
        <v>5470</v>
      </c>
      <c r="C22">
        <v>54.42</v>
      </c>
    </row>
    <row r="23" spans="2:3">
      <c r="B23" s="97">
        <v>5471</v>
      </c>
      <c r="C23">
        <v>53.46</v>
      </c>
    </row>
    <row r="24" spans="2:3">
      <c r="B24" s="97">
        <v>5472</v>
      </c>
      <c r="C24">
        <v>53.17</v>
      </c>
    </row>
    <row r="27" spans="2:3">
      <c r="B27" s="97">
        <v>5474</v>
      </c>
      <c r="C27">
        <v>53.17</v>
      </c>
    </row>
    <row r="29" spans="2:3">
      <c r="B29" s="97">
        <v>5476</v>
      </c>
      <c r="C29">
        <v>54.55</v>
      </c>
    </row>
    <row r="30" spans="2:3">
      <c r="B30" s="97">
        <v>5477</v>
      </c>
      <c r="C30">
        <v>54.58</v>
      </c>
    </row>
    <row r="31" spans="2:3">
      <c r="B31" s="97">
        <v>5478</v>
      </c>
      <c r="C31">
        <v>54.55</v>
      </c>
    </row>
    <row r="32" spans="2:3">
      <c r="B32" s="97">
        <v>5479</v>
      </c>
      <c r="C32">
        <v>54.63</v>
      </c>
    </row>
    <row r="34" spans="2:3">
      <c r="B34" s="97">
        <v>5481</v>
      </c>
      <c r="C34">
        <v>54.63</v>
      </c>
    </row>
    <row r="36" spans="2:3">
      <c r="B36" s="97">
        <v>5483</v>
      </c>
      <c r="C36">
        <v>55.44</v>
      </c>
    </row>
    <row r="37" spans="2:3">
      <c r="B37" s="97">
        <v>5484</v>
      </c>
      <c r="C37">
        <v>55.5</v>
      </c>
    </row>
    <row r="40" spans="2:3">
      <c r="B40" s="97">
        <v>5485</v>
      </c>
      <c r="C40">
        <v>55.4</v>
      </c>
    </row>
    <row r="42" spans="2:3">
      <c r="B42" s="97">
        <v>5486</v>
      </c>
      <c r="C42">
        <v>56.08</v>
      </c>
    </row>
    <row r="44" spans="2:3">
      <c r="B44" s="97">
        <v>5487</v>
      </c>
      <c r="C44">
        <v>56.55</v>
      </c>
    </row>
    <row r="45" spans="2:3">
      <c r="B45" s="97">
        <v>5488</v>
      </c>
      <c r="C45">
        <v>56.55</v>
      </c>
    </row>
    <row r="46" spans="2:3">
      <c r="B46" s="97">
        <v>5490</v>
      </c>
      <c r="C46">
        <v>57.37</v>
      </c>
    </row>
    <row r="47" spans="2:3">
      <c r="B47" s="97">
        <v>5491</v>
      </c>
      <c r="C47">
        <v>57.44</v>
      </c>
    </row>
    <row r="48" spans="2:3">
      <c r="B48" s="97">
        <v>5492</v>
      </c>
      <c r="C48">
        <v>57.35</v>
      </c>
    </row>
    <row r="51" spans="2:3">
      <c r="B51" s="97">
        <v>5493</v>
      </c>
      <c r="C51">
        <v>57.51</v>
      </c>
    </row>
    <row r="52" spans="2:3">
      <c r="B52" s="97">
        <v>5494</v>
      </c>
      <c r="C52">
        <v>57.9</v>
      </c>
    </row>
    <row r="53" spans="2:3">
      <c r="B53" s="97">
        <v>5495</v>
      </c>
      <c r="C53">
        <v>57.9</v>
      </c>
    </row>
    <row r="55" spans="2:3">
      <c r="B55" s="97">
        <v>5497</v>
      </c>
      <c r="C55">
        <v>58.12</v>
      </c>
    </row>
    <row r="56" spans="2:3">
      <c r="B56" s="97">
        <v>5498</v>
      </c>
      <c r="C56">
        <v>58.11</v>
      </c>
    </row>
    <row r="58" spans="2:3">
      <c r="B58" s="97">
        <v>5499</v>
      </c>
      <c r="C58">
        <v>58.42</v>
      </c>
    </row>
    <row r="60" spans="2:3">
      <c r="B60" s="97">
        <v>5500</v>
      </c>
      <c r="C60">
        <v>58.51</v>
      </c>
    </row>
    <row r="62" spans="2:3">
      <c r="B62" s="97">
        <v>5501</v>
      </c>
      <c r="C62">
        <v>58.21</v>
      </c>
    </row>
    <row r="64" spans="2:3">
      <c r="B64" s="97">
        <v>5502</v>
      </c>
      <c r="C64">
        <v>58.21</v>
      </c>
    </row>
    <row r="66" spans="2:3">
      <c r="B66" s="97">
        <v>5504</v>
      </c>
      <c r="C66">
        <v>58.06</v>
      </c>
    </row>
    <row r="67" spans="2:3">
      <c r="B67" s="97">
        <v>5505</v>
      </c>
      <c r="C67">
        <v>58.24</v>
      </c>
    </row>
    <row r="72" spans="2:3">
      <c r="B72" s="97">
        <v>5506</v>
      </c>
      <c r="C72">
        <v>57.07</v>
      </c>
    </row>
    <row r="74" spans="2:3">
      <c r="B74" s="97">
        <v>5507</v>
      </c>
      <c r="C74">
        <v>57.25</v>
      </c>
    </row>
    <row r="76" spans="2:3">
      <c r="B76" s="97">
        <v>5508</v>
      </c>
      <c r="C76">
        <v>56.54</v>
      </c>
    </row>
    <row r="78" spans="2:3">
      <c r="B78" s="97">
        <v>5509</v>
      </c>
      <c r="C78">
        <v>56.54</v>
      </c>
    </row>
    <row r="79" spans="2:3">
      <c r="B79" s="97">
        <v>5511</v>
      </c>
      <c r="C79">
        <v>55.59</v>
      </c>
    </row>
    <row r="83" spans="2:3">
      <c r="B83" s="97">
        <v>5512</v>
      </c>
      <c r="C83">
        <v>57.26</v>
      </c>
    </row>
    <row r="86" spans="2:3">
      <c r="B86" s="97">
        <v>5513</v>
      </c>
      <c r="C86">
        <v>56.9</v>
      </c>
    </row>
    <row r="88" spans="2:3">
      <c r="B88" s="97">
        <v>5514</v>
      </c>
      <c r="C88">
        <v>56.83</v>
      </c>
    </row>
    <row r="90" spans="2:3">
      <c r="B90" s="97">
        <v>5515</v>
      </c>
      <c r="C90">
        <v>56.16</v>
      </c>
    </row>
    <row r="91" spans="2:3">
      <c r="B91" s="97">
        <v>5516</v>
      </c>
      <c r="C91">
        <v>56.16</v>
      </c>
    </row>
    <row r="92" spans="2:3">
      <c r="B92" s="97">
        <v>5518</v>
      </c>
      <c r="C92">
        <v>56.31</v>
      </c>
    </row>
    <row r="96" spans="2:3">
      <c r="B96" s="97">
        <v>5519</v>
      </c>
      <c r="C96">
        <v>56.85</v>
      </c>
    </row>
    <row r="98" spans="2:3">
      <c r="B98" s="97">
        <v>5520</v>
      </c>
      <c r="C98">
        <v>57.05</v>
      </c>
    </row>
    <row r="99" spans="2:3">
      <c r="B99" s="97">
        <v>5521</v>
      </c>
      <c r="C99">
        <v>57.83</v>
      </c>
    </row>
    <row r="100" spans="2:3">
      <c r="B100" s="97">
        <v>5523</v>
      </c>
      <c r="C100">
        <v>57.83</v>
      </c>
    </row>
    <row r="103" spans="2:3">
      <c r="B103" s="97">
        <v>5525</v>
      </c>
      <c r="C103">
        <v>57.02</v>
      </c>
    </row>
    <row r="105" spans="2:3">
      <c r="B105" s="97">
        <v>5526</v>
      </c>
      <c r="C105">
        <v>56.64</v>
      </c>
    </row>
    <row r="107" spans="2:3">
      <c r="B107" s="97">
        <v>5527</v>
      </c>
      <c r="C107">
        <v>55.7</v>
      </c>
    </row>
    <row r="109" spans="2:3">
      <c r="B109" s="97">
        <v>5528</v>
      </c>
      <c r="C109">
        <v>55.53</v>
      </c>
    </row>
    <row r="111" spans="2:3">
      <c r="B111" s="97">
        <v>5529</v>
      </c>
      <c r="C111">
        <v>55.38</v>
      </c>
    </row>
    <row r="113" spans="2:3">
      <c r="B113" s="97">
        <v>5530</v>
      </c>
      <c r="C113">
        <v>55.38</v>
      </c>
    </row>
    <row r="116" spans="2:3">
      <c r="B116" s="97">
        <v>5533</v>
      </c>
      <c r="C116">
        <v>54.4</v>
      </c>
    </row>
    <row r="119" spans="2:3">
      <c r="B119" s="97">
        <v>5534</v>
      </c>
      <c r="C119">
        <v>54.22</v>
      </c>
    </row>
    <row r="122" spans="2:3">
      <c r="B122" s="97">
        <v>5535</v>
      </c>
      <c r="C122">
        <v>54.61</v>
      </c>
    </row>
    <row r="128" spans="2:3">
      <c r="B128" s="97">
        <v>5536</v>
      </c>
      <c r="C128">
        <v>55.02</v>
      </c>
    </row>
    <row r="129" spans="2:3">
      <c r="B129" s="97">
        <v>5537</v>
      </c>
      <c r="C129">
        <v>55.02</v>
      </c>
    </row>
    <row r="130" spans="2:3">
      <c r="B130" s="97">
        <v>5539</v>
      </c>
      <c r="C130">
        <v>55.29</v>
      </c>
    </row>
    <row r="131" spans="2:3">
      <c r="B131" s="97">
        <v>5540</v>
      </c>
      <c r="C131">
        <v>55.66</v>
      </c>
    </row>
    <row r="132" spans="2:3">
      <c r="B132" s="97">
        <v>5541</v>
      </c>
      <c r="C132">
        <v>55.88</v>
      </c>
    </row>
    <row r="134" spans="2:3">
      <c r="B134" s="97">
        <v>5542</v>
      </c>
      <c r="C134">
        <v>56</v>
      </c>
    </row>
    <row r="137" spans="2:3">
      <c r="B137" s="97">
        <v>5543</v>
      </c>
      <c r="C137">
        <v>56.51</v>
      </c>
    </row>
    <row r="139" spans="2:3">
      <c r="B139" s="97">
        <v>5544</v>
      </c>
      <c r="C139">
        <v>56.51</v>
      </c>
    </row>
    <row r="140" spans="2:3">
      <c r="B140" s="97">
        <v>5546</v>
      </c>
      <c r="C140">
        <v>56.98</v>
      </c>
    </row>
    <row r="143" spans="2:3">
      <c r="B143" s="97">
        <v>5547</v>
      </c>
      <c r="C143">
        <v>56.88</v>
      </c>
    </row>
    <row r="146" spans="2:3">
      <c r="B146" s="97">
        <v>5548</v>
      </c>
      <c r="C146">
        <v>56.66</v>
      </c>
    </row>
    <row r="149" spans="2:3">
      <c r="B149" s="97">
        <v>5549</v>
      </c>
      <c r="C149">
        <v>56.86</v>
      </c>
    </row>
    <row r="150" spans="2:3">
      <c r="B150" s="97">
        <v>5550</v>
      </c>
      <c r="C150">
        <v>56.66</v>
      </c>
    </row>
    <row r="151" spans="2:3">
      <c r="B151" s="97">
        <v>5551</v>
      </c>
      <c r="C151">
        <v>56.66</v>
      </c>
    </row>
    <row r="153" spans="2:3">
      <c r="B153" s="97">
        <v>5553</v>
      </c>
      <c r="C153">
        <v>56.7</v>
      </c>
    </row>
    <row r="154" spans="2:3">
      <c r="B154" s="97">
        <v>5554</v>
      </c>
      <c r="C154">
        <v>56.59</v>
      </c>
    </row>
    <row r="157" spans="2:3">
      <c r="B157" s="97">
        <v>5555</v>
      </c>
      <c r="C157">
        <v>56.67</v>
      </c>
    </row>
    <row r="159" spans="2:3">
      <c r="B159" s="97">
        <v>5556</v>
      </c>
      <c r="C159">
        <v>56.57</v>
      </c>
    </row>
    <row r="161" spans="2:3">
      <c r="B161" s="97">
        <v>5557</v>
      </c>
      <c r="C161">
        <v>56.98</v>
      </c>
    </row>
    <row r="165" spans="2:3">
      <c r="B165" s="97">
        <v>5558</v>
      </c>
      <c r="C165">
        <v>56.98</v>
      </c>
    </row>
    <row r="166" spans="2:3">
      <c r="B166" s="97">
        <v>5560</v>
      </c>
      <c r="C166">
        <v>58.1</v>
      </c>
    </row>
    <row r="168" spans="2:3">
      <c r="B168" s="97">
        <v>5561</v>
      </c>
      <c r="C168">
        <v>59.1</v>
      </c>
    </row>
    <row r="172" spans="2:3">
      <c r="B172" s="97">
        <v>5562</v>
      </c>
      <c r="C172">
        <v>59.26</v>
      </c>
    </row>
    <row r="175" spans="2:3">
      <c r="B175" s="97">
        <v>5563</v>
      </c>
      <c r="C175">
        <v>59.25</v>
      </c>
    </row>
    <row r="176" spans="2:3">
      <c r="B176" s="97">
        <v>5564</v>
      </c>
      <c r="C176">
        <v>59.51</v>
      </c>
    </row>
    <row r="177" spans="2:3">
      <c r="B177" s="97">
        <v>5565</v>
      </c>
      <c r="C177">
        <v>59.51</v>
      </c>
    </row>
    <row r="178" spans="2:3">
      <c r="B178" s="97">
        <v>5567</v>
      </c>
      <c r="C178">
        <v>60.13</v>
      </c>
    </row>
    <row r="179" spans="2:3">
      <c r="B179" s="97">
        <v>5568</v>
      </c>
      <c r="C179">
        <v>61.3</v>
      </c>
    </row>
    <row r="180" spans="2:3">
      <c r="B180" s="97">
        <v>5569</v>
      </c>
      <c r="C180">
        <v>60.83</v>
      </c>
    </row>
    <row r="182" spans="2:3">
      <c r="B182" s="97">
        <v>5570</v>
      </c>
      <c r="C182">
        <v>61.05</v>
      </c>
    </row>
    <row r="184" spans="2:3">
      <c r="B184" s="97">
        <v>5572</v>
      </c>
      <c r="C184">
        <v>61.05</v>
      </c>
    </row>
    <row r="186" spans="2:3">
      <c r="B186" s="97">
        <v>5574</v>
      </c>
      <c r="C186">
        <v>62.29</v>
      </c>
    </row>
    <row r="188" spans="2:3">
      <c r="B188" s="97">
        <v>5575</v>
      </c>
      <c r="C188">
        <v>62.45</v>
      </c>
    </row>
    <row r="190" spans="2:3">
      <c r="B190" s="97">
        <v>5576</v>
      </c>
      <c r="C190">
        <v>62.55</v>
      </c>
    </row>
    <row r="194" spans="2:3">
      <c r="B194" s="97">
        <v>5577</v>
      </c>
      <c r="C194">
        <v>63.15</v>
      </c>
    </row>
    <row r="196" spans="2:3">
      <c r="B196" s="97">
        <v>5578</v>
      </c>
      <c r="C196">
        <v>65.02</v>
      </c>
    </row>
    <row r="199" spans="2:3">
      <c r="B199" s="97">
        <v>5579</v>
      </c>
      <c r="C199">
        <v>65.02</v>
      </c>
    </row>
    <row r="202" spans="2:3">
      <c r="B202" s="97">
        <v>5581</v>
      </c>
      <c r="C202">
        <v>64.66</v>
      </c>
    </row>
    <row r="205" spans="2:3">
      <c r="B205" s="97">
        <v>5582</v>
      </c>
      <c r="C205">
        <v>65.540000000000006</v>
      </c>
    </row>
  </sheetData>
  <mergeCells count="1">
    <mergeCell ref="B2:K2"/>
  </mergeCells>
  <hyperlinks>
    <hyperlink ref="B3" r:id="rId1" xr:uid="{8FF209C4-345D-1647-B7B1-2F9368F10D0F}"/>
    <hyperlink ref="B4" r:id="rId2" xr:uid="{8575873F-F538-DC4E-96FC-8C4B213341C8}"/>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5E646-0D6F-1047-A6BD-19FED9C824AF}">
  <dimension ref="A2:I25"/>
  <sheetViews>
    <sheetView workbookViewId="0">
      <selection activeCell="C22" sqref="C22"/>
    </sheetView>
  </sheetViews>
  <sheetFormatPr baseColWidth="10" defaultColWidth="8.83203125" defaultRowHeight="16"/>
  <cols>
    <col min="2" max="9" width="8.83203125" style="99"/>
  </cols>
  <sheetData>
    <row r="2" spans="1:5">
      <c r="A2">
        <v>1</v>
      </c>
      <c r="B2" s="99" t="s">
        <v>85</v>
      </c>
    </row>
    <row r="3" spans="1:5">
      <c r="B3" s="100" t="s">
        <v>89</v>
      </c>
    </row>
    <row r="4" spans="1:5">
      <c r="B4" s="99" t="s">
        <v>75</v>
      </c>
      <c r="C4" s="101"/>
    </row>
    <row r="5" spans="1:5">
      <c r="B5" s="99" t="s">
        <v>90</v>
      </c>
    </row>
    <row r="6" spans="1:5">
      <c r="B6" s="99" t="s">
        <v>75</v>
      </c>
      <c r="C6" s="101"/>
    </row>
    <row r="7" spans="1:5">
      <c r="B7" s="102"/>
    </row>
    <row r="9" spans="1:5">
      <c r="A9">
        <v>2</v>
      </c>
      <c r="B9" s="99" t="s">
        <v>86</v>
      </c>
    </row>
    <row r="10" spans="1:5">
      <c r="B10" s="103" t="s">
        <v>87</v>
      </c>
    </row>
    <row r="11" spans="1:5">
      <c r="B11" s="103" t="s">
        <v>88</v>
      </c>
    </row>
    <row r="12" spans="1:5">
      <c r="B12" s="99" t="s">
        <v>75</v>
      </c>
    </row>
    <row r="14" spans="1:5">
      <c r="A14">
        <v>3</v>
      </c>
      <c r="B14" s="99" t="s">
        <v>91</v>
      </c>
      <c r="E14" s="98" t="s">
        <v>94</v>
      </c>
    </row>
    <row r="15" spans="1:5">
      <c r="B15" s="99" t="s">
        <v>92</v>
      </c>
    </row>
    <row r="16" spans="1:5">
      <c r="B16" s="99" t="s">
        <v>75</v>
      </c>
    </row>
    <row r="17" spans="1:5">
      <c r="B17" s="99" t="s">
        <v>93</v>
      </c>
    </row>
    <row r="18" spans="1:5">
      <c r="B18" s="99" t="s">
        <v>75</v>
      </c>
    </row>
    <row r="20" spans="1:5">
      <c r="A20">
        <v>4</v>
      </c>
      <c r="B20" s="99" t="s">
        <v>95</v>
      </c>
    </row>
    <row r="21" spans="1:5">
      <c r="B21" s="99" t="s">
        <v>96</v>
      </c>
    </row>
    <row r="22" spans="1:5">
      <c r="B22" s="99" t="s">
        <v>75</v>
      </c>
    </row>
    <row r="24" spans="1:5">
      <c r="A24">
        <v>5</v>
      </c>
      <c r="B24" s="99" t="s">
        <v>98</v>
      </c>
    </row>
    <row r="25" spans="1:5">
      <c r="B25" s="98" t="s">
        <v>99</v>
      </c>
      <c r="E25" s="99" t="s">
        <v>100</v>
      </c>
    </row>
  </sheetData>
  <hyperlinks>
    <hyperlink ref="E14" r:id="rId1" xr:uid="{A9DF172F-DE0C-124F-86FA-84133D75C7DB}"/>
    <hyperlink ref="B25" r:id="rId2" xr:uid="{58132ED8-DF53-AB48-A3CC-E9169558D2B4}"/>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86C7C-36B1-489D-AB08-0E9AA991B1C2}">
  <dimension ref="B1:I21"/>
  <sheetViews>
    <sheetView topLeftCell="A7" workbookViewId="0">
      <selection activeCell="B17" sqref="B15:I19"/>
    </sheetView>
  </sheetViews>
  <sheetFormatPr baseColWidth="10" defaultColWidth="9" defaultRowHeight="15"/>
  <cols>
    <col min="1" max="1" width="5.83203125" style="4" customWidth="1"/>
    <col min="2" max="2" width="10.6640625" style="4" customWidth="1"/>
    <col min="3" max="3" width="18.33203125" style="4" customWidth="1"/>
    <col min="4" max="4" width="19.6640625" style="4" customWidth="1"/>
    <col min="5" max="16384" width="9" style="4"/>
  </cols>
  <sheetData>
    <row r="1" spans="2:9" ht="30">
      <c r="B1" s="20" t="s">
        <v>7</v>
      </c>
    </row>
    <row r="3" spans="2:9" ht="96" customHeight="1">
      <c r="B3" s="277" t="s">
        <v>8</v>
      </c>
      <c r="C3" s="277"/>
      <c r="D3" s="277"/>
      <c r="E3" s="277"/>
      <c r="F3" s="277"/>
      <c r="G3" s="277"/>
      <c r="H3" s="277"/>
      <c r="I3" s="277"/>
    </row>
    <row r="5" spans="2:9" ht="49.5" customHeight="1">
      <c r="B5" s="277" t="s">
        <v>9</v>
      </c>
      <c r="C5" s="277"/>
      <c r="D5" s="277"/>
      <c r="E5" s="277"/>
      <c r="F5" s="277"/>
      <c r="G5" s="277"/>
      <c r="H5" s="277"/>
      <c r="I5" s="277"/>
    </row>
    <row r="6" spans="2:9" ht="16">
      <c r="B6" s="21" t="s">
        <v>10</v>
      </c>
      <c r="C6" s="21" t="s">
        <v>11</v>
      </c>
    </row>
    <row r="7" spans="2:9" ht="16">
      <c r="B7" s="22"/>
    </row>
    <row r="8" spans="2:9" ht="32.5" customHeight="1">
      <c r="B8" s="277" t="s">
        <v>12</v>
      </c>
      <c r="C8" s="277"/>
      <c r="D8" s="277"/>
      <c r="E8" s="277"/>
      <c r="F8" s="277"/>
      <c r="G8" s="277"/>
      <c r="H8" s="277"/>
      <c r="I8" s="277"/>
    </row>
    <row r="9" spans="2:9" ht="16">
      <c r="B9" s="23" t="s">
        <v>13</v>
      </c>
    </row>
    <row r="10" spans="2:9" ht="30.75" customHeight="1">
      <c r="B10" s="277" t="s">
        <v>14</v>
      </c>
      <c r="C10" s="277"/>
      <c r="D10" s="277"/>
      <c r="E10" s="277"/>
      <c r="F10" s="277"/>
      <c r="G10" s="277"/>
      <c r="H10" s="277"/>
      <c r="I10" s="277"/>
    </row>
    <row r="11" spans="2:9" ht="15" customHeight="1">
      <c r="C11" s="1" t="s">
        <v>0</v>
      </c>
      <c r="D11" s="2" t="s">
        <v>15</v>
      </c>
      <c r="E11" s="3"/>
      <c r="F11" s="3"/>
      <c r="G11" s="3"/>
    </row>
    <row r="12" spans="2:9">
      <c r="C12" s="5" t="s">
        <v>1</v>
      </c>
      <c r="D12" s="6">
        <v>12345678</v>
      </c>
      <c r="E12" s="3"/>
      <c r="F12" s="3"/>
      <c r="G12" s="3"/>
    </row>
    <row r="13" spans="2:9" ht="15" customHeight="1">
      <c r="C13" s="1" t="s">
        <v>2</v>
      </c>
      <c r="D13" s="24" t="s">
        <v>16</v>
      </c>
      <c r="E13" s="3"/>
      <c r="F13" s="3"/>
      <c r="G13" s="3"/>
    </row>
    <row r="14" spans="2:9" ht="16">
      <c r="B14" s="22"/>
    </row>
    <row r="15" spans="2:9" ht="33" customHeight="1">
      <c r="B15" s="277" t="s">
        <v>17</v>
      </c>
      <c r="C15" s="277"/>
      <c r="D15" s="277"/>
      <c r="E15" s="277"/>
      <c r="F15" s="277"/>
      <c r="G15" s="277"/>
      <c r="H15" s="277"/>
      <c r="I15" s="277"/>
    </row>
    <row r="16" spans="2:9" ht="16">
      <c r="B16" s="21"/>
    </row>
    <row r="17" spans="2:9" ht="131" customHeight="1">
      <c r="B17" s="277" t="s">
        <v>18</v>
      </c>
      <c r="C17" s="277"/>
      <c r="D17" s="277"/>
      <c r="E17" s="277"/>
      <c r="F17" s="277"/>
      <c r="G17" s="277"/>
      <c r="H17" s="277"/>
      <c r="I17" s="277"/>
    </row>
    <row r="19" spans="2:9" ht="83.5" customHeight="1">
      <c r="B19" s="277" t="s">
        <v>19</v>
      </c>
      <c r="C19" s="277"/>
      <c r="D19" s="277"/>
      <c r="E19" s="277"/>
      <c r="F19" s="277"/>
      <c r="G19" s="277"/>
      <c r="H19" s="277"/>
      <c r="I19" s="277"/>
    </row>
    <row r="21" spans="2:9" ht="31" customHeight="1">
      <c r="B21" s="277" t="s">
        <v>20</v>
      </c>
      <c r="C21" s="277"/>
      <c r="D21" s="277"/>
      <c r="E21" s="277"/>
      <c r="F21" s="277"/>
      <c r="G21" s="277"/>
      <c r="H21" s="277"/>
      <c r="I21" s="277"/>
    </row>
  </sheetData>
  <mergeCells count="8">
    <mergeCell ref="B19:I19"/>
    <mergeCell ref="B21:I21"/>
    <mergeCell ref="B3:I3"/>
    <mergeCell ref="B5:I5"/>
    <mergeCell ref="B8:I8"/>
    <mergeCell ref="B10:I10"/>
    <mergeCell ref="B15:I15"/>
    <mergeCell ref="B17:I17"/>
  </mergeCells>
  <hyperlinks>
    <hyperlink ref="D13" r:id="rId1" xr:uid="{0519F1D9-B4D3-406D-A725-FDDE30D5E38F}"/>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2480D-AB3F-4146-A823-74EF29050F08}">
  <dimension ref="A2"/>
  <sheetViews>
    <sheetView workbookViewId="0">
      <selection activeCell="M24" sqref="M24"/>
    </sheetView>
  </sheetViews>
  <sheetFormatPr baseColWidth="10" defaultColWidth="8.83203125" defaultRowHeight="16"/>
  <sheetData>
    <row r="2" ht="48.7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8C449-6BDF-4E7D-AED6-278BF78CEE2C}">
  <dimension ref="A1:H26"/>
  <sheetViews>
    <sheetView workbookViewId="0">
      <selection activeCell="C22" sqref="C22"/>
    </sheetView>
  </sheetViews>
  <sheetFormatPr baseColWidth="10" defaultColWidth="7.6640625" defaultRowHeight="13"/>
  <cols>
    <col min="1" max="9" width="12.83203125" style="25" customWidth="1"/>
    <col min="10" max="16384" width="7.6640625" style="25"/>
  </cols>
  <sheetData>
    <row r="1" spans="1:7">
      <c r="A1" s="25" t="s">
        <v>33</v>
      </c>
    </row>
    <row r="3" spans="1:7">
      <c r="A3" s="26" t="s">
        <v>21</v>
      </c>
      <c r="B3" s="26"/>
    </row>
    <row r="4" spans="1:7">
      <c r="A4" s="26" t="s">
        <v>22</v>
      </c>
      <c r="B4" s="26"/>
    </row>
    <row r="5" spans="1:7">
      <c r="A5" s="26" t="s">
        <v>23</v>
      </c>
      <c r="B5" s="26"/>
    </row>
    <row r="6" spans="1:7">
      <c r="A6" s="26" t="s">
        <v>24</v>
      </c>
      <c r="B6" s="26"/>
    </row>
    <row r="8" spans="1:7">
      <c r="A8" s="27" t="s">
        <v>25</v>
      </c>
      <c r="B8" s="27" t="s">
        <v>26</v>
      </c>
      <c r="C8" s="27" t="s">
        <v>27</v>
      </c>
      <c r="D8" s="27" t="s">
        <v>28</v>
      </c>
    </row>
    <row r="9" spans="1:7">
      <c r="A9" s="25" t="s">
        <v>29</v>
      </c>
      <c r="B9" s="28">
        <v>2.5000000000000001E-2</v>
      </c>
      <c r="C9" s="29">
        <v>30</v>
      </c>
      <c r="D9" s="29">
        <v>20</v>
      </c>
    </row>
    <row r="10" spans="1:7">
      <c r="A10" s="45" t="s">
        <v>30</v>
      </c>
      <c r="B10" s="30">
        <v>0.03</v>
      </c>
      <c r="C10" s="31">
        <v>40</v>
      </c>
      <c r="D10" s="31">
        <v>10</v>
      </c>
    </row>
    <row r="12" spans="1:7">
      <c r="A12" s="25" t="s">
        <v>31</v>
      </c>
    </row>
    <row r="13" spans="1:7">
      <c r="A13" s="25" t="s">
        <v>32</v>
      </c>
    </row>
    <row r="14" spans="1:7" s="32" customFormat="1">
      <c r="F14" s="278"/>
      <c r="G14" s="278"/>
    </row>
    <row r="15" spans="1:7" s="32" customFormat="1">
      <c r="A15" s="32" t="s">
        <v>160</v>
      </c>
      <c r="F15" s="33"/>
      <c r="G15" s="34"/>
    </row>
    <row r="16" spans="1:7" s="32" customFormat="1">
      <c r="A16" s="35" t="s">
        <v>161</v>
      </c>
      <c r="B16" s="36"/>
      <c r="C16" s="37"/>
      <c r="F16" s="33"/>
      <c r="G16" s="38"/>
    </row>
    <row r="17" spans="1:8" s="32" customFormat="1">
      <c r="A17" s="32" t="s">
        <v>162</v>
      </c>
      <c r="B17" s="39"/>
      <c r="C17" s="39"/>
      <c r="F17" s="33"/>
      <c r="G17" s="34"/>
    </row>
    <row r="18" spans="1:8" s="32" customFormat="1">
      <c r="A18" s="32" t="s">
        <v>163</v>
      </c>
    </row>
    <row r="19" spans="1:8" s="32" customFormat="1">
      <c r="A19" s="32" t="s">
        <v>162</v>
      </c>
      <c r="C19" s="40"/>
      <c r="D19" s="41"/>
    </row>
    <row r="20" spans="1:8" s="32" customFormat="1"/>
    <row r="21" spans="1:8" s="32" customFormat="1">
      <c r="B21" s="32" t="s">
        <v>164</v>
      </c>
      <c r="G21" s="42"/>
      <c r="H21" s="42"/>
    </row>
    <row r="22" spans="1:8" s="32" customFormat="1">
      <c r="B22" s="32" t="s">
        <v>167</v>
      </c>
      <c r="C22" s="32" t="s">
        <v>168</v>
      </c>
      <c r="G22" s="42"/>
      <c r="H22" s="42"/>
    </row>
    <row r="23" spans="1:8" s="32" customFormat="1">
      <c r="A23" s="32" t="s">
        <v>165</v>
      </c>
      <c r="B23" s="42"/>
      <c r="C23" s="42"/>
      <c r="E23" s="43"/>
      <c r="F23" s="41"/>
      <c r="G23" s="42"/>
      <c r="H23" s="42"/>
    </row>
    <row r="24" spans="1:8" s="32" customFormat="1">
      <c r="A24" s="32" t="s">
        <v>166</v>
      </c>
      <c r="B24" s="42"/>
      <c r="C24" s="42"/>
      <c r="E24" s="43"/>
      <c r="F24" s="41"/>
      <c r="G24" s="42"/>
      <c r="H24" s="42"/>
    </row>
    <row r="25" spans="1:8" s="32" customFormat="1">
      <c r="B25" s="42"/>
      <c r="C25" s="42"/>
      <c r="E25" s="43"/>
      <c r="F25" s="41"/>
      <c r="G25" s="42"/>
      <c r="H25" s="42"/>
    </row>
    <row r="26" spans="1:8" s="32" customFormat="1"/>
  </sheetData>
  <mergeCells count="1">
    <mergeCell ref="F14:G14"/>
  </mergeCell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6C509-D775-4244-9AA9-D49085FD457D}">
  <dimension ref="A1:K10"/>
  <sheetViews>
    <sheetView workbookViewId="0">
      <selection activeCell="C22" sqref="C22"/>
    </sheetView>
  </sheetViews>
  <sheetFormatPr baseColWidth="10" defaultColWidth="8" defaultRowHeight="13"/>
  <cols>
    <col min="1" max="1" width="8" style="25"/>
    <col min="2" max="2" width="8.83203125" style="25" customWidth="1"/>
    <col min="3" max="3" width="7.1640625" style="25" bestFit="1" customWidth="1"/>
    <col min="4" max="4" width="9.1640625" style="25" customWidth="1"/>
    <col min="5" max="6" width="8" style="25"/>
    <col min="7" max="7" width="26.6640625" style="25" customWidth="1"/>
    <col min="8" max="8" width="27.1640625" style="25" customWidth="1"/>
    <col min="9" max="16384" width="8" style="25"/>
  </cols>
  <sheetData>
    <row r="1" spans="1:11" ht="84.75" customHeight="1">
      <c r="A1" s="279" t="s">
        <v>74</v>
      </c>
      <c r="B1" s="279"/>
      <c r="C1" s="279"/>
      <c r="D1" s="279"/>
      <c r="E1" s="279"/>
      <c r="F1" s="279"/>
      <c r="G1" s="279"/>
      <c r="H1" s="279"/>
    </row>
    <row r="2" spans="1:11">
      <c r="A2" s="44" t="s">
        <v>59</v>
      </c>
      <c r="B2" s="44" t="s">
        <v>60</v>
      </c>
      <c r="C2" s="44" t="s">
        <v>61</v>
      </c>
    </row>
    <row r="3" spans="1:11">
      <c r="A3" s="44">
        <v>0.75</v>
      </c>
      <c r="B3" s="44">
        <v>-0.25</v>
      </c>
      <c r="C3" s="44">
        <v>-0.25</v>
      </c>
      <c r="D3" s="44" t="s">
        <v>62</v>
      </c>
      <c r="E3" s="44">
        <f>SUMPRODUCT($J$5:$L$5,A3:C3)</f>
        <v>0</v>
      </c>
    </row>
    <row r="4" spans="1:11">
      <c r="I4" s="46"/>
      <c r="J4" s="46"/>
      <c r="K4" s="46"/>
    </row>
    <row r="5" spans="1:11">
      <c r="H5" s="46"/>
      <c r="I5" s="47"/>
      <c r="J5" s="47"/>
      <c r="K5" s="47"/>
    </row>
    <row r="6" spans="1:11">
      <c r="H6" s="46"/>
    </row>
    <row r="10" spans="1:11">
      <c r="I10" s="48"/>
      <c r="J10" s="48"/>
      <c r="K10" s="48"/>
    </row>
  </sheetData>
  <mergeCells count="1">
    <mergeCell ref="A1:H1"/>
  </mergeCells>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5DA8B-6CCE-47D3-B66B-5F6430A2DA89}">
  <sheetPr>
    <pageSetUpPr fitToPage="1"/>
  </sheetPr>
  <dimension ref="A1:R19"/>
  <sheetViews>
    <sheetView showZeros="0" workbookViewId="0">
      <selection activeCell="C22" sqref="C22"/>
    </sheetView>
  </sheetViews>
  <sheetFormatPr baseColWidth="10" defaultColWidth="8" defaultRowHeight="13"/>
  <cols>
    <col min="1" max="1" width="8" style="25"/>
    <col min="2" max="3" width="8.83203125" style="25" customWidth="1"/>
    <col min="4" max="12" width="8" style="25"/>
    <col min="13" max="13" width="6" style="25" customWidth="1"/>
    <col min="14" max="16384" width="8" style="25"/>
  </cols>
  <sheetData>
    <row r="1" spans="1:18" ht="42" customHeight="1">
      <c r="A1" s="49"/>
      <c r="B1" s="280" t="s">
        <v>58</v>
      </c>
      <c r="C1" s="280"/>
      <c r="D1" s="280"/>
      <c r="E1" s="280"/>
      <c r="F1" s="280"/>
      <c r="G1" s="280"/>
      <c r="H1" s="280"/>
      <c r="I1" s="280"/>
      <c r="J1" s="280"/>
      <c r="K1" s="280"/>
      <c r="L1" s="280"/>
    </row>
    <row r="2" spans="1:18" ht="42" customHeight="1" thickBot="1">
      <c r="B2" s="17"/>
      <c r="C2" s="17"/>
      <c r="D2" s="17"/>
      <c r="E2" s="17"/>
      <c r="F2" s="17"/>
      <c r="G2" s="17"/>
      <c r="H2" s="17"/>
      <c r="I2" s="17"/>
      <c r="J2" s="17"/>
      <c r="K2" s="17"/>
      <c r="L2" s="17"/>
    </row>
    <row r="3" spans="1:18" ht="17" thickBot="1">
      <c r="A3" s="44"/>
      <c r="B3" s="50" t="s">
        <v>34</v>
      </c>
      <c r="C3" s="51"/>
      <c r="D3" s="51"/>
      <c r="E3" s="51"/>
      <c r="F3" s="51"/>
      <c r="G3" s="51"/>
      <c r="H3" s="51"/>
      <c r="I3" s="51"/>
      <c r="J3" s="51"/>
      <c r="K3" s="51"/>
      <c r="L3" s="51"/>
      <c r="M3" s="44"/>
      <c r="N3" s="52"/>
      <c r="O3" s="44"/>
      <c r="P3" s="44"/>
      <c r="Q3" s="44"/>
      <c r="R3" s="44"/>
    </row>
    <row r="4" spans="1:18" ht="15" customHeight="1">
      <c r="A4" s="44"/>
      <c r="B4" s="53" t="s">
        <v>35</v>
      </c>
      <c r="C4" s="54"/>
      <c r="D4" s="54"/>
      <c r="E4" s="54"/>
      <c r="F4" s="54"/>
      <c r="G4" s="54"/>
      <c r="H4" s="54"/>
      <c r="I4" s="54"/>
      <c r="J4" s="54"/>
      <c r="K4" s="54"/>
      <c r="L4" s="55"/>
      <c r="M4" s="44"/>
      <c r="N4" s="44"/>
      <c r="O4" s="44"/>
      <c r="P4" s="44"/>
      <c r="Q4" s="44"/>
      <c r="R4" s="44"/>
    </row>
    <row r="5" spans="1:18">
      <c r="A5" s="44"/>
      <c r="B5" s="56"/>
      <c r="C5" s="57" t="s">
        <v>36</v>
      </c>
      <c r="D5" s="57" t="s">
        <v>36</v>
      </c>
      <c r="E5" s="57" t="s">
        <v>37</v>
      </c>
      <c r="F5" s="57" t="s">
        <v>38</v>
      </c>
      <c r="G5" s="57" t="s">
        <v>39</v>
      </c>
      <c r="H5" s="57" t="s">
        <v>40</v>
      </c>
      <c r="I5" s="57" t="s">
        <v>41</v>
      </c>
      <c r="J5" s="57" t="s">
        <v>42</v>
      </c>
      <c r="K5" s="57" t="s">
        <v>43</v>
      </c>
      <c r="L5" s="58"/>
      <c r="M5" s="44"/>
      <c r="N5" s="42"/>
      <c r="O5" s="42"/>
      <c r="P5" s="42"/>
      <c r="Q5" s="42"/>
      <c r="R5" s="42"/>
    </row>
    <row r="6" spans="1:18">
      <c r="A6" s="44"/>
      <c r="B6" s="59"/>
      <c r="C6" s="42" t="s">
        <v>44</v>
      </c>
      <c r="D6" s="42">
        <v>1</v>
      </c>
      <c r="E6" s="60">
        <v>0</v>
      </c>
      <c r="F6" s="61">
        <v>0</v>
      </c>
      <c r="G6" s="61">
        <v>0</v>
      </c>
      <c r="H6" s="61">
        <v>0</v>
      </c>
      <c r="I6" s="61">
        <v>0</v>
      </c>
      <c r="J6" s="61">
        <v>0</v>
      </c>
      <c r="K6" s="62">
        <v>0</v>
      </c>
      <c r="L6" s="58"/>
      <c r="M6" s="44"/>
      <c r="N6" s="63"/>
      <c r="O6" s="64"/>
      <c r="P6" s="64"/>
      <c r="Q6" s="64"/>
      <c r="R6" s="64"/>
    </row>
    <row r="7" spans="1:18">
      <c r="A7" s="44"/>
      <c r="B7" s="59"/>
      <c r="C7" s="42" t="s">
        <v>45</v>
      </c>
      <c r="D7" s="42">
        <v>2</v>
      </c>
      <c r="E7" s="65">
        <v>0</v>
      </c>
      <c r="F7" s="66">
        <v>0</v>
      </c>
      <c r="G7" s="66">
        <v>0</v>
      </c>
      <c r="H7" s="66">
        <v>0</v>
      </c>
      <c r="I7" s="66">
        <v>0</v>
      </c>
      <c r="J7" s="66">
        <v>0</v>
      </c>
      <c r="K7" s="67">
        <v>0</v>
      </c>
      <c r="L7" s="58"/>
      <c r="M7" s="44"/>
      <c r="N7" s="68"/>
      <c r="O7" s="69"/>
      <c r="P7" s="69"/>
      <c r="Q7" s="69"/>
      <c r="R7" s="69"/>
    </row>
    <row r="8" spans="1:18">
      <c r="A8" s="44"/>
      <c r="B8" s="56"/>
      <c r="C8" s="42" t="s">
        <v>46</v>
      </c>
      <c r="D8" s="42">
        <v>3</v>
      </c>
      <c r="E8" s="65">
        <v>0</v>
      </c>
      <c r="F8" s="66">
        <v>0</v>
      </c>
      <c r="G8" s="66">
        <v>0</v>
      </c>
      <c r="H8" s="66">
        <v>0</v>
      </c>
      <c r="I8" s="66">
        <v>0</v>
      </c>
      <c r="J8" s="66">
        <v>0</v>
      </c>
      <c r="K8" s="67">
        <v>0</v>
      </c>
      <c r="L8" s="58"/>
      <c r="M8" s="44"/>
      <c r="N8" s="69"/>
      <c r="O8" s="69"/>
      <c r="P8" s="69"/>
      <c r="Q8" s="69"/>
      <c r="R8" s="69"/>
    </row>
    <row r="9" spans="1:18">
      <c r="A9" s="44"/>
      <c r="B9" s="56"/>
      <c r="C9" s="42" t="s">
        <v>47</v>
      </c>
      <c r="D9" s="42">
        <v>4</v>
      </c>
      <c r="E9" s="65">
        <v>6</v>
      </c>
      <c r="F9" s="66">
        <v>3</v>
      </c>
      <c r="G9" s="66">
        <v>3</v>
      </c>
      <c r="H9" s="66">
        <v>3</v>
      </c>
      <c r="I9" s="66">
        <v>3</v>
      </c>
      <c r="J9" s="66">
        <v>3</v>
      </c>
      <c r="K9" s="67">
        <v>7</v>
      </c>
      <c r="L9" s="58"/>
      <c r="M9" s="44"/>
      <c r="N9" s="42"/>
      <c r="O9" s="42"/>
      <c r="P9" s="42"/>
      <c r="Q9" s="42"/>
      <c r="R9" s="42"/>
    </row>
    <row r="10" spans="1:18">
      <c r="A10" s="44"/>
      <c r="B10" s="56"/>
      <c r="C10" s="42" t="s">
        <v>48</v>
      </c>
      <c r="D10" s="42">
        <v>5</v>
      </c>
      <c r="E10" s="65">
        <v>6</v>
      </c>
      <c r="F10" s="66">
        <v>3</v>
      </c>
      <c r="G10" s="66">
        <v>3</v>
      </c>
      <c r="H10" s="66">
        <v>3</v>
      </c>
      <c r="I10" s="66">
        <v>3</v>
      </c>
      <c r="J10" s="66">
        <v>3</v>
      </c>
      <c r="K10" s="67">
        <v>7</v>
      </c>
      <c r="L10" s="58"/>
      <c r="M10" s="44"/>
      <c r="N10" s="42"/>
      <c r="O10" s="42"/>
      <c r="P10" s="42"/>
      <c r="Q10" s="42"/>
      <c r="R10" s="42"/>
    </row>
    <row r="11" spans="1:18">
      <c r="A11" s="44"/>
      <c r="B11" s="56"/>
      <c r="C11" s="42" t="s">
        <v>49</v>
      </c>
      <c r="D11" s="42">
        <v>6</v>
      </c>
      <c r="E11" s="65">
        <v>7</v>
      </c>
      <c r="F11" s="66">
        <v>4</v>
      </c>
      <c r="G11" s="66">
        <v>4</v>
      </c>
      <c r="H11" s="66">
        <v>4</v>
      </c>
      <c r="I11" s="66">
        <v>4</v>
      </c>
      <c r="J11" s="66">
        <v>4</v>
      </c>
      <c r="K11" s="67">
        <v>7</v>
      </c>
      <c r="L11" s="58"/>
      <c r="M11" s="44"/>
      <c r="N11" s="42"/>
      <c r="O11" s="42"/>
      <c r="P11" s="42"/>
      <c r="Q11" s="42"/>
      <c r="R11" s="42"/>
    </row>
    <row r="12" spans="1:18">
      <c r="A12" s="44"/>
      <c r="B12" s="56"/>
      <c r="C12" s="42" t="s">
        <v>50</v>
      </c>
      <c r="D12" s="42">
        <v>7</v>
      </c>
      <c r="E12" s="65">
        <v>7</v>
      </c>
      <c r="F12" s="66">
        <v>4</v>
      </c>
      <c r="G12" s="66">
        <v>4</v>
      </c>
      <c r="H12" s="66">
        <v>4</v>
      </c>
      <c r="I12" s="66">
        <v>4</v>
      </c>
      <c r="J12" s="66">
        <v>4</v>
      </c>
      <c r="K12" s="67">
        <v>7</v>
      </c>
      <c r="L12" s="58"/>
      <c r="M12" s="44"/>
      <c r="N12" s="70"/>
      <c r="O12" s="44"/>
      <c r="P12" s="44"/>
      <c r="Q12" s="44"/>
      <c r="R12" s="44"/>
    </row>
    <row r="13" spans="1:18">
      <c r="A13" s="44"/>
      <c r="B13" s="56"/>
      <c r="C13" s="42" t="s">
        <v>51</v>
      </c>
      <c r="D13" s="42">
        <v>8</v>
      </c>
      <c r="E13" s="65">
        <v>7</v>
      </c>
      <c r="F13" s="66">
        <v>4</v>
      </c>
      <c r="G13" s="66">
        <v>4</v>
      </c>
      <c r="H13" s="66">
        <v>4</v>
      </c>
      <c r="I13" s="66">
        <v>4</v>
      </c>
      <c r="J13" s="66">
        <v>4</v>
      </c>
      <c r="K13" s="67">
        <v>7</v>
      </c>
      <c r="L13" s="58"/>
      <c r="M13" s="44"/>
      <c r="N13" s="70"/>
      <c r="O13" s="44"/>
      <c r="P13" s="44"/>
      <c r="Q13" s="44"/>
      <c r="R13" s="44"/>
    </row>
    <row r="14" spans="1:18">
      <c r="A14" s="44"/>
      <c r="B14" s="56"/>
      <c r="C14" s="42" t="s">
        <v>52</v>
      </c>
      <c r="D14" s="42">
        <v>9</v>
      </c>
      <c r="E14" s="65">
        <v>7</v>
      </c>
      <c r="F14" s="66">
        <v>4</v>
      </c>
      <c r="G14" s="66">
        <v>4</v>
      </c>
      <c r="H14" s="66">
        <v>4</v>
      </c>
      <c r="I14" s="66">
        <v>4</v>
      </c>
      <c r="J14" s="66">
        <v>5</v>
      </c>
      <c r="K14" s="67">
        <v>7</v>
      </c>
      <c r="L14" s="58"/>
      <c r="M14" s="44"/>
      <c r="N14" s="70"/>
      <c r="O14" s="44"/>
      <c r="P14" s="44"/>
      <c r="Q14" s="44"/>
      <c r="R14" s="44"/>
    </row>
    <row r="15" spans="1:18">
      <c r="A15" s="44"/>
      <c r="B15" s="56"/>
      <c r="C15" s="42" t="s">
        <v>53</v>
      </c>
      <c r="D15" s="42">
        <v>10</v>
      </c>
      <c r="E15" s="65">
        <v>7</v>
      </c>
      <c r="F15" s="66">
        <v>4</v>
      </c>
      <c r="G15" s="66">
        <v>4</v>
      </c>
      <c r="H15" s="66">
        <v>4</v>
      </c>
      <c r="I15" s="66">
        <v>4</v>
      </c>
      <c r="J15" s="66">
        <v>5</v>
      </c>
      <c r="K15" s="67">
        <v>7</v>
      </c>
      <c r="L15" s="58"/>
      <c r="M15" s="44"/>
      <c r="N15" s="70"/>
      <c r="O15" s="44"/>
      <c r="P15" s="44"/>
      <c r="Q15" s="44"/>
      <c r="R15" s="44"/>
    </row>
    <row r="16" spans="1:18">
      <c r="A16" s="44"/>
      <c r="B16" s="56"/>
      <c r="C16" s="42" t="s">
        <v>54</v>
      </c>
      <c r="D16" s="42">
        <v>11</v>
      </c>
      <c r="E16" s="65">
        <v>7</v>
      </c>
      <c r="F16" s="66">
        <v>4</v>
      </c>
      <c r="G16" s="66">
        <v>3</v>
      </c>
      <c r="H16" s="66">
        <v>3</v>
      </c>
      <c r="I16" s="66">
        <v>3</v>
      </c>
      <c r="J16" s="66">
        <v>5</v>
      </c>
      <c r="K16" s="67">
        <v>7</v>
      </c>
      <c r="L16" s="58"/>
      <c r="M16" s="44"/>
      <c r="N16" s="70"/>
      <c r="O16" s="44"/>
      <c r="P16" s="44"/>
      <c r="Q16" s="44"/>
      <c r="R16" s="44"/>
    </row>
    <row r="17" spans="1:18">
      <c r="A17" s="44"/>
      <c r="B17" s="56"/>
      <c r="C17" s="42" t="s">
        <v>55</v>
      </c>
      <c r="D17" s="42">
        <v>12</v>
      </c>
      <c r="E17" s="71">
        <v>0</v>
      </c>
      <c r="F17" s="72">
        <v>0</v>
      </c>
      <c r="G17" s="72">
        <v>0</v>
      </c>
      <c r="H17" s="72">
        <v>0</v>
      </c>
      <c r="I17" s="72">
        <v>0</v>
      </c>
      <c r="J17" s="72">
        <v>0</v>
      </c>
      <c r="K17" s="73">
        <v>0</v>
      </c>
      <c r="L17" s="58"/>
      <c r="M17" s="70"/>
      <c r="O17" s="44"/>
      <c r="P17" s="44"/>
      <c r="Q17" s="44"/>
      <c r="R17" s="44"/>
    </row>
    <row r="18" spans="1:18">
      <c r="A18" s="44"/>
      <c r="B18" s="56"/>
      <c r="C18" s="42"/>
      <c r="D18" s="42"/>
      <c r="E18" s="74"/>
      <c r="F18" s="74"/>
      <c r="G18" s="74"/>
      <c r="H18" s="74"/>
      <c r="I18" s="75"/>
      <c r="J18" s="76" t="s">
        <v>56</v>
      </c>
      <c r="K18" s="77">
        <f>SUM(E6:K17)*2</f>
        <v>520</v>
      </c>
      <c r="L18" s="58"/>
      <c r="M18" s="44"/>
      <c r="N18" s="70"/>
      <c r="O18" s="44"/>
      <c r="P18" s="44"/>
      <c r="Q18" s="44"/>
      <c r="R18" s="44"/>
    </row>
    <row r="19" spans="1:18" ht="14" thickBot="1">
      <c r="A19" s="44"/>
      <c r="B19" s="78"/>
      <c r="C19" s="79"/>
      <c r="D19" s="79"/>
      <c r="E19" s="80"/>
      <c r="F19" s="80"/>
      <c r="G19" s="80"/>
      <c r="H19" s="80"/>
      <c r="I19" s="81"/>
      <c r="J19" s="82" t="s">
        <v>57</v>
      </c>
      <c r="K19" s="83">
        <f>K18/40</f>
        <v>13</v>
      </c>
      <c r="L19" s="84"/>
      <c r="M19" s="44"/>
      <c r="N19" s="70"/>
      <c r="O19" s="44"/>
      <c r="P19" s="44"/>
      <c r="Q19" s="44"/>
      <c r="R19" s="44"/>
    </row>
  </sheetData>
  <mergeCells count="1">
    <mergeCell ref="B1:L1"/>
  </mergeCells>
  <pageMargins left="0.36" right="0.24" top="1" bottom="0.61" header="0.5" footer="0.5"/>
  <pageSetup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FC8DC-E7EC-40B0-A735-F0D43AF40581}">
  <dimension ref="A2:H19"/>
  <sheetViews>
    <sheetView workbookViewId="0">
      <selection activeCell="C22" sqref="C22"/>
    </sheetView>
  </sheetViews>
  <sheetFormatPr baseColWidth="10" defaultColWidth="9" defaultRowHeight="15"/>
  <cols>
    <col min="1" max="2" width="9" style="4"/>
    <col min="3" max="3" width="8.1640625" style="4" bestFit="1" customWidth="1"/>
    <col min="4" max="4" width="6.83203125" style="4" bestFit="1" customWidth="1"/>
    <col min="5" max="5" width="10.83203125" style="4" bestFit="1" customWidth="1"/>
    <col min="6" max="6" width="10" style="4" bestFit="1" customWidth="1"/>
    <col min="7" max="7" width="6.1640625" style="4" bestFit="1" customWidth="1"/>
    <col min="8" max="16384" width="9" style="4"/>
  </cols>
  <sheetData>
    <row r="2" spans="1:8" ht="90" customHeight="1">
      <c r="A2" s="281" t="s">
        <v>73</v>
      </c>
      <c r="B2" s="281"/>
      <c r="C2" s="281"/>
      <c r="D2" s="281"/>
      <c r="E2" s="281"/>
      <c r="F2" s="281"/>
      <c r="G2" s="281"/>
      <c r="H2" s="281"/>
    </row>
    <row r="5" spans="1:8">
      <c r="B5" s="282" t="s">
        <v>63</v>
      </c>
      <c r="C5" s="282"/>
      <c r="D5" s="282"/>
      <c r="E5" s="282"/>
      <c r="F5" s="282"/>
      <c r="G5" s="282"/>
    </row>
    <row r="6" spans="1:8">
      <c r="C6" s="3" t="s">
        <v>69</v>
      </c>
      <c r="D6" s="3" t="s">
        <v>70</v>
      </c>
      <c r="E6" s="3" t="s">
        <v>71</v>
      </c>
      <c r="F6" s="3" t="s">
        <v>72</v>
      </c>
      <c r="G6" s="3" t="s">
        <v>64</v>
      </c>
    </row>
    <row r="7" spans="1:8">
      <c r="B7" s="4" t="s">
        <v>66</v>
      </c>
      <c r="C7" s="88">
        <v>22</v>
      </c>
      <c r="D7" s="89">
        <v>10</v>
      </c>
      <c r="E7" s="89">
        <v>23</v>
      </c>
      <c r="F7" s="90">
        <v>24</v>
      </c>
      <c r="G7" s="3">
        <v>200</v>
      </c>
    </row>
    <row r="8" spans="1:8">
      <c r="B8" s="4" t="s">
        <v>67</v>
      </c>
      <c r="C8" s="91">
        <v>11</v>
      </c>
      <c r="D8" s="92">
        <v>19</v>
      </c>
      <c r="E8" s="92">
        <v>23</v>
      </c>
      <c r="F8" s="93">
        <v>10</v>
      </c>
      <c r="G8" s="3">
        <v>250</v>
      </c>
    </row>
    <row r="9" spans="1:8">
      <c r="B9" s="4" t="s">
        <v>68</v>
      </c>
      <c r="C9" s="94">
        <v>15</v>
      </c>
      <c r="D9" s="95">
        <v>11</v>
      </c>
      <c r="E9" s="95">
        <v>11</v>
      </c>
      <c r="F9" s="96">
        <v>16</v>
      </c>
      <c r="G9" s="3">
        <v>350</v>
      </c>
    </row>
    <row r="10" spans="1:8">
      <c r="B10" s="4" t="s">
        <v>65</v>
      </c>
      <c r="C10" s="3">
        <v>210</v>
      </c>
      <c r="D10" s="3">
        <v>160</v>
      </c>
      <c r="E10" s="3">
        <v>110</v>
      </c>
      <c r="F10" s="3">
        <v>200</v>
      </c>
      <c r="G10" s="3"/>
    </row>
    <row r="13" spans="1:8">
      <c r="C13" s="85"/>
      <c r="D13" s="85"/>
      <c r="E13" s="85"/>
      <c r="F13" s="85"/>
    </row>
    <row r="14" spans="1:8">
      <c r="C14" s="85"/>
      <c r="D14" s="85"/>
      <c r="E14" s="85"/>
      <c r="F14" s="85"/>
    </row>
    <row r="15" spans="1:8">
      <c r="C15" s="85"/>
      <c r="D15" s="85"/>
      <c r="E15" s="85"/>
      <c r="F15" s="85"/>
    </row>
    <row r="16" spans="1:8">
      <c r="C16" s="86"/>
      <c r="D16" s="86"/>
      <c r="E16" s="86"/>
      <c r="F16" s="86"/>
    </row>
    <row r="17" spans="3:6">
      <c r="C17" s="87"/>
      <c r="D17" s="87"/>
      <c r="E17" s="87"/>
      <c r="F17" s="87"/>
    </row>
    <row r="18" spans="3:6">
      <c r="C18" s="87"/>
      <c r="D18" s="87"/>
      <c r="E18" s="87"/>
      <c r="F18" s="87"/>
    </row>
    <row r="19" spans="3:6">
      <c r="C19" s="87"/>
      <c r="D19" s="87"/>
      <c r="E19" s="87"/>
      <c r="F19" s="87"/>
    </row>
  </sheetData>
  <mergeCells count="2">
    <mergeCell ref="A2:H2"/>
    <mergeCell ref="B5:G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AE25F-91C9-435C-A69A-05C51FD4C27F}">
  <dimension ref="A1:AF301"/>
  <sheetViews>
    <sheetView topLeftCell="K50" workbookViewId="0">
      <selection activeCell="AB24" sqref="AB24"/>
    </sheetView>
  </sheetViews>
  <sheetFormatPr baseColWidth="10" defaultColWidth="9" defaultRowHeight="15"/>
  <cols>
    <col min="1" max="1" width="12.6640625" style="105" bestFit="1" customWidth="1"/>
    <col min="2" max="2" width="8.83203125" style="105" customWidth="1"/>
    <col min="3" max="3" width="8.1640625" style="105" customWidth="1"/>
    <col min="4" max="5" width="9" style="105"/>
    <col min="6" max="6" width="7.5" style="105" customWidth="1"/>
    <col min="7" max="15" width="9" style="105"/>
    <col min="16" max="16" width="9.33203125" style="105" bestFit="1" customWidth="1"/>
    <col min="17" max="18" width="9" style="105"/>
    <col min="19" max="19" width="9.6640625" style="105" bestFit="1" customWidth="1"/>
    <col min="20" max="24" width="9" style="105"/>
    <col min="25" max="25" width="12.6640625" style="105" bestFit="1" customWidth="1"/>
    <col min="26" max="27" width="9" style="121"/>
    <col min="28" max="28" width="9.6640625" style="122" bestFit="1" customWidth="1"/>
    <col min="29" max="32" width="9" style="121"/>
    <col min="33" max="16384" width="9" style="105"/>
  </cols>
  <sheetData>
    <row r="1" spans="1:24">
      <c r="B1" s="284" t="s">
        <v>105</v>
      </c>
      <c r="C1" s="284"/>
      <c r="D1" s="284"/>
      <c r="E1" s="284"/>
      <c r="F1" s="284"/>
      <c r="G1" s="284"/>
      <c r="H1" s="284"/>
      <c r="I1" s="284"/>
      <c r="J1" s="284"/>
      <c r="K1" s="284"/>
      <c r="L1" s="284"/>
      <c r="M1" s="284"/>
      <c r="N1" s="284"/>
      <c r="P1" s="286" t="s">
        <v>106</v>
      </c>
      <c r="Q1" s="286"/>
      <c r="R1" s="286"/>
      <c r="S1" s="283" t="s">
        <v>107</v>
      </c>
      <c r="T1" s="283"/>
      <c r="U1" s="283"/>
    </row>
    <row r="2" spans="1:24">
      <c r="B2" s="107"/>
      <c r="C2" s="107"/>
      <c r="D2" s="107"/>
      <c r="E2" s="107"/>
      <c r="F2" s="107"/>
      <c r="G2" s="107"/>
      <c r="H2" s="107"/>
      <c r="I2" s="107"/>
      <c r="J2" s="107"/>
      <c r="K2" s="107"/>
      <c r="L2" s="107"/>
      <c r="M2" s="107"/>
      <c r="N2" s="107"/>
      <c r="P2" s="108" t="s">
        <v>108</v>
      </c>
      <c r="Q2" s="108" t="s">
        <v>109</v>
      </c>
      <c r="R2" s="108" t="s">
        <v>110</v>
      </c>
      <c r="S2" s="108" t="s">
        <v>108</v>
      </c>
      <c r="T2" s="108" t="s">
        <v>109</v>
      </c>
      <c r="U2" s="108" t="s">
        <v>110</v>
      </c>
    </row>
    <row r="3" spans="1:24" ht="30" customHeight="1">
      <c r="A3" s="109" t="s">
        <v>111</v>
      </c>
      <c r="B3" s="284" t="s">
        <v>112</v>
      </c>
      <c r="C3" s="284"/>
      <c r="D3" s="284"/>
      <c r="E3" s="284"/>
      <c r="F3" s="284"/>
      <c r="G3" s="284"/>
      <c r="H3" s="284"/>
      <c r="I3" s="284"/>
      <c r="J3" s="284"/>
      <c r="K3" s="284"/>
      <c r="L3" s="284"/>
      <c r="M3" s="284"/>
      <c r="N3" s="284"/>
      <c r="O3" s="105" t="s">
        <v>75</v>
      </c>
      <c r="P3" s="110"/>
      <c r="Q3" s="110"/>
      <c r="R3" s="110"/>
      <c r="S3" s="111"/>
      <c r="T3" s="111"/>
      <c r="U3" s="111"/>
    </row>
    <row r="4" spans="1:24" ht="33" customHeight="1">
      <c r="A4" s="109" t="s">
        <v>113</v>
      </c>
      <c r="B4" s="284" t="s">
        <v>114</v>
      </c>
      <c r="C4" s="284"/>
      <c r="D4" s="284"/>
      <c r="E4" s="284"/>
      <c r="F4" s="284"/>
      <c r="G4" s="284"/>
      <c r="H4" s="284"/>
      <c r="I4" s="284"/>
      <c r="J4" s="284"/>
      <c r="K4" s="284"/>
      <c r="L4" s="284"/>
      <c r="M4" s="284"/>
      <c r="N4" s="284"/>
      <c r="O4" s="105" t="s">
        <v>75</v>
      </c>
    </row>
    <row r="5" spans="1:24" ht="30.75" customHeight="1">
      <c r="A5" s="109" t="s">
        <v>115</v>
      </c>
      <c r="B5" s="284" t="s">
        <v>116</v>
      </c>
      <c r="C5" s="284"/>
      <c r="D5" s="284"/>
      <c r="E5" s="284"/>
      <c r="F5" s="284"/>
      <c r="G5" s="284"/>
      <c r="H5" s="284"/>
      <c r="I5" s="284"/>
      <c r="J5" s="284"/>
      <c r="K5" s="284"/>
      <c r="L5" s="284"/>
      <c r="M5" s="284"/>
      <c r="N5" s="284"/>
      <c r="O5" s="105" t="s">
        <v>75</v>
      </c>
      <c r="P5" s="112"/>
      <c r="Q5" s="113"/>
      <c r="R5" s="113"/>
      <c r="S5" s="111"/>
      <c r="T5" s="111"/>
      <c r="U5" s="111"/>
    </row>
    <row r="6" spans="1:24">
      <c r="A6" s="109" t="s">
        <v>117</v>
      </c>
      <c r="B6" s="105" t="s">
        <v>118</v>
      </c>
      <c r="P6" s="114"/>
      <c r="Q6" s="108"/>
      <c r="R6" s="108"/>
      <c r="S6" s="108"/>
    </row>
    <row r="7" spans="1:24">
      <c r="A7" s="109"/>
      <c r="B7" s="105" t="s">
        <v>75</v>
      </c>
    </row>
    <row r="8" spans="1:24">
      <c r="A8" s="109"/>
      <c r="B8" s="115"/>
      <c r="C8" s="115"/>
      <c r="D8" s="115"/>
      <c r="E8" s="115"/>
      <c r="F8" s="115"/>
      <c r="G8" s="115"/>
      <c r="H8" s="115"/>
      <c r="I8" s="115"/>
      <c r="J8" s="115"/>
      <c r="K8" s="115"/>
      <c r="L8" s="115"/>
      <c r="M8" s="115"/>
      <c r="N8" s="115"/>
      <c r="O8" s="115"/>
      <c r="P8" s="115"/>
      <c r="Q8" s="115"/>
      <c r="R8" s="115"/>
      <c r="S8" s="115"/>
      <c r="T8" s="115"/>
      <c r="U8" s="115"/>
      <c r="V8" s="115"/>
      <c r="W8" s="115"/>
      <c r="X8" s="115"/>
    </row>
    <row r="9" spans="1:24" ht="30" customHeight="1">
      <c r="A9" s="109" t="s">
        <v>119</v>
      </c>
      <c r="B9" s="284" t="s">
        <v>116</v>
      </c>
      <c r="C9" s="284"/>
      <c r="D9" s="284"/>
      <c r="E9" s="284"/>
      <c r="F9" s="284"/>
      <c r="G9" s="284"/>
      <c r="H9" s="284"/>
      <c r="I9" s="284"/>
      <c r="J9" s="284"/>
      <c r="K9" s="284"/>
      <c r="L9" s="284"/>
      <c r="M9" s="284"/>
      <c r="N9" s="284"/>
      <c r="O9" s="105" t="s">
        <v>75</v>
      </c>
      <c r="P9" s="110"/>
      <c r="Q9" s="110"/>
      <c r="R9" s="110"/>
      <c r="S9" s="111"/>
      <c r="T9" s="111"/>
      <c r="U9" s="111"/>
    </row>
    <row r="10" spans="1:24">
      <c r="A10" s="109" t="s">
        <v>120</v>
      </c>
      <c r="B10" s="105" t="s">
        <v>121</v>
      </c>
      <c r="C10" s="107"/>
      <c r="D10" s="107"/>
      <c r="E10" s="107"/>
      <c r="F10" s="107"/>
      <c r="G10" s="107"/>
      <c r="H10" s="107"/>
      <c r="I10" s="107"/>
      <c r="J10" s="107"/>
      <c r="K10" s="107"/>
      <c r="L10" s="107"/>
      <c r="M10" s="107"/>
      <c r="N10" s="107"/>
      <c r="P10" s="110"/>
      <c r="Q10" s="110"/>
      <c r="R10" s="110"/>
      <c r="S10" s="111"/>
      <c r="T10" s="111"/>
      <c r="U10" s="111"/>
    </row>
    <row r="11" spans="1:24">
      <c r="A11" s="109"/>
      <c r="B11" s="105" t="s">
        <v>75</v>
      </c>
      <c r="C11" s="107"/>
      <c r="D11" s="107"/>
      <c r="E11" s="107"/>
      <c r="F11" s="107"/>
      <c r="G11" s="107"/>
      <c r="H11" s="107"/>
      <c r="I11" s="107"/>
      <c r="J11" s="107"/>
      <c r="K11" s="107"/>
      <c r="L11" s="107"/>
      <c r="M11" s="107"/>
      <c r="N11" s="107"/>
      <c r="P11" s="110"/>
      <c r="Q11" s="110"/>
      <c r="R11" s="110"/>
      <c r="S11" s="111"/>
      <c r="T11" s="111"/>
      <c r="U11" s="111"/>
    </row>
    <row r="12" spans="1:24">
      <c r="A12" s="109"/>
      <c r="B12" s="116"/>
      <c r="C12" s="116"/>
      <c r="D12" s="116"/>
      <c r="E12" s="116"/>
      <c r="F12" s="116"/>
      <c r="G12" s="116"/>
      <c r="H12" s="116"/>
      <c r="I12" s="116"/>
      <c r="J12" s="116"/>
      <c r="K12" s="116"/>
      <c r="L12" s="116"/>
      <c r="M12" s="116"/>
      <c r="N12" s="116"/>
      <c r="O12" s="115"/>
      <c r="P12" s="115"/>
      <c r="Q12" s="115"/>
      <c r="R12" s="115"/>
      <c r="S12" s="115"/>
      <c r="T12" s="115"/>
      <c r="U12" s="115"/>
      <c r="V12" s="115"/>
      <c r="W12" s="115"/>
      <c r="X12" s="115"/>
    </row>
    <row r="13" spans="1:24" ht="30" customHeight="1">
      <c r="A13" s="109" t="s">
        <v>122</v>
      </c>
      <c r="B13" s="284" t="s">
        <v>116</v>
      </c>
      <c r="C13" s="284"/>
      <c r="D13" s="284"/>
      <c r="E13" s="284"/>
      <c r="F13" s="284"/>
      <c r="G13" s="284"/>
      <c r="H13" s="284"/>
      <c r="I13" s="284"/>
      <c r="J13" s="284"/>
      <c r="K13" s="284"/>
      <c r="L13" s="284"/>
      <c r="M13" s="284"/>
      <c r="N13" s="284"/>
      <c r="O13" s="105" t="s">
        <v>75</v>
      </c>
      <c r="P13" s="117"/>
      <c r="Q13" s="118"/>
      <c r="R13" s="118"/>
      <c r="S13" s="111"/>
      <c r="T13" s="111"/>
      <c r="U13" s="111"/>
      <c r="V13" s="119"/>
      <c r="W13" s="119"/>
      <c r="X13" s="119"/>
    </row>
    <row r="14" spans="1:24">
      <c r="B14" s="120"/>
      <c r="C14" s="120"/>
      <c r="D14" s="120"/>
      <c r="E14" s="120"/>
      <c r="F14" s="120"/>
      <c r="G14" s="120"/>
      <c r="H14" s="120"/>
      <c r="I14" s="120"/>
      <c r="J14" s="120"/>
      <c r="K14" s="120"/>
      <c r="L14" s="120"/>
      <c r="M14" s="120"/>
      <c r="N14" s="120"/>
      <c r="O14" s="119"/>
      <c r="P14" s="119"/>
      <c r="Q14" s="119"/>
      <c r="R14" s="119"/>
      <c r="S14" s="119"/>
      <c r="T14" s="119"/>
      <c r="U14" s="119"/>
      <c r="V14" s="119"/>
      <c r="W14" s="119"/>
      <c r="X14" s="119"/>
    </row>
    <row r="15" spans="1:24">
      <c r="B15" s="120"/>
      <c r="C15" s="120"/>
      <c r="D15" s="120"/>
      <c r="E15" s="120"/>
      <c r="F15" s="120"/>
      <c r="G15" s="120"/>
      <c r="H15" s="120"/>
      <c r="I15" s="120"/>
      <c r="J15" s="120"/>
      <c r="K15" s="120"/>
      <c r="L15" s="120"/>
      <c r="M15" s="120"/>
      <c r="N15" s="120"/>
      <c r="O15" s="119"/>
      <c r="P15" s="119"/>
      <c r="Q15" s="119"/>
      <c r="R15" s="119"/>
      <c r="S15" s="119"/>
      <c r="T15" s="119"/>
      <c r="U15" s="119"/>
      <c r="V15" s="119"/>
      <c r="W15" s="119"/>
      <c r="X15" s="119"/>
    </row>
    <row r="16" spans="1:24">
      <c r="B16" s="120"/>
      <c r="C16" s="120"/>
      <c r="D16" s="120"/>
      <c r="E16" s="120"/>
      <c r="F16" s="120"/>
      <c r="G16" s="120"/>
      <c r="H16" s="120"/>
      <c r="I16" s="120"/>
      <c r="J16" s="120"/>
      <c r="K16" s="120"/>
      <c r="L16" s="120"/>
      <c r="M16" s="120"/>
      <c r="N16" s="120"/>
      <c r="O16" s="119"/>
      <c r="P16" s="119"/>
      <c r="Q16" s="119"/>
      <c r="R16" s="119"/>
      <c r="S16" s="119"/>
      <c r="T16" s="119"/>
      <c r="U16" s="119"/>
      <c r="V16" s="119"/>
      <c r="W16" s="119"/>
      <c r="X16" s="119"/>
    </row>
    <row r="17" spans="1:29" ht="16" thickBot="1">
      <c r="B17" s="105" t="s">
        <v>123</v>
      </c>
    </row>
    <row r="18" spans="1:29" ht="16" thickBot="1">
      <c r="B18" s="123">
        <v>0</v>
      </c>
      <c r="C18" s="123">
        <v>0</v>
      </c>
      <c r="D18" s="123">
        <v>0</v>
      </c>
      <c r="E18" s="123">
        <v>0</v>
      </c>
      <c r="F18" s="123">
        <v>0</v>
      </c>
      <c r="G18" s="123">
        <v>0</v>
      </c>
      <c r="H18" s="123">
        <v>0</v>
      </c>
      <c r="I18" s="123">
        <v>0</v>
      </c>
      <c r="J18" s="123">
        <v>0</v>
      </c>
      <c r="K18" s="123">
        <v>0</v>
      </c>
      <c r="L18" s="123">
        <v>0</v>
      </c>
      <c r="M18" s="123">
        <v>0</v>
      </c>
      <c r="N18" s="123">
        <v>0</v>
      </c>
      <c r="O18" s="123">
        <v>0</v>
      </c>
      <c r="P18" s="123">
        <v>0</v>
      </c>
      <c r="Q18" s="123">
        <v>0</v>
      </c>
      <c r="R18" s="123">
        <v>0</v>
      </c>
      <c r="S18" s="123">
        <v>0</v>
      </c>
      <c r="T18" s="123">
        <v>0</v>
      </c>
      <c r="U18" s="123">
        <v>0</v>
      </c>
      <c r="V18" s="123">
        <v>0</v>
      </c>
      <c r="W18" s="123">
        <v>0</v>
      </c>
      <c r="X18" s="123">
        <v>0</v>
      </c>
      <c r="Z18" s="121">
        <f>SUM(B18:X18)</f>
        <v>0</v>
      </c>
    </row>
    <row r="20" spans="1:29" ht="24">
      <c r="B20" s="285" t="s">
        <v>124</v>
      </c>
      <c r="C20" s="285"/>
      <c r="D20" s="285"/>
      <c r="E20" s="285"/>
      <c r="F20" s="285"/>
      <c r="G20" s="285"/>
      <c r="H20" s="285"/>
      <c r="I20" s="285"/>
      <c r="J20" s="124"/>
      <c r="K20" s="124"/>
      <c r="L20" s="124"/>
      <c r="M20" s="124"/>
      <c r="N20" s="124"/>
      <c r="O20" s="124"/>
      <c r="P20" s="125"/>
      <c r="Q20" s="125"/>
      <c r="R20" s="124"/>
      <c r="S20" s="124"/>
      <c r="T20" s="125"/>
      <c r="U20" s="124"/>
      <c r="V20" s="124"/>
      <c r="W20" s="124"/>
      <c r="X20" s="124"/>
    </row>
    <row r="21" spans="1:29" ht="19">
      <c r="B21" s="126" t="s">
        <v>125</v>
      </c>
      <c r="C21" s="125"/>
      <c r="D21" s="124"/>
      <c r="E21" s="124"/>
      <c r="F21" s="127"/>
      <c r="G21" s="124"/>
      <c r="H21" s="124"/>
      <c r="I21" s="124"/>
      <c r="J21" s="124"/>
      <c r="K21" s="124"/>
      <c r="L21" s="124"/>
      <c r="M21" s="124"/>
      <c r="N21" s="124"/>
      <c r="O21" s="124"/>
      <c r="P21" s="125"/>
      <c r="Q21" s="125"/>
      <c r="R21" s="124"/>
      <c r="S21" s="124"/>
      <c r="T21" s="125"/>
      <c r="U21" s="124"/>
      <c r="V21" s="124"/>
      <c r="W21" s="124"/>
      <c r="X21" s="124"/>
    </row>
    <row r="22" spans="1:29">
      <c r="B22" s="128" t="s">
        <v>126</v>
      </c>
      <c r="C22" s="125"/>
      <c r="D22" s="124"/>
      <c r="E22" s="124"/>
      <c r="F22" s="129"/>
      <c r="G22" s="124"/>
      <c r="H22" s="124"/>
      <c r="I22" s="124"/>
      <c r="J22" s="124"/>
      <c r="K22" s="124"/>
      <c r="L22" s="124"/>
      <c r="M22" s="124"/>
      <c r="N22" s="124"/>
      <c r="O22" s="124"/>
      <c r="P22" s="125"/>
      <c r="Q22" s="125"/>
      <c r="R22" s="124"/>
      <c r="S22" s="124"/>
      <c r="T22" s="125"/>
      <c r="U22" s="124"/>
      <c r="V22" s="124"/>
      <c r="W22" s="124"/>
      <c r="X22" s="124"/>
    </row>
    <row r="23" spans="1:29" ht="53">
      <c r="A23" s="130" t="s">
        <v>127</v>
      </c>
      <c r="B23" s="131" t="s">
        <v>128</v>
      </c>
      <c r="C23" s="132" t="s">
        <v>129</v>
      </c>
      <c r="D23" s="132" t="s">
        <v>130</v>
      </c>
      <c r="E23" s="132" t="s">
        <v>131</v>
      </c>
      <c r="F23" s="132" t="s">
        <v>132</v>
      </c>
      <c r="G23" s="133" t="s">
        <v>133</v>
      </c>
      <c r="H23" s="133" t="s">
        <v>134</v>
      </c>
      <c r="I23" s="133" t="s">
        <v>135</v>
      </c>
      <c r="J23" s="133" t="s">
        <v>136</v>
      </c>
      <c r="K23" s="134" t="s">
        <v>137</v>
      </c>
      <c r="L23" s="134" t="s">
        <v>138</v>
      </c>
      <c r="M23" s="134" t="s">
        <v>139</v>
      </c>
      <c r="N23" s="134" t="s">
        <v>140</v>
      </c>
      <c r="O23" s="135" t="s">
        <v>141</v>
      </c>
      <c r="P23" s="136" t="s">
        <v>142</v>
      </c>
      <c r="Q23" s="137" t="s">
        <v>143</v>
      </c>
      <c r="R23" s="138" t="s">
        <v>144</v>
      </c>
      <c r="S23" s="139" t="s">
        <v>145</v>
      </c>
      <c r="T23" s="140" t="s">
        <v>146</v>
      </c>
      <c r="U23" s="141" t="s">
        <v>147</v>
      </c>
      <c r="V23" s="142" t="s">
        <v>148</v>
      </c>
      <c r="W23" s="143" t="s">
        <v>149</v>
      </c>
      <c r="X23" s="144" t="s">
        <v>150</v>
      </c>
      <c r="Z23" s="145" t="s">
        <v>151</v>
      </c>
      <c r="AA23" s="146" t="s">
        <v>152</v>
      </c>
      <c r="AB23" s="147">
        <v>1</v>
      </c>
      <c r="AC23" s="148" t="s">
        <v>153</v>
      </c>
    </row>
    <row r="24" spans="1:29">
      <c r="A24" s="130">
        <v>1927</v>
      </c>
      <c r="B24" s="149">
        <v>0.33483000000000002</v>
      </c>
      <c r="C24" s="149">
        <v>0.37480000000000002</v>
      </c>
      <c r="D24" s="150">
        <v>0.42529793564846768</v>
      </c>
      <c r="E24" s="150">
        <v>0.19768296300852431</v>
      </c>
      <c r="F24" s="150">
        <v>0.24813528911134508</v>
      </c>
      <c r="G24" s="149">
        <v>0.34016000000000002</v>
      </c>
      <c r="H24" s="150">
        <v>0.41396218239206645</v>
      </c>
      <c r="I24" s="150">
        <v>0.32312474608162473</v>
      </c>
      <c r="J24" s="150">
        <v>0.4059870646142667</v>
      </c>
      <c r="K24" s="149">
        <v>0.28495999999999999</v>
      </c>
      <c r="L24" s="149">
        <v>0.32067000000000001</v>
      </c>
      <c r="M24" s="149">
        <v>0.26473000000000002</v>
      </c>
      <c r="N24" s="149">
        <v>0.35321999999999998</v>
      </c>
      <c r="O24" s="149">
        <v>0.26304</v>
      </c>
      <c r="P24" s="149">
        <v>0.12585511629581617</v>
      </c>
      <c r="Q24" s="149">
        <v>0.27753323216026493</v>
      </c>
      <c r="R24" s="149">
        <v>3.125E-2</v>
      </c>
      <c r="S24" s="149">
        <v>4.5240000000000002E-2</v>
      </c>
      <c r="T24" s="149">
        <v>8.9279999999999998E-2</v>
      </c>
      <c r="U24" s="149">
        <v>7.4440000000000006E-2</v>
      </c>
      <c r="V24" s="149">
        <v>6.4997942982522927E-2</v>
      </c>
      <c r="W24" s="149">
        <v>8.0391771345348736E-2</v>
      </c>
      <c r="X24" s="149">
        <v>0.24689248701899341</v>
      </c>
      <c r="Z24" s="151">
        <f>A24</f>
        <v>1927</v>
      </c>
      <c r="AA24" s="121">
        <f>SUMPRODUCT($B$18:$X$18,B24:X24)</f>
        <v>0</v>
      </c>
      <c r="AB24" s="152">
        <f>(1+AA24)*AB23</f>
        <v>1</v>
      </c>
    </row>
    <row r="25" spans="1:29">
      <c r="A25" s="130">
        <v>1928</v>
      </c>
      <c r="B25" s="149">
        <v>0.38385000000000002</v>
      </c>
      <c r="C25" s="149">
        <v>0.43604999999999999</v>
      </c>
      <c r="D25" s="150">
        <v>0.495790372204157</v>
      </c>
      <c r="E25" s="150">
        <v>0.28012152280331903</v>
      </c>
      <c r="F25" s="150">
        <v>0.37549213324690767</v>
      </c>
      <c r="G25" s="149">
        <v>0.40094000000000002</v>
      </c>
      <c r="H25" s="150">
        <v>0.51072850483764543</v>
      </c>
      <c r="I25" s="150">
        <v>0.2925267691121316</v>
      </c>
      <c r="J25" s="150">
        <v>0.36957322584912061</v>
      </c>
      <c r="K25" s="149">
        <v>0.31824999999999998</v>
      </c>
      <c r="L25" s="149">
        <v>0.41636000000000001</v>
      </c>
      <c r="M25" s="149">
        <v>0.41405999999999998</v>
      </c>
      <c r="N25" s="149">
        <v>0.41378999999999999</v>
      </c>
      <c r="O25" s="149">
        <v>0.46697</v>
      </c>
      <c r="P25" s="149">
        <v>9.1127136666720052E-2</v>
      </c>
      <c r="Q25" s="149">
        <v>1.0985856826027306E-2</v>
      </c>
      <c r="R25" s="149">
        <v>3.5580000000000001E-2</v>
      </c>
      <c r="S25" s="149">
        <v>9.2099999999999994E-3</v>
      </c>
      <c r="T25" s="149">
        <v>1.0399999999999999E-3</v>
      </c>
      <c r="U25" s="149">
        <v>2.8410000000000001E-2</v>
      </c>
      <c r="V25" s="149">
        <v>6.3211113853329877E-3</v>
      </c>
      <c r="W25" s="149">
        <v>-8.830396428263311E-2</v>
      </c>
      <c r="X25" s="149">
        <v>0.30082181667064556</v>
      </c>
      <c r="Z25" s="151">
        <f t="shared" ref="Z25:Z88" si="0">A25</f>
        <v>1928</v>
      </c>
      <c r="AA25" s="121">
        <f t="shared" ref="AA25:AA88" si="1">SUMPRODUCT($B$18:$X$18,B25:X25)</f>
        <v>0</v>
      </c>
      <c r="AB25" s="152">
        <f t="shared" ref="AB25:AB88" si="2">(1+AA25)*AB24</f>
        <v>1</v>
      </c>
    </row>
    <row r="26" spans="1:29">
      <c r="A26" s="130">
        <v>1929</v>
      </c>
      <c r="B26" s="149">
        <v>-0.15193000000000001</v>
      </c>
      <c r="C26" s="149">
        <v>-8.4089999999999998E-2</v>
      </c>
      <c r="D26" s="150">
        <v>-9.6469084214621401E-2</v>
      </c>
      <c r="E26" s="150">
        <v>3.0656227612127475E-2</v>
      </c>
      <c r="F26" s="150">
        <v>-1.7983955990028555E-2</v>
      </c>
      <c r="G26" s="149">
        <v>-0.2641</v>
      </c>
      <c r="H26" s="150">
        <v>-0.33488395886077937</v>
      </c>
      <c r="I26" s="150">
        <v>-0.21111259165298921</v>
      </c>
      <c r="J26" s="150">
        <v>-4.8221956622919802E-2</v>
      </c>
      <c r="K26" s="149">
        <v>-0.38946999999999998</v>
      </c>
      <c r="L26" s="149">
        <v>-0.45151000000000002</v>
      </c>
      <c r="M26" s="149">
        <v>-0.32144</v>
      </c>
      <c r="N26" s="149">
        <v>-0.37498999999999999</v>
      </c>
      <c r="O26" s="149">
        <v>-0.50590999999999997</v>
      </c>
      <c r="P26" s="149">
        <v>-0.10983616166945108</v>
      </c>
      <c r="Q26" s="149">
        <v>-9.1405167038342033E-2</v>
      </c>
      <c r="R26" s="149">
        <v>4.7480000000000001E-2</v>
      </c>
      <c r="S26" s="149">
        <v>6.0139999999999999E-2</v>
      </c>
      <c r="T26" s="149">
        <v>3.4209999999999997E-2</v>
      </c>
      <c r="U26" s="149">
        <v>3.2730000000000002E-2</v>
      </c>
      <c r="V26" s="149">
        <v>3.3620494319721757E-2</v>
      </c>
      <c r="W26" s="149">
        <v>-0.14797920504851267</v>
      </c>
      <c r="X26" s="149">
        <v>-0.3303921246646071</v>
      </c>
      <c r="Z26" s="151">
        <f t="shared" si="0"/>
        <v>1929</v>
      </c>
      <c r="AA26" s="121">
        <f t="shared" si="1"/>
        <v>0</v>
      </c>
      <c r="AB26" s="152">
        <f t="shared" si="2"/>
        <v>1</v>
      </c>
    </row>
    <row r="27" spans="1:29">
      <c r="A27" s="130">
        <v>1930</v>
      </c>
      <c r="B27" s="149">
        <v>-0.28799000000000002</v>
      </c>
      <c r="C27" s="149">
        <v>-0.24895</v>
      </c>
      <c r="D27" s="150">
        <v>-0.24083954537110397</v>
      </c>
      <c r="E27" s="150">
        <v>-0.28144243987443013</v>
      </c>
      <c r="F27" s="150">
        <v>-0.40569350273766902</v>
      </c>
      <c r="G27" s="149">
        <v>-0.36270000000000002</v>
      </c>
      <c r="H27" s="150">
        <v>-0.34844976546217771</v>
      </c>
      <c r="I27" s="150">
        <v>-0.34772011711566664</v>
      </c>
      <c r="J27" s="150">
        <v>-0.43327597687107022</v>
      </c>
      <c r="K27" s="149">
        <v>-0.39265</v>
      </c>
      <c r="L27" s="149">
        <v>-0.37080000000000002</v>
      </c>
      <c r="M27" s="149">
        <v>-0.31548999999999999</v>
      </c>
      <c r="N27" s="149">
        <v>-0.44671</v>
      </c>
      <c r="O27" s="149">
        <v>-0.45517999999999997</v>
      </c>
      <c r="P27" s="149">
        <v>-0.22939268722321909</v>
      </c>
      <c r="Q27" s="149">
        <v>-9.0062834780976042E-2</v>
      </c>
      <c r="R27" s="149">
        <v>2.41E-2</v>
      </c>
      <c r="S27" s="149">
        <v>6.7150000000000001E-2</v>
      </c>
      <c r="T27" s="149">
        <v>4.6580000000000003E-2</v>
      </c>
      <c r="U27" s="149">
        <v>7.9750000000000001E-2</v>
      </c>
      <c r="V27" s="149">
        <v>7.0226551962180819E-2</v>
      </c>
      <c r="W27" s="149">
        <v>-0.31417975589904845</v>
      </c>
      <c r="X27" s="149">
        <v>-0.39840973425334825</v>
      </c>
      <c r="Z27" s="151">
        <f t="shared" si="0"/>
        <v>1930</v>
      </c>
      <c r="AA27" s="121">
        <f t="shared" si="1"/>
        <v>0</v>
      </c>
      <c r="AB27" s="152">
        <f t="shared" si="2"/>
        <v>1</v>
      </c>
    </row>
    <row r="28" spans="1:29">
      <c r="A28" s="130">
        <v>1931</v>
      </c>
      <c r="B28" s="149">
        <v>-0.43524000000000002</v>
      </c>
      <c r="C28" s="149">
        <v>-0.43348999999999999</v>
      </c>
      <c r="D28" s="150">
        <v>-0.35268277187692149</v>
      </c>
      <c r="E28" s="150">
        <v>-0.64096840080559248</v>
      </c>
      <c r="F28" s="150">
        <v>-0.54988700000000001</v>
      </c>
      <c r="G28" s="149">
        <v>-0.46537000000000001</v>
      </c>
      <c r="H28" s="150">
        <v>-0.39271939274596213</v>
      </c>
      <c r="I28" s="150">
        <v>-0.50210229400975026</v>
      </c>
      <c r="J28" s="150">
        <v>-0.55471530372241451</v>
      </c>
      <c r="K28" s="149">
        <v>-0.50268999999999997</v>
      </c>
      <c r="L28" s="149">
        <v>-0.43532999999999999</v>
      </c>
      <c r="M28" s="149">
        <v>-0.45682</v>
      </c>
      <c r="N28" s="149">
        <v>-0.52541000000000004</v>
      </c>
      <c r="O28" s="149">
        <v>-0.49447999999999998</v>
      </c>
      <c r="P28" s="149">
        <v>-0.3814864662778526</v>
      </c>
      <c r="Q28" s="149">
        <v>-0.16580106158525085</v>
      </c>
      <c r="R28" s="149">
        <v>1.073E-2</v>
      </c>
      <c r="S28" s="149">
        <v>-2.3199999999999998E-2</v>
      </c>
      <c r="T28" s="149">
        <v>-5.3089999999999998E-2</v>
      </c>
      <c r="U28" s="149">
        <v>-1.8509999999999999E-2</v>
      </c>
      <c r="V28" s="149">
        <v>-6.6231293828469498E-2</v>
      </c>
      <c r="W28" s="149">
        <v>-0.30540619187995804</v>
      </c>
      <c r="X28" s="149">
        <v>-0.44906216347820715</v>
      </c>
      <c r="Z28" s="151">
        <f t="shared" si="0"/>
        <v>1931</v>
      </c>
      <c r="AA28" s="121">
        <f t="shared" si="1"/>
        <v>0</v>
      </c>
      <c r="AB28" s="152">
        <f t="shared" si="2"/>
        <v>1</v>
      </c>
    </row>
    <row r="29" spans="1:29">
      <c r="A29" s="130">
        <v>1932</v>
      </c>
      <c r="B29" s="149">
        <v>-8.6239999999999997E-2</v>
      </c>
      <c r="C29" s="149">
        <v>-8.1989999999999993E-2</v>
      </c>
      <c r="D29" s="150">
        <v>-1.7832019427524839E-2</v>
      </c>
      <c r="E29" s="150">
        <v>-0.18842295024296141</v>
      </c>
      <c r="F29" s="150">
        <v>0.46388750000000001</v>
      </c>
      <c r="G29" s="149">
        <v>-6.4930000000000002E-2</v>
      </c>
      <c r="H29" s="150">
        <v>-8.0788163816715663E-2</v>
      </c>
      <c r="I29" s="150">
        <v>-4.1378135346589975E-2</v>
      </c>
      <c r="J29" s="150">
        <v>-4.9690852176290205E-2</v>
      </c>
      <c r="K29" s="149">
        <v>-3.6360000000000003E-2</v>
      </c>
      <c r="L29" s="149">
        <v>-8.863E-2</v>
      </c>
      <c r="M29" s="149">
        <v>-0.1225</v>
      </c>
      <c r="N29" s="149">
        <v>8.0759999999999998E-2</v>
      </c>
      <c r="O29" s="149">
        <v>0.10375</v>
      </c>
      <c r="P29" s="149">
        <v>4.0308096159159923E-2</v>
      </c>
      <c r="Q29" s="149">
        <v>-3.8569276877824618E-2</v>
      </c>
      <c r="R29" s="149">
        <v>9.6200000000000001E-3</v>
      </c>
      <c r="S29" s="149">
        <v>8.8109999999999994E-2</v>
      </c>
      <c r="T29" s="149">
        <v>0.16841999999999999</v>
      </c>
      <c r="U29" s="149">
        <v>0.1082</v>
      </c>
      <c r="V29" s="149">
        <v>0.12280615729772602</v>
      </c>
      <c r="W29" s="149">
        <v>-0.17424043715846987</v>
      </c>
      <c r="X29" s="149">
        <v>-1.4605761637849763E-2</v>
      </c>
      <c r="Z29" s="151">
        <f t="shared" si="0"/>
        <v>1932</v>
      </c>
      <c r="AA29" s="121">
        <f t="shared" si="1"/>
        <v>0</v>
      </c>
      <c r="AB29" s="152">
        <f t="shared" si="2"/>
        <v>1</v>
      </c>
    </row>
    <row r="30" spans="1:29">
      <c r="A30" s="130">
        <v>1933</v>
      </c>
      <c r="B30" s="149">
        <v>0.56650999999999996</v>
      </c>
      <c r="C30" s="149">
        <v>0.53969999999999996</v>
      </c>
      <c r="D30" s="150">
        <v>0.4232274426197779</v>
      </c>
      <c r="E30" s="150">
        <v>0.79123691775889715</v>
      </c>
      <c r="F30" s="150">
        <v>1.1880475512924507</v>
      </c>
      <c r="G30" s="149">
        <v>1.0267599999999999</v>
      </c>
      <c r="H30" s="150">
        <v>0.94997881529059502</v>
      </c>
      <c r="I30" s="150">
        <v>1.2410771217892509</v>
      </c>
      <c r="J30" s="150">
        <v>1.2369180067265537</v>
      </c>
      <c r="K30" s="149">
        <v>1.1550499999999999</v>
      </c>
      <c r="L30" s="149">
        <v>1.4941899999999999</v>
      </c>
      <c r="M30" s="149">
        <v>1.1585300000000001</v>
      </c>
      <c r="N30" s="149">
        <v>1.3241799999999999</v>
      </c>
      <c r="O30" s="149">
        <v>2.0325000000000002</v>
      </c>
      <c r="P30" s="149">
        <v>0.74577509213453308</v>
      </c>
      <c r="Q30" s="149">
        <v>0.80183723879840663</v>
      </c>
      <c r="R30" s="149">
        <v>2.97E-3</v>
      </c>
      <c r="S30" s="149">
        <v>1.8270000000000002E-2</v>
      </c>
      <c r="T30" s="149">
        <v>-7.3999999999999999E-4</v>
      </c>
      <c r="U30" s="149">
        <v>0.10376000000000001</v>
      </c>
      <c r="V30" s="149">
        <v>-2.6199515022429273E-2</v>
      </c>
      <c r="W30" s="149">
        <v>0.53241923316171891</v>
      </c>
      <c r="X30" s="149">
        <v>0.96627976611557387</v>
      </c>
      <c r="Z30" s="151">
        <f t="shared" si="0"/>
        <v>1933</v>
      </c>
      <c r="AA30" s="121">
        <f t="shared" si="1"/>
        <v>0</v>
      </c>
      <c r="AB30" s="152">
        <f t="shared" si="2"/>
        <v>1</v>
      </c>
    </row>
    <row r="31" spans="1:29">
      <c r="A31" s="130">
        <v>1934</v>
      </c>
      <c r="B31" s="149">
        <v>4.0890000000000003E-2</v>
      </c>
      <c r="C31" s="149">
        <v>-1.431E-2</v>
      </c>
      <c r="D31" s="150">
        <v>8.7189844319537357E-2</v>
      </c>
      <c r="E31" s="150">
        <v>-0.11448173338473706</v>
      </c>
      <c r="F31" s="150">
        <v>-0.14889746880217225</v>
      </c>
      <c r="G31" s="149">
        <v>0.10799</v>
      </c>
      <c r="H31" s="150">
        <v>0.21515637072552343</v>
      </c>
      <c r="I31" s="150">
        <v>0.20375641414484924</v>
      </c>
      <c r="J31" s="150">
        <v>-0.24014189212252035</v>
      </c>
      <c r="K31" s="149">
        <v>0.21554999999999999</v>
      </c>
      <c r="L31" s="149">
        <v>0.38063000000000002</v>
      </c>
      <c r="M31" s="149">
        <v>0.16574</v>
      </c>
      <c r="N31" s="149">
        <v>9.987E-2</v>
      </c>
      <c r="O31" s="149">
        <v>0.2555</v>
      </c>
      <c r="P31" s="149">
        <v>7.2345524048610693E-2</v>
      </c>
      <c r="Q31" s="149">
        <v>0.22703574137959506</v>
      </c>
      <c r="R31" s="149">
        <v>1.6299999999999999E-3</v>
      </c>
      <c r="S31" s="149">
        <v>8.9959999999999998E-2</v>
      </c>
      <c r="T31" s="149">
        <v>0.10026</v>
      </c>
      <c r="U31" s="149">
        <v>0.13843</v>
      </c>
      <c r="V31" s="149">
        <v>0.22598245974293071</v>
      </c>
      <c r="W31" s="149">
        <v>0.26060082624404413</v>
      </c>
      <c r="X31" s="149">
        <v>2.6925562749414586E-2</v>
      </c>
      <c r="Z31" s="151">
        <f t="shared" si="0"/>
        <v>1934</v>
      </c>
      <c r="AA31" s="121">
        <f t="shared" si="1"/>
        <v>0</v>
      </c>
      <c r="AB31" s="152">
        <f t="shared" si="2"/>
        <v>1</v>
      </c>
    </row>
    <row r="32" spans="1:29">
      <c r="A32" s="130">
        <v>1935</v>
      </c>
      <c r="B32" s="149">
        <v>0.44430999999999998</v>
      </c>
      <c r="C32" s="149">
        <v>0.47655999999999998</v>
      </c>
      <c r="D32" s="150">
        <v>0.4534392226900183</v>
      </c>
      <c r="E32" s="150">
        <v>0.47724223495912715</v>
      </c>
      <c r="F32" s="150">
        <v>0.44959492322652539</v>
      </c>
      <c r="G32" s="149">
        <v>0.41727999999999998</v>
      </c>
      <c r="H32" s="150">
        <v>0.42291762278744971</v>
      </c>
      <c r="I32" s="150">
        <v>0.4102894335196296</v>
      </c>
      <c r="J32" s="150">
        <v>0.27502590990345505</v>
      </c>
      <c r="K32" s="149">
        <v>0.58523999999999998</v>
      </c>
      <c r="L32" s="149">
        <v>0.31172</v>
      </c>
      <c r="M32" s="149">
        <v>0.76100999999999996</v>
      </c>
      <c r="N32" s="149">
        <v>0.54293000000000002</v>
      </c>
      <c r="O32" s="149">
        <v>0.65434000000000003</v>
      </c>
      <c r="P32" s="149">
        <v>4.7193402500665192E-2</v>
      </c>
      <c r="Q32" s="149">
        <v>0.10085640920701121</v>
      </c>
      <c r="R32" s="149">
        <v>1.6900000000000001E-3</v>
      </c>
      <c r="S32" s="149">
        <v>7.0069999999999993E-2</v>
      </c>
      <c r="T32" s="149">
        <v>4.9840000000000002E-2</v>
      </c>
      <c r="U32" s="149">
        <v>9.6149999999999999E-2</v>
      </c>
      <c r="V32" s="149">
        <v>8.3266003399974392E-2</v>
      </c>
      <c r="W32" s="149">
        <v>0.10252217522769012</v>
      </c>
      <c r="X32" s="149">
        <v>0.39320489512624773</v>
      </c>
      <c r="Z32" s="151">
        <f t="shared" si="0"/>
        <v>1935</v>
      </c>
      <c r="AA32" s="121">
        <f t="shared" si="1"/>
        <v>0</v>
      </c>
      <c r="AB32" s="152">
        <f t="shared" si="2"/>
        <v>1</v>
      </c>
    </row>
    <row r="33" spans="1:28">
      <c r="A33" s="130">
        <v>1936</v>
      </c>
      <c r="B33" s="149">
        <v>0.32318000000000002</v>
      </c>
      <c r="C33" s="149">
        <v>0.33922000000000002</v>
      </c>
      <c r="D33" s="150">
        <v>0.23345827035850492</v>
      </c>
      <c r="E33" s="150">
        <v>0.39525079620720532</v>
      </c>
      <c r="F33" s="150">
        <v>0.51571263673323908</v>
      </c>
      <c r="G33" s="149">
        <v>0.35521000000000003</v>
      </c>
      <c r="H33" s="150">
        <v>0.24907691473085258</v>
      </c>
      <c r="I33" s="150">
        <v>0.51750987066699783</v>
      </c>
      <c r="J33" s="150">
        <v>0.61483690721489648</v>
      </c>
      <c r="K33" s="149">
        <v>0.53197000000000005</v>
      </c>
      <c r="L33" s="149">
        <v>0.32525999999999999</v>
      </c>
      <c r="M33" s="149">
        <v>0.47610999999999998</v>
      </c>
      <c r="N33" s="149">
        <v>0.84233999999999998</v>
      </c>
      <c r="O33" s="149">
        <v>0.79617000000000004</v>
      </c>
      <c r="P33" s="149">
        <v>0.1046641601463265</v>
      </c>
      <c r="Q33" s="149">
        <v>0.16746304639779874</v>
      </c>
      <c r="R33" s="149">
        <v>1.7700000000000001E-3</v>
      </c>
      <c r="S33" s="149">
        <v>3.057E-2</v>
      </c>
      <c r="T33" s="149">
        <v>7.5149999999999995E-2</v>
      </c>
      <c r="U33" s="149">
        <v>6.744E-2</v>
      </c>
      <c r="V33" s="149">
        <v>0.11937646771674815</v>
      </c>
      <c r="W33" s="149">
        <v>0.15701744937526929</v>
      </c>
      <c r="X33" s="149">
        <v>0.56060587167357023</v>
      </c>
      <c r="Z33" s="151">
        <f t="shared" si="0"/>
        <v>1936</v>
      </c>
      <c r="AA33" s="121">
        <f t="shared" si="1"/>
        <v>0</v>
      </c>
      <c r="AB33" s="152">
        <f t="shared" si="2"/>
        <v>1</v>
      </c>
    </row>
    <row r="34" spans="1:28">
      <c r="A34" s="130">
        <v>1937</v>
      </c>
      <c r="B34" s="149">
        <v>-0.34736</v>
      </c>
      <c r="C34" s="149">
        <v>-0.35022999999999999</v>
      </c>
      <c r="D34" s="150">
        <v>-0.3425803691815838</v>
      </c>
      <c r="E34" s="150">
        <v>-0.29460870107724912</v>
      </c>
      <c r="F34" s="150">
        <v>-0.3598307185508724</v>
      </c>
      <c r="G34" s="149">
        <v>-0.42083999999999999</v>
      </c>
      <c r="H34" s="150">
        <v>-0.39174932907901483</v>
      </c>
      <c r="I34" s="150">
        <v>-0.44154826569418532</v>
      </c>
      <c r="J34" s="150">
        <v>-0.49366140805882192</v>
      </c>
      <c r="K34" s="149">
        <v>-0.48409999999999997</v>
      </c>
      <c r="L34" s="149">
        <v>-0.49325999999999998</v>
      </c>
      <c r="M34" s="149">
        <v>-0.49203000000000002</v>
      </c>
      <c r="N34" s="149">
        <v>-0.50234000000000001</v>
      </c>
      <c r="O34" s="149">
        <v>-0.53400999999999998</v>
      </c>
      <c r="P34" s="149">
        <v>-9.3934933922055527E-2</v>
      </c>
      <c r="Q34" s="149">
        <v>-4.9048213287144218E-2</v>
      </c>
      <c r="R34" s="149">
        <v>3.0799999999999998E-3</v>
      </c>
      <c r="S34" s="149">
        <v>1.558E-2</v>
      </c>
      <c r="T34" s="149">
        <v>2.32E-3</v>
      </c>
      <c r="U34" s="149">
        <v>2.7470000000000001E-2</v>
      </c>
      <c r="V34" s="149">
        <v>-2.8247110483550431E-2</v>
      </c>
      <c r="W34" s="149">
        <v>-0.26086209273306354</v>
      </c>
      <c r="X34" s="149">
        <v>-0.4361618596082526</v>
      </c>
      <c r="Z34" s="151">
        <f t="shared" si="0"/>
        <v>1937</v>
      </c>
      <c r="AA34" s="121">
        <f t="shared" si="1"/>
        <v>0</v>
      </c>
      <c r="AB34" s="152">
        <f t="shared" si="2"/>
        <v>1</v>
      </c>
    </row>
    <row r="35" spans="1:28">
      <c r="A35" s="130">
        <v>1938</v>
      </c>
      <c r="B35" s="149">
        <v>0.28162999999999999</v>
      </c>
      <c r="C35" s="149">
        <v>0.31136999999999998</v>
      </c>
      <c r="D35" s="150">
        <v>0.34792053986832067</v>
      </c>
      <c r="E35" s="150">
        <v>0.17588941550755202</v>
      </c>
      <c r="F35" s="150">
        <v>0.32275734459482847</v>
      </c>
      <c r="G35" s="149">
        <v>0.38311000000000001</v>
      </c>
      <c r="H35" s="150">
        <v>0.44126938241176561</v>
      </c>
      <c r="I35" s="150">
        <v>0.42703850375645608</v>
      </c>
      <c r="J35" s="150">
        <v>0.23046024126996101</v>
      </c>
      <c r="K35" s="149">
        <v>0.42899999999999999</v>
      </c>
      <c r="L35" s="149">
        <v>0.44089</v>
      </c>
      <c r="M35" s="149">
        <v>0.42104999999999998</v>
      </c>
      <c r="N35" s="149">
        <v>0.25145000000000001</v>
      </c>
      <c r="O35" s="149">
        <v>0.23346</v>
      </c>
      <c r="P35" s="149">
        <v>-9.658369853973843E-2</v>
      </c>
      <c r="Q35" s="149">
        <v>-4.8009053694476916E-2</v>
      </c>
      <c r="R35" s="149">
        <v>-1.6000000000000001E-4</v>
      </c>
      <c r="S35" s="149">
        <v>6.2300000000000001E-2</v>
      </c>
      <c r="T35" s="149">
        <v>5.5320000000000001E-2</v>
      </c>
      <c r="U35" s="149">
        <v>6.1330000000000003E-2</v>
      </c>
      <c r="V35" s="149">
        <v>8.4520159247983562E-2</v>
      </c>
      <c r="W35" s="149">
        <v>-5.5258307275329904E-2</v>
      </c>
      <c r="X35" s="149">
        <v>0.17047134202918179</v>
      </c>
      <c r="Z35" s="151">
        <f t="shared" si="0"/>
        <v>1938</v>
      </c>
      <c r="AA35" s="121">
        <f t="shared" si="1"/>
        <v>0</v>
      </c>
      <c r="AB35" s="152">
        <f t="shared" si="2"/>
        <v>1</v>
      </c>
    </row>
    <row r="36" spans="1:28">
      <c r="A36" s="130">
        <v>1939</v>
      </c>
      <c r="B36" s="149">
        <v>2.826E-2</v>
      </c>
      <c r="C36" s="149">
        <v>-4.2199999999999998E-3</v>
      </c>
      <c r="D36" s="150">
        <v>7.3086457499340632E-2</v>
      </c>
      <c r="E36" s="150">
        <v>-6.8345385823058115E-3</v>
      </c>
      <c r="F36" s="150">
        <v>-8.9926672951042827E-2</v>
      </c>
      <c r="G36" s="149">
        <v>-1.481E-2</v>
      </c>
      <c r="H36" s="150">
        <v>3.4469325078377654E-2</v>
      </c>
      <c r="I36" s="150">
        <v>-2.5060094348696715E-3</v>
      </c>
      <c r="J36" s="150">
        <v>-0.16967720215216006</v>
      </c>
      <c r="K36" s="149">
        <v>4.4690000000000001E-2</v>
      </c>
      <c r="L36" s="149">
        <v>0.11413</v>
      </c>
      <c r="M36" s="149">
        <v>4.1869999999999997E-2</v>
      </c>
      <c r="N36" s="149">
        <v>-6.7760000000000001E-2</v>
      </c>
      <c r="O36" s="149">
        <v>-1.8110000000000001E-2</v>
      </c>
      <c r="P36" s="149">
        <v>-0.13009683279953557</v>
      </c>
      <c r="Q36" s="149">
        <v>-0.15221907786200245</v>
      </c>
      <c r="R36" s="149">
        <v>2.0000000000000001E-4</v>
      </c>
      <c r="S36" s="149">
        <v>4.5240000000000002E-2</v>
      </c>
      <c r="T36" s="149">
        <v>5.9400000000000001E-2</v>
      </c>
      <c r="U36" s="149">
        <v>3.9660000000000001E-2</v>
      </c>
      <c r="V36" s="149">
        <v>4.9543016692445214E-2</v>
      </c>
      <c r="W36" s="149">
        <v>0.37734683256120416</v>
      </c>
      <c r="X36" s="149">
        <v>-6.8543064283241084E-2</v>
      </c>
      <c r="Z36" s="151">
        <f t="shared" si="0"/>
        <v>1939</v>
      </c>
      <c r="AA36" s="121">
        <f t="shared" si="1"/>
        <v>0</v>
      </c>
      <c r="AB36" s="152">
        <f t="shared" si="2"/>
        <v>1</v>
      </c>
    </row>
    <row r="37" spans="1:28">
      <c r="A37" s="130">
        <v>1940</v>
      </c>
      <c r="B37" s="149">
        <v>-7.0949999999999999E-2</v>
      </c>
      <c r="C37" s="149">
        <v>-9.7790000000000002E-2</v>
      </c>
      <c r="D37" s="150">
        <v>-0.10551375751999802</v>
      </c>
      <c r="E37" s="150">
        <v>-2.5455241178815209E-2</v>
      </c>
      <c r="F37" s="150">
        <v>5.7328783214651447E-3</v>
      </c>
      <c r="G37" s="149">
        <v>-5.672E-2</v>
      </c>
      <c r="H37" s="150">
        <v>-7.1437221338207013E-2</v>
      </c>
      <c r="I37" s="150">
        <v>-4.2208075914603807E-2</v>
      </c>
      <c r="J37" s="150">
        <v>-4.9547083869527116E-2</v>
      </c>
      <c r="K37" s="149">
        <v>-5.0709999999999998E-2</v>
      </c>
      <c r="L37" s="149">
        <v>-3.0110000000000001E-2</v>
      </c>
      <c r="M37" s="149">
        <v>-2.3390000000000001E-2</v>
      </c>
      <c r="N37" s="149">
        <v>-0.10221</v>
      </c>
      <c r="O37" s="149">
        <v>-0.12307999999999999</v>
      </c>
      <c r="P37" s="149">
        <v>7.4066099687802839E-2</v>
      </c>
      <c r="Q37" s="149">
        <v>-6.7877593858715508E-3</v>
      </c>
      <c r="R37" s="149">
        <v>5.0000000000000002E-5</v>
      </c>
      <c r="S37" s="149">
        <v>2.9610000000000001E-2</v>
      </c>
      <c r="T37" s="149">
        <v>6.087E-2</v>
      </c>
      <c r="U37" s="149">
        <v>3.3939999999999998E-2</v>
      </c>
      <c r="V37" s="149">
        <v>8.9347915956929605E-2</v>
      </c>
      <c r="W37" s="149">
        <v>-0.12877166204418963</v>
      </c>
      <c r="X37" s="149">
        <v>-0.12081401123714874</v>
      </c>
      <c r="Z37" s="151">
        <f t="shared" si="0"/>
        <v>1940</v>
      </c>
      <c r="AA37" s="121">
        <f t="shared" si="1"/>
        <v>0</v>
      </c>
      <c r="AB37" s="152">
        <f t="shared" si="2"/>
        <v>1</v>
      </c>
    </row>
    <row r="38" spans="1:28">
      <c r="A38" s="130">
        <v>1941</v>
      </c>
      <c r="B38" s="149">
        <v>-0.10077999999999999</v>
      </c>
      <c r="C38" s="149">
        <v>-0.11577</v>
      </c>
      <c r="D38" s="150">
        <v>-0.14233701564051945</v>
      </c>
      <c r="E38" s="150">
        <v>-6.0841802201368526E-2</v>
      </c>
      <c r="F38" s="150">
        <v>-5.7253158959713238E-2</v>
      </c>
      <c r="G38" s="149">
        <v>-8.5809999999999997E-2</v>
      </c>
      <c r="H38" s="150">
        <v>-0.12133203764989191</v>
      </c>
      <c r="I38" s="150">
        <v>-7.7792221502247558E-2</v>
      </c>
      <c r="J38" s="150">
        <v>3.2286849806405386E-2</v>
      </c>
      <c r="K38" s="149">
        <v>-9.7909999999999997E-2</v>
      </c>
      <c r="L38" s="149">
        <v>-0.15306</v>
      </c>
      <c r="M38" s="149">
        <v>-0.14953</v>
      </c>
      <c r="N38" s="149">
        <v>-3.2190000000000003E-2</v>
      </c>
      <c r="O38" s="149">
        <v>-0.14934</v>
      </c>
      <c r="P38" s="149">
        <v>0.2759747419063846</v>
      </c>
      <c r="Q38" s="149">
        <v>0.18219609058013014</v>
      </c>
      <c r="R38" s="149">
        <v>5.9999999999999995E-4</v>
      </c>
      <c r="S38" s="149">
        <v>4.9500000000000004E-3</v>
      </c>
      <c r="T38" s="149">
        <v>9.3299999999999998E-3</v>
      </c>
      <c r="U38" s="149">
        <v>2.7310000000000001E-2</v>
      </c>
      <c r="V38" s="149">
        <v>-2.9464872792374652E-2</v>
      </c>
      <c r="W38" s="149">
        <v>0.47013994231385536</v>
      </c>
      <c r="X38" s="149">
        <v>-7.3853078113519072E-2</v>
      </c>
      <c r="Z38" s="151">
        <f t="shared" si="0"/>
        <v>1941</v>
      </c>
      <c r="AA38" s="121">
        <f t="shared" si="1"/>
        <v>0</v>
      </c>
      <c r="AB38" s="152">
        <f t="shared" si="2"/>
        <v>1</v>
      </c>
    </row>
    <row r="39" spans="1:28">
      <c r="A39" s="130">
        <v>1942</v>
      </c>
      <c r="B39" s="149">
        <v>0.16122</v>
      </c>
      <c r="C39" s="149">
        <v>0.20333000000000001</v>
      </c>
      <c r="D39" s="150">
        <v>0.15156403736911345</v>
      </c>
      <c r="E39" s="150">
        <v>0.13657920580722588</v>
      </c>
      <c r="F39" s="150">
        <v>0.37093682616210172</v>
      </c>
      <c r="G39" s="149">
        <v>0.21428</v>
      </c>
      <c r="H39" s="150">
        <v>0.16150878819221107</v>
      </c>
      <c r="I39" s="150">
        <v>0.21324117763943765</v>
      </c>
      <c r="J39" s="150">
        <v>0.31147977903993995</v>
      </c>
      <c r="K39" s="149">
        <v>0.25724999999999998</v>
      </c>
      <c r="L39" s="149">
        <v>0.17055999999999999</v>
      </c>
      <c r="M39" s="149">
        <v>0.25962000000000002</v>
      </c>
      <c r="N39" s="149">
        <v>0.36773</v>
      </c>
      <c r="O39" s="149">
        <v>0.50529000000000002</v>
      </c>
      <c r="P39" s="149">
        <v>-1.7014390749701479E-2</v>
      </c>
      <c r="Q39" s="149">
        <v>0.17991680948470046</v>
      </c>
      <c r="R39" s="149">
        <v>2.6800000000000001E-3</v>
      </c>
      <c r="S39" s="149">
        <v>1.9359999999999999E-2</v>
      </c>
      <c r="T39" s="149">
        <v>3.218E-2</v>
      </c>
      <c r="U39" s="149">
        <v>2.598E-2</v>
      </c>
      <c r="V39" s="149">
        <v>3.0045328896990839E-2</v>
      </c>
      <c r="W39" s="149">
        <v>4.1707661252232617E-2</v>
      </c>
      <c r="X39" s="149">
        <v>0.24426937207881105</v>
      </c>
      <c r="Z39" s="151">
        <f t="shared" si="0"/>
        <v>1942</v>
      </c>
      <c r="AA39" s="121">
        <f t="shared" si="1"/>
        <v>0</v>
      </c>
      <c r="AB39" s="152">
        <f t="shared" si="2"/>
        <v>1</v>
      </c>
    </row>
    <row r="40" spans="1:28">
      <c r="A40" s="130">
        <v>1943</v>
      </c>
      <c r="B40" s="149">
        <v>0.28427000000000002</v>
      </c>
      <c r="C40" s="149">
        <v>0.25907999999999998</v>
      </c>
      <c r="D40" s="150">
        <v>0.22113475918625045</v>
      </c>
      <c r="E40" s="150">
        <v>0.30351101366841654</v>
      </c>
      <c r="F40" s="150">
        <v>0.35255512841050135</v>
      </c>
      <c r="G40" s="149">
        <v>0.38035999999999998</v>
      </c>
      <c r="H40" s="150">
        <v>0.2821642405103163</v>
      </c>
      <c r="I40" s="150">
        <v>0.38489346887855286</v>
      </c>
      <c r="J40" s="150">
        <v>0.56863065209994323</v>
      </c>
      <c r="K40" s="149">
        <v>0.57989000000000002</v>
      </c>
      <c r="L40" s="149">
        <v>0.43137999999999999</v>
      </c>
      <c r="M40" s="149">
        <v>0.52488999999999997</v>
      </c>
      <c r="N40" s="149">
        <v>1.0050600000000001</v>
      </c>
      <c r="O40" s="149">
        <v>1.0244899999999999</v>
      </c>
      <c r="P40" s="149">
        <v>0.11876488356854034</v>
      </c>
      <c r="Q40" s="149">
        <v>0.22911515729281021</v>
      </c>
      <c r="R40" s="149">
        <v>3.47E-3</v>
      </c>
      <c r="S40" s="149">
        <v>2.81E-2</v>
      </c>
      <c r="T40" s="149">
        <v>2.0840000000000001E-2</v>
      </c>
      <c r="U40" s="149">
        <v>2.8330000000000001E-2</v>
      </c>
      <c r="V40" s="149">
        <v>5.9800959307421749E-2</v>
      </c>
      <c r="W40" s="149">
        <v>2.3617532414989921E-2</v>
      </c>
      <c r="X40" s="149">
        <v>0.70270056609281095</v>
      </c>
      <c r="Z40" s="151">
        <f t="shared" si="0"/>
        <v>1943</v>
      </c>
      <c r="AA40" s="121">
        <f t="shared" si="1"/>
        <v>0</v>
      </c>
      <c r="AB40" s="152">
        <f t="shared" si="2"/>
        <v>1</v>
      </c>
    </row>
    <row r="41" spans="1:28">
      <c r="A41" s="130">
        <v>1944</v>
      </c>
      <c r="B41" s="149">
        <v>0.21490999999999999</v>
      </c>
      <c r="C41" s="149">
        <v>0.1973</v>
      </c>
      <c r="D41" s="150">
        <v>0.1568121325326719</v>
      </c>
      <c r="E41" s="150">
        <v>0.18993005413873953</v>
      </c>
      <c r="F41" s="150">
        <v>0.47634534899754605</v>
      </c>
      <c r="G41" s="149">
        <v>0.29894999999999999</v>
      </c>
      <c r="H41" s="150">
        <v>0.2286805874144775</v>
      </c>
      <c r="I41" s="150">
        <v>0.33161411100880661</v>
      </c>
      <c r="J41" s="150">
        <v>0.48596796088588462</v>
      </c>
      <c r="K41" s="149">
        <v>0.41849999999999998</v>
      </c>
      <c r="L41" s="149">
        <v>0.41166000000000003</v>
      </c>
      <c r="M41" s="149">
        <v>0.42714000000000002</v>
      </c>
      <c r="N41" s="149">
        <v>0.47899999999999998</v>
      </c>
      <c r="O41" s="149">
        <v>0.63190000000000002</v>
      </c>
      <c r="P41" s="149">
        <v>-0.12109999999999996</v>
      </c>
      <c r="Q41" s="149">
        <v>0.16654101385564662</v>
      </c>
      <c r="R41" s="149">
        <v>3.3E-3</v>
      </c>
      <c r="S41" s="149">
        <v>1.7950000000000001E-2</v>
      </c>
      <c r="T41" s="149">
        <v>2.8150000000000001E-2</v>
      </c>
      <c r="U41" s="149">
        <v>4.7320000000000001E-2</v>
      </c>
      <c r="V41" s="149">
        <v>2.9847955640773204E-2</v>
      </c>
      <c r="W41" s="149">
        <v>2.9997533142436111E-3</v>
      </c>
      <c r="X41" s="149">
        <v>0.36401576504719713</v>
      </c>
      <c r="Z41" s="151">
        <f t="shared" si="0"/>
        <v>1944</v>
      </c>
      <c r="AA41" s="121">
        <f t="shared" si="1"/>
        <v>0</v>
      </c>
      <c r="AB41" s="152">
        <f t="shared" si="2"/>
        <v>1</v>
      </c>
    </row>
    <row r="42" spans="1:28">
      <c r="A42" s="130">
        <v>1945</v>
      </c>
      <c r="B42" s="149">
        <v>0.38496000000000002</v>
      </c>
      <c r="C42" s="149">
        <v>0.36412</v>
      </c>
      <c r="D42" s="150">
        <v>0.30672118745323051</v>
      </c>
      <c r="E42" s="150">
        <v>0.3512574459092937</v>
      </c>
      <c r="F42" s="150">
        <v>0.43384356052470047</v>
      </c>
      <c r="G42" s="149">
        <v>0.56406999999999996</v>
      </c>
      <c r="H42" s="150">
        <v>0.44671904639027071</v>
      </c>
      <c r="I42" s="150">
        <v>0.57845812988267897</v>
      </c>
      <c r="J42" s="150">
        <v>0.72666529357483478</v>
      </c>
      <c r="K42" s="149">
        <v>0.63663000000000003</v>
      </c>
      <c r="L42" s="149">
        <v>0.6421</v>
      </c>
      <c r="M42" s="149">
        <v>0.64085000000000003</v>
      </c>
      <c r="N42" s="149">
        <v>0.69174999999999998</v>
      </c>
      <c r="O42" s="149">
        <v>0.83682999999999996</v>
      </c>
      <c r="P42" s="149">
        <v>1.3019521154690088E-2</v>
      </c>
      <c r="Q42" s="149">
        <v>0.18457548193549903</v>
      </c>
      <c r="R42" s="149">
        <v>3.3E-3</v>
      </c>
      <c r="S42" s="149">
        <v>2.2190000000000001E-2</v>
      </c>
      <c r="T42" s="149">
        <v>0.10734</v>
      </c>
      <c r="U42" s="149">
        <v>4.0759999999999998E-2</v>
      </c>
      <c r="V42" s="149">
        <v>4.5881804516847327E-2</v>
      </c>
      <c r="W42" s="149">
        <v>3.0043699927167736E-3</v>
      </c>
      <c r="X42" s="149">
        <v>0.54379880087142907</v>
      </c>
      <c r="Z42" s="151">
        <f t="shared" si="0"/>
        <v>1945</v>
      </c>
      <c r="AA42" s="121">
        <f t="shared" si="1"/>
        <v>0</v>
      </c>
      <c r="AB42" s="152">
        <f t="shared" si="2"/>
        <v>1</v>
      </c>
    </row>
    <row r="43" spans="1:28">
      <c r="A43" s="130">
        <v>1946</v>
      </c>
      <c r="B43" s="149">
        <v>-6.1740000000000003E-2</v>
      </c>
      <c r="C43" s="149">
        <v>-8.0740000000000006E-2</v>
      </c>
      <c r="D43" s="150">
        <v>-0.10345718721468664</v>
      </c>
      <c r="E43" s="150">
        <v>-2.2834630693174218E-2</v>
      </c>
      <c r="F43" s="150">
        <v>-6.9293076474405538E-2</v>
      </c>
      <c r="G43" s="149">
        <v>-8.9609999999999995E-2</v>
      </c>
      <c r="H43" s="150">
        <v>-8.4337886602910708E-2</v>
      </c>
      <c r="I43" s="150">
        <v>-3.2162247906229575E-2</v>
      </c>
      <c r="J43" s="150">
        <v>-0.11836208772152046</v>
      </c>
      <c r="K43" s="149">
        <v>-0.10839</v>
      </c>
      <c r="L43" s="149">
        <v>-0.12087000000000001</v>
      </c>
      <c r="M43" s="149">
        <v>-9.3649999999999997E-2</v>
      </c>
      <c r="N43" s="149">
        <v>-8.0640000000000003E-2</v>
      </c>
      <c r="O43" s="149">
        <v>-0.13374</v>
      </c>
      <c r="P43" s="149">
        <v>-0.25792632051858028</v>
      </c>
      <c r="Q43" s="149">
        <v>-0.12336756861619924</v>
      </c>
      <c r="R43" s="149">
        <v>3.5300000000000002E-3</v>
      </c>
      <c r="S43" s="149">
        <v>1.005E-2</v>
      </c>
      <c r="T43" s="149">
        <v>-1.0200000000000001E-3</v>
      </c>
      <c r="U43" s="149">
        <v>1.7229999999999999E-2</v>
      </c>
      <c r="V43" s="149">
        <v>-4.0238282004758825E-2</v>
      </c>
      <c r="W43" s="149">
        <v>0.58823744579272996</v>
      </c>
      <c r="X43" s="149">
        <v>-9.6392731414113475E-2</v>
      </c>
      <c r="Z43" s="151">
        <f t="shared" si="0"/>
        <v>1946</v>
      </c>
      <c r="AA43" s="121">
        <f t="shared" si="1"/>
        <v>0</v>
      </c>
      <c r="AB43" s="152">
        <f t="shared" si="2"/>
        <v>1</v>
      </c>
    </row>
    <row r="44" spans="1:28">
      <c r="A44" s="130">
        <v>1947</v>
      </c>
      <c r="B44" s="149">
        <v>3.585E-2</v>
      </c>
      <c r="C44" s="149">
        <v>5.697E-2</v>
      </c>
      <c r="D44" s="150">
        <v>3.911195791166576E-2</v>
      </c>
      <c r="E44" s="150">
        <v>4.4356699421108703E-2</v>
      </c>
      <c r="F44" s="150">
        <v>8.4117872816774603E-2</v>
      </c>
      <c r="G44" s="149">
        <v>1.3849999999999999E-2</v>
      </c>
      <c r="H44" s="150">
        <v>-3.2302172504532511E-3</v>
      </c>
      <c r="I44" s="150">
        <v>1.4578829694881928E-2</v>
      </c>
      <c r="J44" s="150">
        <v>1.0765459286550174E-2</v>
      </c>
      <c r="K44" s="149">
        <v>-3.1269999999999999E-2</v>
      </c>
      <c r="L44" s="149">
        <v>-8.1820000000000004E-2</v>
      </c>
      <c r="M44" s="149">
        <v>-2.7119999999999998E-2</v>
      </c>
      <c r="N44" s="149">
        <v>5.9490000000000001E-2</v>
      </c>
      <c r="O44" s="149">
        <v>-2.7369999999999998E-2</v>
      </c>
      <c r="P44" s="149">
        <v>-5.9049925403792586E-2</v>
      </c>
      <c r="Q44" s="149">
        <v>-1.9119706922461142E-2</v>
      </c>
      <c r="R44" s="149">
        <v>5.0299999999999997E-3</v>
      </c>
      <c r="S44" s="149">
        <v>9.11E-3</v>
      </c>
      <c r="T44" s="149">
        <v>-2.623E-2</v>
      </c>
      <c r="U44" s="149">
        <v>-2.3359999999999999E-2</v>
      </c>
      <c r="V44" s="149">
        <v>-5.4255069569349855E-2</v>
      </c>
      <c r="W44" s="149">
        <v>0.15896412303597943</v>
      </c>
      <c r="X44" s="149">
        <v>4.1706386178629543E-3</v>
      </c>
      <c r="Z44" s="151">
        <f t="shared" si="0"/>
        <v>1947</v>
      </c>
      <c r="AA44" s="121">
        <f t="shared" si="1"/>
        <v>0</v>
      </c>
      <c r="AB44" s="152">
        <f t="shared" si="2"/>
        <v>1</v>
      </c>
    </row>
    <row r="45" spans="1:28">
      <c r="A45" s="130">
        <v>1948</v>
      </c>
      <c r="B45" s="149">
        <v>2.1090000000000001E-2</v>
      </c>
      <c r="C45" s="149">
        <v>5.5109999999999999E-2</v>
      </c>
      <c r="D45" s="150">
        <v>4.0697754387791135E-2</v>
      </c>
      <c r="E45" s="150">
        <v>-7.9293268653888652E-3</v>
      </c>
      <c r="F45" s="150">
        <v>2.2579976841173036E-2</v>
      </c>
      <c r="G45" s="149">
        <v>-2.0000000000000002E-5</v>
      </c>
      <c r="H45" s="150">
        <v>-8.648997104041092E-3</v>
      </c>
      <c r="I45" s="150">
        <v>-1.2020831175296965E-3</v>
      </c>
      <c r="J45" s="150">
        <v>1.4896712334060315E-2</v>
      </c>
      <c r="K45" s="149">
        <v>-4.1259999999999998E-2</v>
      </c>
      <c r="L45" s="149">
        <v>-8.115E-2</v>
      </c>
      <c r="M45" s="149">
        <v>-7.2040000000000007E-2</v>
      </c>
      <c r="N45" s="149">
        <v>-2.5399999999999999E-2</v>
      </c>
      <c r="O45" s="149">
        <v>-6.6309999999999994E-2</v>
      </c>
      <c r="P45" s="149">
        <v>-8.4355898708580304E-2</v>
      </c>
      <c r="Q45" s="149">
        <v>-0.14144661437812878</v>
      </c>
      <c r="R45" s="149">
        <v>8.1099999999999992E-3</v>
      </c>
      <c r="S45" s="149">
        <v>1.848E-2</v>
      </c>
      <c r="T45" s="149">
        <v>3.3989999999999999E-2</v>
      </c>
      <c r="U45" s="149">
        <v>4.1360000000000001E-2</v>
      </c>
      <c r="V45" s="149">
        <v>5.6471553051456957E-2</v>
      </c>
      <c r="W45" s="149">
        <v>-0.16260395966732907</v>
      </c>
      <c r="X45" s="149">
        <v>-5.8433308221991088E-2</v>
      </c>
      <c r="Z45" s="151">
        <f t="shared" si="0"/>
        <v>1948</v>
      </c>
      <c r="AA45" s="121">
        <f t="shared" si="1"/>
        <v>0</v>
      </c>
      <c r="AB45" s="152">
        <f t="shared" si="2"/>
        <v>1</v>
      </c>
    </row>
    <row r="46" spans="1:28">
      <c r="A46" s="130">
        <v>1949</v>
      </c>
      <c r="B46" s="149">
        <v>0.20218</v>
      </c>
      <c r="C46" s="149">
        <v>0.18786</v>
      </c>
      <c r="D46" s="150">
        <v>0.21817550431000676</v>
      </c>
      <c r="E46" s="150">
        <v>0.17027249104181366</v>
      </c>
      <c r="F46" s="150">
        <v>0.16183104510792293</v>
      </c>
      <c r="G46" s="149">
        <v>0.22425</v>
      </c>
      <c r="H46" s="150">
        <v>0.24617792572946623</v>
      </c>
      <c r="I46" s="150">
        <v>0.21766967724210631</v>
      </c>
      <c r="J46" s="150">
        <v>0.1976104800674538</v>
      </c>
      <c r="K46" s="149">
        <v>0.21268000000000001</v>
      </c>
      <c r="L46" s="149">
        <v>0.25236999999999998</v>
      </c>
      <c r="M46" s="149">
        <v>0.22320999999999999</v>
      </c>
      <c r="N46" s="149">
        <v>0.21514</v>
      </c>
      <c r="O46" s="149">
        <v>0.21512999999999999</v>
      </c>
      <c r="P46" s="149">
        <v>-8.1762742490024368E-2</v>
      </c>
      <c r="Q46" s="149">
        <v>-3.9005523490598729E-2</v>
      </c>
      <c r="R46" s="149">
        <v>1.103E-2</v>
      </c>
      <c r="S46" s="149">
        <v>2.3230000000000001E-2</v>
      </c>
      <c r="T46" s="149">
        <v>6.4490000000000006E-2</v>
      </c>
      <c r="U46" s="149">
        <v>3.3090000000000001E-2</v>
      </c>
      <c r="V46" s="149">
        <v>3.0192153780822503E-2</v>
      </c>
      <c r="W46" s="149">
        <v>-0.16204768977912942</v>
      </c>
      <c r="X46" s="149">
        <v>0.13444935631567431</v>
      </c>
      <c r="Z46" s="151">
        <f t="shared" si="0"/>
        <v>1949</v>
      </c>
      <c r="AA46" s="121">
        <f t="shared" si="1"/>
        <v>0</v>
      </c>
      <c r="AB46" s="152">
        <f t="shared" si="2"/>
        <v>1</v>
      </c>
    </row>
    <row r="47" spans="1:28">
      <c r="A47" s="130">
        <v>1950</v>
      </c>
      <c r="B47" s="149">
        <v>0.29609999999999997</v>
      </c>
      <c r="C47" s="149">
        <v>0.31741000000000003</v>
      </c>
      <c r="D47" s="150">
        <v>0.23138716480068197</v>
      </c>
      <c r="E47" s="150">
        <v>0.33784890176426485</v>
      </c>
      <c r="F47" s="150">
        <v>0.51304063457328208</v>
      </c>
      <c r="G47" s="149">
        <v>0.30270000000000002</v>
      </c>
      <c r="H47" s="150">
        <v>0.19611902584170443</v>
      </c>
      <c r="I47" s="150">
        <v>0.32362911858078952</v>
      </c>
      <c r="J47" s="150">
        <v>0.69185720136279172</v>
      </c>
      <c r="K47" s="149">
        <v>0.36551</v>
      </c>
      <c r="L47" s="149">
        <v>0.30891999999999997</v>
      </c>
      <c r="M47" s="149">
        <v>0.31881999999999999</v>
      </c>
      <c r="N47" s="149">
        <v>0.51359999999999995</v>
      </c>
      <c r="O47" s="149">
        <v>0.45894000000000001</v>
      </c>
      <c r="P47" s="149">
        <v>5.3704665336576536E-2</v>
      </c>
      <c r="Q47" s="149">
        <v>7.7591299570352393E-2</v>
      </c>
      <c r="R47" s="149">
        <v>1.196E-2</v>
      </c>
      <c r="S47" s="149">
        <v>7.0099999999999997E-3</v>
      </c>
      <c r="T47" s="149">
        <v>5.9000000000000003E-4</v>
      </c>
      <c r="U47" s="149">
        <v>2.1149999999999999E-2</v>
      </c>
      <c r="V47" s="149">
        <v>7.3683583047878531E-2</v>
      </c>
      <c r="W47" s="149">
        <v>0.48406172874468895</v>
      </c>
      <c r="X47" s="149">
        <v>0.37171767699922198</v>
      </c>
      <c r="Z47" s="151">
        <f t="shared" si="0"/>
        <v>1950</v>
      </c>
      <c r="AA47" s="121">
        <f t="shared" si="1"/>
        <v>0</v>
      </c>
      <c r="AB47" s="152">
        <f t="shared" si="2"/>
        <v>1</v>
      </c>
    </row>
    <row r="48" spans="1:28">
      <c r="A48" s="130">
        <v>1951</v>
      </c>
      <c r="B48" s="149">
        <v>0.20682</v>
      </c>
      <c r="C48" s="149">
        <v>0.24016000000000001</v>
      </c>
      <c r="D48" s="150">
        <v>0.19871832067649756</v>
      </c>
      <c r="E48" s="150">
        <v>0.26616388489654774</v>
      </c>
      <c r="F48" s="150">
        <v>0.12064342269795082</v>
      </c>
      <c r="G48" s="149">
        <v>0.18303</v>
      </c>
      <c r="H48" s="150">
        <v>0.18668139393129196</v>
      </c>
      <c r="I48" s="150">
        <v>0.18423584885755276</v>
      </c>
      <c r="J48" s="150">
        <v>0.13327994424750947</v>
      </c>
      <c r="K48" s="149">
        <v>0.15465000000000001</v>
      </c>
      <c r="L48" s="149">
        <v>0.16447000000000001</v>
      </c>
      <c r="M48" s="149">
        <v>0.15104999999999999</v>
      </c>
      <c r="N48" s="149">
        <v>0.12119000000000001</v>
      </c>
      <c r="O48" s="149">
        <v>9.7909999999999997E-2</v>
      </c>
      <c r="P48" s="149">
        <v>0.10312808009545059</v>
      </c>
      <c r="Q48" s="149">
        <v>9.4762964890106174E-2</v>
      </c>
      <c r="R48" s="149">
        <v>1.4930000000000001E-2</v>
      </c>
      <c r="S48" s="149">
        <v>3.62E-3</v>
      </c>
      <c r="T48" s="149">
        <v>-3.9309999999999998E-2</v>
      </c>
      <c r="U48" s="149">
        <v>-2.69E-2</v>
      </c>
      <c r="V48" s="149">
        <v>-4.5657045088786041E-2</v>
      </c>
      <c r="W48" s="149">
        <v>-0.10582373312601606</v>
      </c>
      <c r="X48" s="149">
        <v>6.1137678884133601E-2</v>
      </c>
      <c r="Z48" s="151">
        <f t="shared" si="0"/>
        <v>1951</v>
      </c>
      <c r="AA48" s="121">
        <f t="shared" si="1"/>
        <v>0</v>
      </c>
      <c r="AB48" s="152">
        <f t="shared" si="2"/>
        <v>1</v>
      </c>
    </row>
    <row r="49" spans="1:29">
      <c r="A49" s="130">
        <v>1952</v>
      </c>
      <c r="B49" s="149">
        <v>0.13417000000000001</v>
      </c>
      <c r="C49" s="149">
        <v>0.18351000000000001</v>
      </c>
      <c r="D49" s="150">
        <v>0.12662316786697128</v>
      </c>
      <c r="E49" s="150">
        <v>0.14643726509416108</v>
      </c>
      <c r="F49" s="150">
        <v>0.22499811317110263</v>
      </c>
      <c r="G49" s="149">
        <v>0.11859</v>
      </c>
      <c r="H49" s="150">
        <v>0.11417800207377388</v>
      </c>
      <c r="I49" s="150">
        <v>0.11263073100654472</v>
      </c>
      <c r="J49" s="150">
        <v>0.19151893754923571</v>
      </c>
      <c r="K49" s="149">
        <v>9.6619999999999998E-2</v>
      </c>
      <c r="L49" s="149">
        <v>7.6759999999999995E-2</v>
      </c>
      <c r="M49" s="149">
        <v>9.5670000000000005E-2</v>
      </c>
      <c r="N49" s="149">
        <v>8.5470000000000004E-2</v>
      </c>
      <c r="O49" s="149">
        <v>6.4699999999999994E-2</v>
      </c>
      <c r="P49" s="149">
        <v>-9.0524335762990783E-3</v>
      </c>
      <c r="Q49" s="149">
        <v>4.7264992747773994E-2</v>
      </c>
      <c r="R49" s="149">
        <v>1.6559999999999998E-2</v>
      </c>
      <c r="S49" s="149">
        <v>1.6330000000000001E-2</v>
      </c>
      <c r="T49" s="149">
        <v>1.1599999999999999E-2</v>
      </c>
      <c r="U49" s="149">
        <v>3.5209999999999998E-2</v>
      </c>
      <c r="V49" s="149">
        <v>-2.7113679122603936E-2</v>
      </c>
      <c r="W49" s="149">
        <v>-0.15355248701755489</v>
      </c>
      <c r="X49" s="149">
        <v>3.6676534092402555E-2</v>
      </c>
      <c r="Z49" s="151">
        <f t="shared" si="0"/>
        <v>1952</v>
      </c>
      <c r="AA49" s="121">
        <f t="shared" si="1"/>
        <v>0</v>
      </c>
      <c r="AB49" s="152">
        <f t="shared" si="2"/>
        <v>1</v>
      </c>
    </row>
    <row r="50" spans="1:29">
      <c r="A50" s="130">
        <v>1953</v>
      </c>
      <c r="B50" s="149">
        <v>6.7099999999999998E-3</v>
      </c>
      <c r="C50" s="149">
        <v>-9.75E-3</v>
      </c>
      <c r="D50" s="150">
        <v>2.0606202110200523E-2</v>
      </c>
      <c r="E50" s="150">
        <v>-1.8242665297108135E-2</v>
      </c>
      <c r="F50" s="150">
        <v>-8.9829742113955044E-2</v>
      </c>
      <c r="G50" s="149">
        <v>-8.3700000000000007E-3</v>
      </c>
      <c r="H50" s="150">
        <v>8.4855921240178916E-3</v>
      </c>
      <c r="I50" s="150">
        <v>-1.6312437821453186E-2</v>
      </c>
      <c r="J50" s="150">
        <v>-3.8728179339315515E-2</v>
      </c>
      <c r="K50" s="149">
        <v>-2.8979999999999999E-2</v>
      </c>
      <c r="L50" s="149">
        <v>6.3600000000000002E-3</v>
      </c>
      <c r="M50" s="149">
        <v>-1.15E-2</v>
      </c>
      <c r="N50" s="149">
        <v>-6.8129999999999996E-2</v>
      </c>
      <c r="O50" s="149">
        <v>-5.9700000000000003E-2</v>
      </c>
      <c r="P50" s="149">
        <v>0.11939731878040091</v>
      </c>
      <c r="Q50" s="149">
        <v>6.3861201803351808E-2</v>
      </c>
      <c r="R50" s="149">
        <v>1.8239999999999999E-2</v>
      </c>
      <c r="S50" s="149">
        <v>3.2320000000000002E-2</v>
      </c>
      <c r="T50" s="149">
        <v>3.637E-2</v>
      </c>
      <c r="U50" s="149">
        <v>3.4110000000000001E-2</v>
      </c>
      <c r="V50" s="149">
        <v>-4.0490007253808306E-3</v>
      </c>
      <c r="W50" s="149">
        <v>-2.4259968251003818E-2</v>
      </c>
      <c r="X50" s="149">
        <v>-8.7805817157042318E-2</v>
      </c>
      <c r="Z50" s="151">
        <f t="shared" si="0"/>
        <v>1953</v>
      </c>
      <c r="AA50" s="121">
        <f t="shared" si="1"/>
        <v>0</v>
      </c>
      <c r="AB50" s="152">
        <f t="shared" si="2"/>
        <v>1</v>
      </c>
    </row>
    <row r="51" spans="1:29">
      <c r="A51" s="130">
        <v>1954</v>
      </c>
      <c r="B51" s="149">
        <v>0.49978</v>
      </c>
      <c r="C51" s="149">
        <v>0.52622000000000002</v>
      </c>
      <c r="D51" s="150">
        <v>0.45346632390644986</v>
      </c>
      <c r="E51" s="150">
        <v>0.50461848554858146</v>
      </c>
      <c r="F51" s="150">
        <v>0.72498391894705549</v>
      </c>
      <c r="G51" s="149">
        <v>0.56042000000000003</v>
      </c>
      <c r="H51" s="150">
        <v>0.43240837894422801</v>
      </c>
      <c r="I51" s="150">
        <v>0.66313105579584641</v>
      </c>
      <c r="J51" s="150">
        <v>0.71512169086259614</v>
      </c>
      <c r="K51" s="149">
        <v>0.57471000000000005</v>
      </c>
      <c r="L51" s="149">
        <v>0.42313000000000001</v>
      </c>
      <c r="M51" s="149">
        <v>0.61278999999999995</v>
      </c>
      <c r="N51" s="149">
        <v>0.63317999999999997</v>
      </c>
      <c r="O51" s="149">
        <v>0.65190000000000003</v>
      </c>
      <c r="P51" s="149">
        <v>0.33787650762023874</v>
      </c>
      <c r="Q51" s="149">
        <v>1.4741221192205559E-2</v>
      </c>
      <c r="R51" s="149">
        <v>8.6400000000000001E-3</v>
      </c>
      <c r="S51" s="149">
        <v>2.682E-2</v>
      </c>
      <c r="T51" s="149">
        <v>7.1870000000000003E-2</v>
      </c>
      <c r="U51" s="149">
        <v>5.3859999999999998E-2</v>
      </c>
      <c r="V51" s="149">
        <v>4.9689282563720967E-2</v>
      </c>
      <c r="W51" s="149">
        <v>1.9207212035371041E-2</v>
      </c>
      <c r="X51" s="149">
        <v>0.46718630403187772</v>
      </c>
      <c r="Z51" s="151">
        <f t="shared" si="0"/>
        <v>1954</v>
      </c>
      <c r="AA51" s="121">
        <f t="shared" si="1"/>
        <v>0</v>
      </c>
      <c r="AB51" s="152">
        <f t="shared" si="2"/>
        <v>1</v>
      </c>
    </row>
    <row r="52" spans="1:29">
      <c r="A52" s="130">
        <v>1955</v>
      </c>
      <c r="B52" s="149">
        <v>0.25213999999999998</v>
      </c>
      <c r="C52" s="149">
        <v>0.31539</v>
      </c>
      <c r="D52" s="150">
        <v>0.25330995094137948</v>
      </c>
      <c r="E52" s="150">
        <v>0.23779558732416814</v>
      </c>
      <c r="F52" s="150">
        <v>0.32591359626979322</v>
      </c>
      <c r="G52" s="149">
        <v>0.18495</v>
      </c>
      <c r="H52" s="150">
        <v>0.22044350514750533</v>
      </c>
      <c r="I52" s="150">
        <v>0.21280910784385162</v>
      </c>
      <c r="J52" s="150">
        <v>0.15021848404790086</v>
      </c>
      <c r="K52" s="149">
        <v>0.20784</v>
      </c>
      <c r="L52" s="149">
        <v>0.14668</v>
      </c>
      <c r="M52" s="149">
        <v>0.20765</v>
      </c>
      <c r="N52" s="149">
        <v>0.23902999999999999</v>
      </c>
      <c r="O52" s="149">
        <v>0.22119</v>
      </c>
      <c r="P52" s="149">
        <v>6.2233629608504884E-2</v>
      </c>
      <c r="Q52" s="149">
        <v>0.12114414811298682</v>
      </c>
      <c r="R52" s="149">
        <v>1.5740000000000001E-2</v>
      </c>
      <c r="S52" s="149">
        <v>-6.4999999999999997E-3</v>
      </c>
      <c r="T52" s="149">
        <v>-1.2930000000000001E-2</v>
      </c>
      <c r="U52" s="149">
        <v>4.7999999999999996E-3</v>
      </c>
      <c r="V52" s="149">
        <v>-3.4281785728838859E-2</v>
      </c>
      <c r="W52" s="149">
        <v>-2.2159832486689079E-3</v>
      </c>
      <c r="X52" s="149">
        <v>0.1532177835776479</v>
      </c>
      <c r="Z52" s="151">
        <f t="shared" si="0"/>
        <v>1955</v>
      </c>
      <c r="AA52" s="121">
        <f t="shared" si="1"/>
        <v>0</v>
      </c>
      <c r="AB52" s="152">
        <f t="shared" si="2"/>
        <v>1</v>
      </c>
    </row>
    <row r="53" spans="1:29">
      <c r="A53" s="130">
        <v>1956</v>
      </c>
      <c r="B53" s="149">
        <v>8.2650000000000001E-2</v>
      </c>
      <c r="C53" s="149">
        <v>6.5549999999999997E-2</v>
      </c>
      <c r="D53" s="150">
        <v>9.1685231884740828E-2</v>
      </c>
      <c r="E53" s="150">
        <v>0.16329534533918877</v>
      </c>
      <c r="F53" s="150">
        <v>-2.21813719938329E-2</v>
      </c>
      <c r="G53" s="149">
        <v>8.0280000000000004E-2</v>
      </c>
      <c r="H53" s="150">
        <v>8.2611293970763014E-2</v>
      </c>
      <c r="I53" s="150">
        <v>8.8494587710047423E-2</v>
      </c>
      <c r="J53" s="150">
        <v>2.9425646528935402E-2</v>
      </c>
      <c r="K53" s="149">
        <v>6.5320000000000003E-2</v>
      </c>
      <c r="L53" s="149">
        <v>6.676E-2</v>
      </c>
      <c r="M53" s="149">
        <v>7.3789999999999994E-2</v>
      </c>
      <c r="N53" s="149">
        <v>6.5189999999999998E-2</v>
      </c>
      <c r="O53" s="149">
        <v>3.4599999999999999E-2</v>
      </c>
      <c r="P53" s="149">
        <v>-4.0271459467521878E-2</v>
      </c>
      <c r="Q53" s="149">
        <v>0.12054821136024099</v>
      </c>
      <c r="R53" s="149">
        <v>2.4590000000000001E-2</v>
      </c>
      <c r="S53" s="149">
        <v>-4.2100000000000002E-3</v>
      </c>
      <c r="T53" s="149">
        <v>-5.5870000000000003E-2</v>
      </c>
      <c r="U53" s="149">
        <v>-6.8150000000000002E-2</v>
      </c>
      <c r="V53" s="149">
        <v>-7.546672406277749E-2</v>
      </c>
      <c r="W53" s="149">
        <v>5.1353716721718692E-2</v>
      </c>
      <c r="X53" s="149">
        <v>1.864959524817051E-2</v>
      </c>
      <c r="Z53" s="151">
        <f t="shared" si="0"/>
        <v>1956</v>
      </c>
      <c r="AA53" s="121">
        <f t="shared" si="1"/>
        <v>0</v>
      </c>
      <c r="AB53" s="152">
        <f t="shared" si="2"/>
        <v>1</v>
      </c>
    </row>
    <row r="54" spans="1:29">
      <c r="A54" s="130">
        <v>1957</v>
      </c>
      <c r="B54" s="149">
        <v>-0.10047</v>
      </c>
      <c r="C54" s="149">
        <v>-0.10791000000000001</v>
      </c>
      <c r="D54" s="150">
        <v>-7.9277663037260609E-2</v>
      </c>
      <c r="E54" s="150">
        <v>-0.11246433539139612</v>
      </c>
      <c r="F54" s="150">
        <v>-0.27280403515434215</v>
      </c>
      <c r="G54" s="149">
        <v>-0.12416000000000001</v>
      </c>
      <c r="H54" s="150">
        <v>-0.10850127625644054</v>
      </c>
      <c r="I54" s="150">
        <v>-0.11193490722108441</v>
      </c>
      <c r="J54" s="150">
        <v>-0.22537990367809427</v>
      </c>
      <c r="K54" s="149">
        <v>-0.17827000000000001</v>
      </c>
      <c r="L54" s="149">
        <v>-0.17185</v>
      </c>
      <c r="M54" s="149">
        <v>-0.15137999999999999</v>
      </c>
      <c r="N54" s="149">
        <v>-0.15967000000000001</v>
      </c>
      <c r="O54" s="149">
        <v>-0.15051999999999999</v>
      </c>
      <c r="P54" s="149">
        <v>-6.2320304607972341E-3</v>
      </c>
      <c r="Q54" s="149">
        <v>1.6212212902161613E-2</v>
      </c>
      <c r="R54" s="149">
        <v>3.1390000000000001E-2</v>
      </c>
      <c r="S54" s="149">
        <v>7.8390000000000001E-2</v>
      </c>
      <c r="T54" s="149">
        <v>7.4579999999999994E-2</v>
      </c>
      <c r="U54" s="149">
        <v>8.7139999999999995E-2</v>
      </c>
      <c r="V54" s="149">
        <v>2.9688004418259004E-2</v>
      </c>
      <c r="W54" s="149">
        <v>-7.9215896885069761E-2</v>
      </c>
      <c r="X54" s="149">
        <v>-0.16487277463972561</v>
      </c>
      <c r="Z54" s="151">
        <f t="shared" si="0"/>
        <v>1957</v>
      </c>
      <c r="AA54" s="121">
        <f t="shared" si="1"/>
        <v>0</v>
      </c>
      <c r="AB54" s="152">
        <f t="shared" si="2"/>
        <v>1</v>
      </c>
    </row>
    <row r="55" spans="1:29">
      <c r="A55" s="130">
        <v>1958</v>
      </c>
      <c r="B55" s="149">
        <v>0.45022000000000001</v>
      </c>
      <c r="C55" s="149">
        <v>0.43371999999999999</v>
      </c>
      <c r="D55" s="150">
        <v>0.40427441868218639</v>
      </c>
      <c r="E55" s="150">
        <v>0.3506425972708791</v>
      </c>
      <c r="F55" s="150">
        <v>0.61080436125302628</v>
      </c>
      <c r="G55" s="149">
        <v>0.56111999999999995</v>
      </c>
      <c r="H55" s="150">
        <v>0.500486406801251</v>
      </c>
      <c r="I55" s="150">
        <v>0.55162765350454424</v>
      </c>
      <c r="J55" s="150">
        <v>0.78239385366037761</v>
      </c>
      <c r="K55" s="149">
        <v>0.61858000000000002</v>
      </c>
      <c r="L55" s="149">
        <v>0.76559999999999995</v>
      </c>
      <c r="M55" s="149">
        <v>0.57506999999999997</v>
      </c>
      <c r="N55" s="149">
        <v>0.70603000000000005</v>
      </c>
      <c r="O55" s="149">
        <v>0.70921999999999996</v>
      </c>
      <c r="P55" s="149">
        <v>0.23198423620668079</v>
      </c>
      <c r="Q55" s="149">
        <v>1.9606392883598299E-2</v>
      </c>
      <c r="R55" s="149">
        <v>1.541E-2</v>
      </c>
      <c r="S55" s="149">
        <v>-1.2880000000000001E-2</v>
      </c>
      <c r="T55" s="149">
        <v>-6.0940000000000001E-2</v>
      </c>
      <c r="U55" s="149">
        <v>-2.2169999999999999E-2</v>
      </c>
      <c r="V55" s="149">
        <v>-3.2297023309452659E-2</v>
      </c>
      <c r="W55" s="149">
        <v>-1.8664333624963562E-2</v>
      </c>
      <c r="X55" s="149">
        <v>0.52273415141257862</v>
      </c>
      <c r="Z55" s="151">
        <f t="shared" si="0"/>
        <v>1958</v>
      </c>
      <c r="AA55" s="121">
        <f t="shared" si="1"/>
        <v>0</v>
      </c>
      <c r="AB55" s="152">
        <f t="shared" si="2"/>
        <v>1</v>
      </c>
    </row>
    <row r="56" spans="1:29">
      <c r="A56" s="130">
        <v>1959</v>
      </c>
      <c r="B56" s="149">
        <v>0.12669</v>
      </c>
      <c r="C56" s="149">
        <v>0.11977</v>
      </c>
      <c r="D56" s="150">
        <v>0.105415516483649</v>
      </c>
      <c r="E56" s="150">
        <v>2.7047434889108032E-2</v>
      </c>
      <c r="F56" s="150">
        <v>0.2549578610345975</v>
      </c>
      <c r="G56" s="149">
        <v>0.15362999999999999</v>
      </c>
      <c r="H56" s="150">
        <v>0.13372941596013022</v>
      </c>
      <c r="I56" s="150">
        <v>0.17840813899469549</v>
      </c>
      <c r="J56" s="150">
        <v>0.13988037346104057</v>
      </c>
      <c r="K56" s="149">
        <v>0.17258000000000001</v>
      </c>
      <c r="L56" s="149">
        <v>0.20472000000000001</v>
      </c>
      <c r="M56" s="149">
        <v>0.20216999999999999</v>
      </c>
      <c r="N56" s="149">
        <v>0.17982999999999999</v>
      </c>
      <c r="O56" s="149">
        <v>0.18681</v>
      </c>
      <c r="P56" s="149">
        <v>0.47199725811774867</v>
      </c>
      <c r="Q56" s="149">
        <v>0.16507087102830303</v>
      </c>
      <c r="R56" s="149">
        <v>2.9520000000000001E-2</v>
      </c>
      <c r="S56" s="149">
        <v>-3.9100000000000003E-3</v>
      </c>
      <c r="T56" s="149">
        <v>-2.257E-2</v>
      </c>
      <c r="U56" s="149">
        <v>-9.6699999999999998E-3</v>
      </c>
      <c r="V56" s="149">
        <v>-4.9131211261686705E-3</v>
      </c>
      <c r="W56" s="149">
        <v>4.7548291233284199E-3</v>
      </c>
      <c r="X56" s="149">
        <v>0.10722158269645611</v>
      </c>
      <c r="Z56" s="151">
        <f t="shared" si="0"/>
        <v>1959</v>
      </c>
      <c r="AA56" s="121">
        <f t="shared" si="1"/>
        <v>0</v>
      </c>
      <c r="AB56" s="152">
        <f t="shared" si="2"/>
        <v>1</v>
      </c>
    </row>
    <row r="57" spans="1:29">
      <c r="A57" s="130">
        <v>1960</v>
      </c>
      <c r="B57" s="149">
        <v>1.158E-2</v>
      </c>
      <c r="C57" s="149">
        <v>4.64E-3</v>
      </c>
      <c r="D57" s="150">
        <v>-1.8427956548930435E-2</v>
      </c>
      <c r="E57" s="150">
        <v>7.309392702026489E-2</v>
      </c>
      <c r="F57" s="150">
        <v>-0.11683933079657549</v>
      </c>
      <c r="G57" s="149">
        <v>2.4330000000000001E-2</v>
      </c>
      <c r="H57" s="150">
        <v>7.3828369215284476E-2</v>
      </c>
      <c r="I57" s="150">
        <v>2.0101275697966448E-3</v>
      </c>
      <c r="J57" s="150">
        <v>-0.11778855692674554</v>
      </c>
      <c r="K57" s="149">
        <v>-3.388E-2</v>
      </c>
      <c r="L57" s="149">
        <v>-2.682E-2</v>
      </c>
      <c r="M57" s="149">
        <v>-6.5300000000000002E-3</v>
      </c>
      <c r="N57" s="149">
        <v>-6.1780000000000002E-2</v>
      </c>
      <c r="O57" s="149">
        <v>-5.0049999999999997E-2</v>
      </c>
      <c r="P57" s="149">
        <v>0.11873819646260389</v>
      </c>
      <c r="Q57" s="149">
        <v>0.16271310820632032</v>
      </c>
      <c r="R57" s="149">
        <v>2.6630000000000001E-2</v>
      </c>
      <c r="S57" s="149">
        <v>0.11756</v>
      </c>
      <c r="T57" s="149">
        <v>0.13779</v>
      </c>
      <c r="U57" s="149">
        <v>9.0660000000000004E-2</v>
      </c>
      <c r="V57" s="149">
        <v>0.13132026327057877</v>
      </c>
      <c r="W57" s="149">
        <v>-4.3675441190969208E-2</v>
      </c>
      <c r="X57" s="149">
        <v>-8.5039188329555135E-2</v>
      </c>
      <c r="Z57" s="151">
        <f t="shared" si="0"/>
        <v>1960</v>
      </c>
      <c r="AA57" s="121">
        <f t="shared" si="1"/>
        <v>0</v>
      </c>
      <c r="AB57" s="152">
        <f t="shared" si="2"/>
        <v>1</v>
      </c>
    </row>
    <row r="58" spans="1:29">
      <c r="A58" s="130">
        <v>1961</v>
      </c>
      <c r="B58" s="149">
        <v>0.26945999999999998</v>
      </c>
      <c r="C58" s="149">
        <v>0.26885999999999999</v>
      </c>
      <c r="D58" s="150">
        <v>0.25559547255561177</v>
      </c>
      <c r="E58" s="150">
        <v>0.23062602506356356</v>
      </c>
      <c r="F58" s="150">
        <v>0.28816512976126157</v>
      </c>
      <c r="G58" s="149">
        <v>0.28989999999999999</v>
      </c>
      <c r="H58" s="150">
        <v>0.27098051201245282</v>
      </c>
      <c r="I58" s="150">
        <v>0.30637085261747998</v>
      </c>
      <c r="J58" s="150">
        <v>0.26020697072567062</v>
      </c>
      <c r="K58" s="149">
        <v>0.29509000000000002</v>
      </c>
      <c r="L58" s="149">
        <v>0.20729</v>
      </c>
      <c r="M58" s="149">
        <v>0.30154999999999998</v>
      </c>
      <c r="N58" s="149">
        <v>0.31927</v>
      </c>
      <c r="O58" s="149">
        <v>0.30835000000000001</v>
      </c>
      <c r="P58" s="149">
        <v>6.8018191628767335E-2</v>
      </c>
      <c r="Q58" s="149">
        <v>-0.1255388612861931</v>
      </c>
      <c r="R58" s="149">
        <v>2.1270000000000001E-2</v>
      </c>
      <c r="S58" s="149">
        <v>1.8489999999999999E-2</v>
      </c>
      <c r="T58" s="149">
        <v>9.7300000000000008E-3</v>
      </c>
      <c r="U58" s="149">
        <v>4.8180000000000001E-2</v>
      </c>
      <c r="V58" s="149">
        <v>2.8618919072261724E-2</v>
      </c>
      <c r="W58" s="149">
        <v>5.8556701030927909E-2</v>
      </c>
      <c r="X58" s="149">
        <v>0.21307104757749307</v>
      </c>
      <c r="Z58" s="151">
        <f t="shared" si="0"/>
        <v>1961</v>
      </c>
      <c r="AA58" s="121">
        <f t="shared" si="1"/>
        <v>0</v>
      </c>
      <c r="AB58" s="152">
        <f t="shared" si="2"/>
        <v>1</v>
      </c>
    </row>
    <row r="59" spans="1:29">
      <c r="A59" s="130">
        <v>1962</v>
      </c>
      <c r="B59" s="149">
        <v>-0.10174999999999999</v>
      </c>
      <c r="C59" s="149">
        <v>-8.7279999999999996E-2</v>
      </c>
      <c r="D59" s="150">
        <v>-9.1971076795908005E-2</v>
      </c>
      <c r="E59" s="150">
        <v>-6.3153893958952975E-2</v>
      </c>
      <c r="F59" s="150">
        <v>2.4876350007646455E-3</v>
      </c>
      <c r="G59" s="149">
        <v>-0.13145000000000001</v>
      </c>
      <c r="H59" s="150">
        <v>-0.17250815248179655</v>
      </c>
      <c r="I59" s="150">
        <v>-0.10991295823276785</v>
      </c>
      <c r="J59" s="150">
        <v>-5.645545858561956E-2</v>
      </c>
      <c r="K59" s="149">
        <v>-0.16829</v>
      </c>
      <c r="L59" s="149">
        <v>-0.20376</v>
      </c>
      <c r="M59" s="149">
        <v>-0.16203999999999999</v>
      </c>
      <c r="N59" s="149">
        <v>-9.1289999999999996E-2</v>
      </c>
      <c r="O59" s="149">
        <v>-0.16495000000000001</v>
      </c>
      <c r="P59" s="149">
        <v>-0.10206850758549008</v>
      </c>
      <c r="Q59" s="149">
        <v>0.20406168643205139</v>
      </c>
      <c r="R59" s="149">
        <v>2.734E-2</v>
      </c>
      <c r="S59" s="149">
        <v>5.5640000000000002E-2</v>
      </c>
      <c r="T59" s="149">
        <v>6.8870000000000001E-2</v>
      </c>
      <c r="U59" s="149">
        <v>7.9450000000000007E-2</v>
      </c>
      <c r="V59" s="149">
        <v>7.5530998805023813E-2</v>
      </c>
      <c r="W59" s="149">
        <v>1.9477989871441391E-4</v>
      </c>
      <c r="X59" s="149">
        <v>-0.11013019962667951</v>
      </c>
      <c r="Z59" s="151">
        <f t="shared" si="0"/>
        <v>1962</v>
      </c>
      <c r="AA59" s="121">
        <f t="shared" si="1"/>
        <v>0</v>
      </c>
      <c r="AB59" s="152">
        <f t="shared" si="2"/>
        <v>1</v>
      </c>
    </row>
    <row r="60" spans="1:29">
      <c r="A60" s="130">
        <v>1963</v>
      </c>
      <c r="B60" s="149">
        <v>0.20977999999999999</v>
      </c>
      <c r="C60" s="149">
        <v>0.22775999999999999</v>
      </c>
      <c r="D60" s="150">
        <v>0.23471436501107543</v>
      </c>
      <c r="E60" s="150">
        <v>0.18871226004197705</v>
      </c>
      <c r="F60" s="150">
        <v>0.29694001484360683</v>
      </c>
      <c r="G60" s="149">
        <v>0.15934999999999999</v>
      </c>
      <c r="H60" s="150">
        <v>0.10693423937250598</v>
      </c>
      <c r="I60" s="150">
        <v>0.15918456518147839</v>
      </c>
      <c r="J60" s="150">
        <v>0.33438878527602484</v>
      </c>
      <c r="K60" s="149">
        <v>0.18665000000000001</v>
      </c>
      <c r="L60" s="149">
        <v>8.0079999999999998E-2</v>
      </c>
      <c r="M60" s="149">
        <v>0.17510000000000001</v>
      </c>
      <c r="N60" s="149">
        <v>0.28648000000000001</v>
      </c>
      <c r="O60" s="149">
        <v>0.11932</v>
      </c>
      <c r="P60" s="149">
        <v>5.9110053692569872E-2</v>
      </c>
      <c r="Q60" s="149">
        <v>9.632356724190648E-2</v>
      </c>
      <c r="R60" s="149">
        <v>3.117E-2</v>
      </c>
      <c r="S60" s="149">
        <v>1.6410000000000001E-2</v>
      </c>
      <c r="T60" s="149">
        <v>1.213E-2</v>
      </c>
      <c r="U60" s="149">
        <v>2.1950000000000001E-2</v>
      </c>
      <c r="V60" s="149">
        <v>-2.9576455440976416E-3</v>
      </c>
      <c r="W60" s="149">
        <v>6.6114897760467306E-2</v>
      </c>
      <c r="X60" s="149">
        <v>0.19867979387831625</v>
      </c>
      <c r="Z60" s="151">
        <f t="shared" si="0"/>
        <v>1963</v>
      </c>
      <c r="AA60" s="121">
        <f t="shared" si="1"/>
        <v>0</v>
      </c>
      <c r="AB60" s="152">
        <f t="shared" si="2"/>
        <v>1</v>
      </c>
    </row>
    <row r="61" spans="1:29">
      <c r="A61" s="130">
        <v>1964</v>
      </c>
      <c r="B61" s="149">
        <v>0.16125999999999999</v>
      </c>
      <c r="C61" s="149">
        <v>0.16508</v>
      </c>
      <c r="D61" s="150">
        <v>0.14929674524345798</v>
      </c>
      <c r="E61" s="150">
        <v>0.2100007766853777</v>
      </c>
      <c r="F61" s="150">
        <v>0.15555322704850341</v>
      </c>
      <c r="G61" s="149">
        <v>0.18134</v>
      </c>
      <c r="H61" s="150">
        <v>0.13452872585430703</v>
      </c>
      <c r="I61" s="150">
        <v>0.19788361095903781</v>
      </c>
      <c r="J61" s="150">
        <v>0.29948561154335679</v>
      </c>
      <c r="K61" s="149">
        <v>0.16524</v>
      </c>
      <c r="L61" s="149">
        <v>8.5959999999999995E-2</v>
      </c>
      <c r="M61" s="149">
        <v>0.17579</v>
      </c>
      <c r="N61" s="149">
        <v>0.23985000000000001</v>
      </c>
      <c r="O61" s="149">
        <v>0.18345</v>
      </c>
      <c r="P61" s="149">
        <v>-2.5074753730097363E-2</v>
      </c>
      <c r="Q61" s="149">
        <v>-4.2905847440760904E-2</v>
      </c>
      <c r="R61" s="149">
        <v>3.5360000000000003E-2</v>
      </c>
      <c r="S61" s="149">
        <v>4.0430000000000001E-2</v>
      </c>
      <c r="T61" s="149">
        <v>3.5060000000000001E-2</v>
      </c>
      <c r="U61" s="149">
        <v>4.7719999999999999E-2</v>
      </c>
      <c r="V61" s="149">
        <v>5.6585646808646167E-2</v>
      </c>
      <c r="W61" s="149">
        <v>-5.2607544067951331E-2</v>
      </c>
      <c r="X61" s="149">
        <v>0.15340913542738766</v>
      </c>
      <c r="Z61" s="151">
        <f t="shared" si="0"/>
        <v>1964</v>
      </c>
      <c r="AA61" s="121">
        <f t="shared" si="1"/>
        <v>0</v>
      </c>
      <c r="AB61" s="152">
        <f t="shared" si="2"/>
        <v>1</v>
      </c>
    </row>
    <row r="62" spans="1:29">
      <c r="A62" s="130">
        <v>1965</v>
      </c>
      <c r="B62" s="149">
        <v>0.14463000000000001</v>
      </c>
      <c r="C62" s="149">
        <v>0.12452000000000001</v>
      </c>
      <c r="D62" s="150">
        <v>0.1098540840050428</v>
      </c>
      <c r="E62" s="150">
        <v>6.4743799419696477E-2</v>
      </c>
      <c r="F62" s="150">
        <v>0.1687943315965959</v>
      </c>
      <c r="G62" s="149">
        <v>0.26079000000000002</v>
      </c>
      <c r="H62" s="150">
        <v>0.23415020855248567</v>
      </c>
      <c r="I62" s="150">
        <v>0.28615127450116057</v>
      </c>
      <c r="J62" s="150">
        <v>0.29034772944180737</v>
      </c>
      <c r="K62" s="149">
        <v>0.34992000000000001</v>
      </c>
      <c r="L62" s="149">
        <v>0.34961999999999999</v>
      </c>
      <c r="M62" s="149">
        <v>0.33238000000000001</v>
      </c>
      <c r="N62" s="149">
        <v>0.42203000000000002</v>
      </c>
      <c r="O62" s="149">
        <v>0.37978000000000001</v>
      </c>
      <c r="P62" s="149">
        <v>-6.3738693154395815E-2</v>
      </c>
      <c r="Q62" s="149">
        <v>0.10608248616611927</v>
      </c>
      <c r="R62" s="149">
        <v>3.9269999999999999E-2</v>
      </c>
      <c r="S62" s="149">
        <v>1.018E-2</v>
      </c>
      <c r="T62" s="149">
        <v>7.1000000000000004E-3</v>
      </c>
      <c r="U62" s="149">
        <v>-4.5700000000000003E-3</v>
      </c>
      <c r="V62" s="149">
        <v>-3.0490412014503566E-2</v>
      </c>
      <c r="W62" s="149">
        <v>2.2365757254410423E-2</v>
      </c>
      <c r="X62" s="149">
        <v>0.29843789154263795</v>
      </c>
      <c r="Z62" s="151">
        <f t="shared" si="0"/>
        <v>1965</v>
      </c>
      <c r="AA62" s="121">
        <f t="shared" si="1"/>
        <v>0</v>
      </c>
      <c r="AB62" s="152">
        <f t="shared" si="2"/>
        <v>1</v>
      </c>
    </row>
    <row r="63" spans="1:29">
      <c r="A63" s="130">
        <v>1966</v>
      </c>
      <c r="B63" s="149">
        <v>-8.7400000000000005E-2</v>
      </c>
      <c r="C63" s="149">
        <v>-0.10048</v>
      </c>
      <c r="D63" s="150">
        <v>-0.12650004158359029</v>
      </c>
      <c r="E63" s="150">
        <v>-6.4530474557583248E-2</v>
      </c>
      <c r="F63" s="150">
        <v>-0.13189126260301479</v>
      </c>
      <c r="G63" s="149">
        <v>-5.8590000000000003E-2</v>
      </c>
      <c r="H63" s="150">
        <v>-2.8617454478428134E-2</v>
      </c>
      <c r="I63" s="150">
        <v>-4.4377448854111191E-2</v>
      </c>
      <c r="J63" s="150">
        <v>-0.11603726656488096</v>
      </c>
      <c r="K63" s="149">
        <v>-7.0989999999999998E-2</v>
      </c>
      <c r="L63" s="149">
        <v>-5.8459999999999998E-2</v>
      </c>
      <c r="M63" s="149">
        <v>-5.8049999999999997E-2</v>
      </c>
      <c r="N63" s="149">
        <v>-7.4609999999999996E-2</v>
      </c>
      <c r="O63" s="149">
        <v>-8.2549999999999998E-2</v>
      </c>
      <c r="P63" s="149">
        <v>-0.1184462144769443</v>
      </c>
      <c r="Q63" s="149">
        <v>-1.6223972196198554E-2</v>
      </c>
      <c r="R63" s="149">
        <v>4.759E-2</v>
      </c>
      <c r="S63" s="149">
        <v>4.6879999999999998E-2</v>
      </c>
      <c r="T63" s="149">
        <v>3.6519999999999997E-2</v>
      </c>
      <c r="U63" s="149">
        <v>1.9499999999999999E-3</v>
      </c>
      <c r="V63" s="149">
        <v>5.1048976691498993E-3</v>
      </c>
      <c r="W63" s="149">
        <v>-2.3762376237623725E-2</v>
      </c>
      <c r="X63" s="149">
        <v>-9.3123803981059475E-2</v>
      </c>
      <c r="Z63" s="151">
        <f t="shared" si="0"/>
        <v>1966</v>
      </c>
      <c r="AA63" s="121">
        <f t="shared" si="1"/>
        <v>0</v>
      </c>
      <c r="AB63" s="152">
        <f t="shared" si="2"/>
        <v>1</v>
      </c>
      <c r="AC63" s="110"/>
    </row>
    <row r="64" spans="1:29">
      <c r="A64" s="130">
        <v>1967</v>
      </c>
      <c r="B64" s="149">
        <v>0.28738000000000002</v>
      </c>
      <c r="C64" s="149">
        <v>0.23987</v>
      </c>
      <c r="D64" s="150">
        <v>0.23528012444973295</v>
      </c>
      <c r="E64" s="150">
        <v>0.12717129861142731</v>
      </c>
      <c r="F64" s="150">
        <v>0.22127975847777026</v>
      </c>
      <c r="G64" s="149">
        <v>0.39934999999999998</v>
      </c>
      <c r="H64" s="150">
        <v>0.3481083669694911</v>
      </c>
      <c r="I64" s="150">
        <v>0.34490949851249042</v>
      </c>
      <c r="J64" s="150">
        <v>0.49963887693163062</v>
      </c>
      <c r="K64" s="149">
        <v>0.63875000000000004</v>
      </c>
      <c r="L64" s="149">
        <v>0.89353000000000005</v>
      </c>
      <c r="M64" s="149">
        <v>0.72524</v>
      </c>
      <c r="N64" s="149">
        <v>0.68176000000000003</v>
      </c>
      <c r="O64" s="149">
        <v>1.0343800000000001</v>
      </c>
      <c r="P64" s="149">
        <v>0.23836156486965709</v>
      </c>
      <c r="Q64" s="149">
        <v>0.11244375578711575</v>
      </c>
      <c r="R64" s="149">
        <v>4.2099999999999999E-2</v>
      </c>
      <c r="S64" s="149">
        <v>1.009E-2</v>
      </c>
      <c r="T64" s="149">
        <v>-9.1810000000000003E-2</v>
      </c>
      <c r="U64" s="149">
        <v>-4.9509999999999998E-2</v>
      </c>
      <c r="V64" s="149">
        <v>-6.1995775906099546E-2</v>
      </c>
      <c r="W64" s="149">
        <v>-3.79600115908433E-2</v>
      </c>
      <c r="X64" s="149">
        <v>0.50654897412209166</v>
      </c>
      <c r="Z64" s="151">
        <f t="shared" si="0"/>
        <v>1967</v>
      </c>
      <c r="AA64" s="121">
        <f t="shared" si="1"/>
        <v>0</v>
      </c>
      <c r="AB64" s="152">
        <f t="shared" si="2"/>
        <v>1</v>
      </c>
      <c r="AC64" s="110"/>
    </row>
    <row r="65" spans="1:29">
      <c r="A65" s="130">
        <v>1968</v>
      </c>
      <c r="B65" s="149">
        <v>0.14141999999999999</v>
      </c>
      <c r="C65" s="149">
        <v>0.11081000000000001</v>
      </c>
      <c r="D65" s="150">
        <v>4.6882307578784067E-2</v>
      </c>
      <c r="E65" s="150">
        <v>0.13534655966842174</v>
      </c>
      <c r="F65" s="150">
        <v>0.22738945214650069</v>
      </c>
      <c r="G65" s="149">
        <v>0.21079000000000001</v>
      </c>
      <c r="H65" s="150">
        <v>0.1350771653807287</v>
      </c>
      <c r="I65" s="150">
        <v>0.21000770541273908</v>
      </c>
      <c r="J65" s="150">
        <v>0.34355860487691253</v>
      </c>
      <c r="K65" s="149">
        <v>0.31816</v>
      </c>
      <c r="L65" s="149">
        <v>0.32228000000000001</v>
      </c>
      <c r="M65" s="149">
        <v>0.41311999999999999</v>
      </c>
      <c r="N65" s="149">
        <v>0.46166000000000001</v>
      </c>
      <c r="O65" s="149">
        <v>0.50149999999999995</v>
      </c>
      <c r="P65" s="149">
        <v>0.22675379471595783</v>
      </c>
      <c r="Q65" s="149">
        <v>0.26548200009647338</v>
      </c>
      <c r="R65" s="149">
        <v>5.2060000000000002E-2</v>
      </c>
      <c r="S65" s="149">
        <v>4.5350000000000001E-2</v>
      </c>
      <c r="T65" s="149">
        <v>-2.5999999999999999E-3</v>
      </c>
      <c r="U65" s="149">
        <v>2.5739999999999999E-2</v>
      </c>
      <c r="V65" s="149">
        <v>-1.6706839467525655E-2</v>
      </c>
      <c r="W65" s="149">
        <v>1.2048192771084366E-2</v>
      </c>
      <c r="X65" s="149">
        <v>0.33273771060848761</v>
      </c>
      <c r="Z65" s="151">
        <f t="shared" si="0"/>
        <v>1968</v>
      </c>
      <c r="AA65" s="121">
        <f t="shared" si="1"/>
        <v>0</v>
      </c>
      <c r="AB65" s="152">
        <f t="shared" si="2"/>
        <v>1</v>
      </c>
      <c r="AC65" s="110"/>
    </row>
    <row r="66" spans="1:29" hidden="1">
      <c r="A66" s="130">
        <v>1969</v>
      </c>
      <c r="B66" s="149">
        <v>-0.10914</v>
      </c>
      <c r="C66" s="149">
        <v>-8.4860000000000005E-2</v>
      </c>
      <c r="D66" s="150">
        <v>7.2678703513787716E-3</v>
      </c>
      <c r="E66" s="150">
        <v>-0.1859513622055867</v>
      </c>
      <c r="F66" s="150">
        <v>-0.1766768302831368</v>
      </c>
      <c r="G66" s="149">
        <v>-0.14687</v>
      </c>
      <c r="H66" s="150">
        <v>-0.10218103597193448</v>
      </c>
      <c r="I66" s="150">
        <v>-0.16302608927497467</v>
      </c>
      <c r="J66" s="150">
        <v>-0.22227306871793004</v>
      </c>
      <c r="K66" s="149">
        <v>-0.22161</v>
      </c>
      <c r="L66" s="149">
        <v>-0.2455</v>
      </c>
      <c r="M66" s="149">
        <v>-0.22978000000000001</v>
      </c>
      <c r="N66" s="149">
        <v>-0.25201000000000001</v>
      </c>
      <c r="O66" s="149">
        <v>-0.32363999999999998</v>
      </c>
      <c r="P66" s="149">
        <v>2.2604517178439757E-2</v>
      </c>
      <c r="Q66" s="149">
        <v>0.19269586394213545</v>
      </c>
      <c r="R66" s="149">
        <v>6.5839999999999996E-2</v>
      </c>
      <c r="S66" s="149">
        <v>-7.3699999999999998E-3</v>
      </c>
      <c r="T66" s="149">
        <v>-5.074E-2</v>
      </c>
      <c r="U66" s="149">
        <v>-8.09E-2</v>
      </c>
      <c r="V66" s="149">
        <v>-0.1825299395169552</v>
      </c>
      <c r="W66" s="149">
        <v>3.0753968253968339E-2</v>
      </c>
      <c r="X66" s="149">
        <v>-0.23930864418848735</v>
      </c>
      <c r="Z66" s="151">
        <f t="shared" si="0"/>
        <v>1969</v>
      </c>
      <c r="AA66" s="121">
        <f t="shared" si="1"/>
        <v>0</v>
      </c>
      <c r="AB66" s="152">
        <f t="shared" si="2"/>
        <v>1</v>
      </c>
      <c r="AC66" s="110"/>
    </row>
    <row r="67" spans="1:29" hidden="1">
      <c r="A67" s="130">
        <v>1970</v>
      </c>
      <c r="B67" s="149">
        <v>2.0000000000000002E-5</v>
      </c>
      <c r="C67" s="149">
        <v>4.0259999999999997E-2</v>
      </c>
      <c r="D67" s="150">
        <v>-2.5431169340797147E-2</v>
      </c>
      <c r="E67" s="150">
        <v>5.8339565537850364E-2</v>
      </c>
      <c r="F67" s="150">
        <v>0.11398125604371863</v>
      </c>
      <c r="G67" s="149">
        <v>-2.0129999999999999E-2</v>
      </c>
      <c r="H67" s="150">
        <v>-0.11589838405674911</v>
      </c>
      <c r="I67" s="150">
        <v>4.472294066102607E-2</v>
      </c>
      <c r="J67" s="150">
        <v>4.5813467751324131E-2</v>
      </c>
      <c r="K67" s="149">
        <v>-9.8680000000000004E-2</v>
      </c>
      <c r="L67" s="149">
        <v>-0.21518000000000001</v>
      </c>
      <c r="M67" s="149">
        <v>-8.133E-2</v>
      </c>
      <c r="N67" s="149">
        <v>6.93E-2</v>
      </c>
      <c r="O67" s="149">
        <v>-0.16813</v>
      </c>
      <c r="P67" s="149">
        <v>-0.14371999999999999</v>
      </c>
      <c r="Q67" s="149">
        <v>0.14579615307323573</v>
      </c>
      <c r="R67" s="149">
        <v>6.5250000000000002E-2</v>
      </c>
      <c r="S67" s="149">
        <v>0.16858999999999999</v>
      </c>
      <c r="T67" s="149">
        <v>0.12106</v>
      </c>
      <c r="U67" s="149">
        <v>0.18371000000000001</v>
      </c>
      <c r="V67" s="149">
        <v>0.21041596011888311</v>
      </c>
      <c r="W67" s="149">
        <v>-1.3474494706448563E-2</v>
      </c>
      <c r="X67" s="149">
        <v>1.6488913944859202E-2</v>
      </c>
      <c r="Z67" s="151">
        <f t="shared" si="0"/>
        <v>1970</v>
      </c>
      <c r="AA67" s="121">
        <f t="shared" si="1"/>
        <v>0</v>
      </c>
      <c r="AB67" s="152">
        <f t="shared" si="2"/>
        <v>1</v>
      </c>
      <c r="AC67" s="110"/>
    </row>
    <row r="68" spans="1:29" hidden="1">
      <c r="A68" s="130">
        <v>1971</v>
      </c>
      <c r="B68" s="149">
        <v>0.16145999999999999</v>
      </c>
      <c r="C68" s="149">
        <v>0.14318</v>
      </c>
      <c r="D68" s="150">
        <v>0.23256124028729808</v>
      </c>
      <c r="E68" s="150">
        <v>3.9515983509177371E-2</v>
      </c>
      <c r="F68" s="150">
        <v>0.1479338265202382</v>
      </c>
      <c r="G68" s="149">
        <v>0.21234</v>
      </c>
      <c r="H68" s="150">
        <v>0.30150053440938207</v>
      </c>
      <c r="I68" s="150">
        <v>0.1587667767210299</v>
      </c>
      <c r="J68" s="150">
        <v>0.20292012745047619</v>
      </c>
      <c r="K68" s="149">
        <v>0.20321</v>
      </c>
      <c r="L68" s="149">
        <v>0.26380999999999999</v>
      </c>
      <c r="M68" s="149">
        <v>0.21582000000000001</v>
      </c>
      <c r="N68" s="149">
        <v>0.14313000000000001</v>
      </c>
      <c r="O68" s="149">
        <v>0.17666999999999999</v>
      </c>
      <c r="P68" s="149">
        <v>0.31766</v>
      </c>
      <c r="Q68" s="149">
        <v>0.36683929991163611</v>
      </c>
      <c r="R68" s="149">
        <v>4.3860000000000003E-2</v>
      </c>
      <c r="S68" s="149">
        <v>8.7209999999999996E-2</v>
      </c>
      <c r="T68" s="149">
        <v>0.1323</v>
      </c>
      <c r="U68" s="149">
        <v>0.11013000000000001</v>
      </c>
      <c r="V68" s="149">
        <v>0.12948605474956737</v>
      </c>
      <c r="W68" s="149">
        <v>8.7804878048781034E-3</v>
      </c>
      <c r="X68" s="149">
        <v>7.9156644734626483E-2</v>
      </c>
      <c r="Z68" s="151">
        <f t="shared" si="0"/>
        <v>1971</v>
      </c>
      <c r="AA68" s="121">
        <f t="shared" si="1"/>
        <v>0</v>
      </c>
      <c r="AB68" s="152">
        <f t="shared" si="2"/>
        <v>1</v>
      </c>
      <c r="AC68" s="110"/>
    </row>
    <row r="69" spans="1:29" hidden="1">
      <c r="A69" s="130">
        <v>1972</v>
      </c>
      <c r="B69" s="149">
        <v>0.16836999999999999</v>
      </c>
      <c r="C69" s="149">
        <v>0.18976000000000001</v>
      </c>
      <c r="D69" s="150">
        <v>0.20055468626065917</v>
      </c>
      <c r="E69" s="150">
        <v>0.1373690968976769</v>
      </c>
      <c r="F69" s="150">
        <v>0.13259306782932292</v>
      </c>
      <c r="G69" s="149">
        <v>9.0620000000000006E-2</v>
      </c>
      <c r="H69" s="150">
        <v>6.8447877862653841E-2</v>
      </c>
      <c r="I69" s="150">
        <v>8.3811124079008009E-2</v>
      </c>
      <c r="J69" s="150">
        <v>0.1207524959714642</v>
      </c>
      <c r="K69" s="149">
        <v>5.5829999999999998E-2</v>
      </c>
      <c r="L69" s="149">
        <v>3.14E-3</v>
      </c>
      <c r="M69" s="149">
        <v>7.3529999999999998E-2</v>
      </c>
      <c r="N69" s="149">
        <v>7.2160000000000002E-2</v>
      </c>
      <c r="O69" s="149">
        <v>-1.3809999999999999E-2</v>
      </c>
      <c r="P69" s="149">
        <v>0.39087</v>
      </c>
      <c r="Q69" s="149">
        <v>0.29623974971113221</v>
      </c>
      <c r="R69" s="149">
        <v>3.8399999999999997E-2</v>
      </c>
      <c r="S69" s="149">
        <v>5.16E-2</v>
      </c>
      <c r="T69" s="149">
        <v>5.6860000000000001E-2</v>
      </c>
      <c r="U69" s="149">
        <v>7.2599999999999998E-2</v>
      </c>
      <c r="V69" s="149">
        <v>5.8592681351239281E-2</v>
      </c>
      <c r="W69" s="149">
        <v>0.31431334622823981</v>
      </c>
      <c r="X69" s="149">
        <v>0.11192500000000001</v>
      </c>
      <c r="Z69" s="151">
        <f t="shared" si="0"/>
        <v>1972</v>
      </c>
      <c r="AA69" s="121">
        <f t="shared" si="1"/>
        <v>0</v>
      </c>
      <c r="AB69" s="152">
        <f t="shared" si="2"/>
        <v>1</v>
      </c>
      <c r="AC69" s="110"/>
    </row>
    <row r="70" spans="1:29" hidden="1">
      <c r="A70" s="130">
        <v>1973</v>
      </c>
      <c r="B70" s="149">
        <v>-0.18064</v>
      </c>
      <c r="C70" s="149">
        <v>-0.14666000000000001</v>
      </c>
      <c r="D70" s="150">
        <v>-0.21222034047041075</v>
      </c>
      <c r="E70" s="150">
        <v>-3.7478751664824332E-2</v>
      </c>
      <c r="F70" s="150">
        <v>9.0326810004737689E-4</v>
      </c>
      <c r="G70" s="149">
        <v>-0.25939000000000001</v>
      </c>
      <c r="H70" s="150">
        <v>-0.36190686107866488</v>
      </c>
      <c r="I70" s="150">
        <v>-0.19594101025385041</v>
      </c>
      <c r="J70" s="150">
        <v>-9.7502336768112624E-2</v>
      </c>
      <c r="K70" s="149">
        <v>-0.34348000000000001</v>
      </c>
      <c r="L70" s="149">
        <v>-0.45426</v>
      </c>
      <c r="M70" s="149">
        <v>-0.32917999999999997</v>
      </c>
      <c r="N70" s="149">
        <v>-0.27377000000000001</v>
      </c>
      <c r="O70" s="149">
        <v>-0.40783000000000003</v>
      </c>
      <c r="P70" s="149">
        <v>-0.11389000000000001</v>
      </c>
      <c r="Q70" s="149">
        <v>0.13860482514646144</v>
      </c>
      <c r="R70" s="149">
        <v>6.93E-2</v>
      </c>
      <c r="S70" s="149">
        <v>4.6059999999999997E-2</v>
      </c>
      <c r="T70" s="149">
        <v>-1.107E-2</v>
      </c>
      <c r="U70" s="149">
        <v>1.1390000000000001E-2</v>
      </c>
      <c r="V70" s="149">
        <v>3.7217803244795671E-2</v>
      </c>
      <c r="W70" s="149">
        <v>0.47608535688005876</v>
      </c>
      <c r="X70" s="149">
        <v>-0.27216699999999999</v>
      </c>
      <c r="Z70" s="151">
        <f t="shared" si="0"/>
        <v>1973</v>
      </c>
      <c r="AA70" s="121">
        <f t="shared" si="1"/>
        <v>0</v>
      </c>
      <c r="AB70" s="152">
        <f t="shared" si="2"/>
        <v>1</v>
      </c>
      <c r="AC70" s="110"/>
    </row>
    <row r="71" spans="1:29" hidden="1">
      <c r="A71" s="130">
        <v>1974</v>
      </c>
      <c r="B71" s="149">
        <v>-0.27037</v>
      </c>
      <c r="C71" s="149">
        <v>-0.26457999999999998</v>
      </c>
      <c r="D71" s="150">
        <v>-0.23045922819472495</v>
      </c>
      <c r="E71" s="150">
        <v>-0.23311744835755374</v>
      </c>
      <c r="F71" s="150">
        <v>-0.344352981387824</v>
      </c>
      <c r="G71" s="149">
        <v>-0.25128</v>
      </c>
      <c r="H71" s="150">
        <v>-0.35257810066577555</v>
      </c>
      <c r="I71" s="150">
        <v>-0.22457546906137854</v>
      </c>
      <c r="J71" s="150">
        <v>-0.22212020996598697</v>
      </c>
      <c r="K71" s="149">
        <v>-0.25866</v>
      </c>
      <c r="L71" s="149">
        <v>-0.32568999999999998</v>
      </c>
      <c r="M71" s="149">
        <v>-0.26032</v>
      </c>
      <c r="N71" s="149">
        <v>-0.18415000000000001</v>
      </c>
      <c r="O71" s="149">
        <v>-0.26762000000000002</v>
      </c>
      <c r="P71" s="149">
        <v>-0.19555</v>
      </c>
      <c r="Q71" s="149">
        <v>-0.12908089644675541</v>
      </c>
      <c r="R71" s="149">
        <v>8.0030000000000004E-2</v>
      </c>
      <c r="S71" s="149">
        <v>5.6899999999999999E-2</v>
      </c>
      <c r="T71" s="149">
        <v>4.3549999999999998E-2</v>
      </c>
      <c r="U71" s="149">
        <v>-3.0620000000000001E-2</v>
      </c>
      <c r="V71" s="149">
        <v>-0.1607791059789962</v>
      </c>
      <c r="W71" s="149">
        <v>1.6450648055832559E-2</v>
      </c>
      <c r="X71" s="149">
        <v>-0.42231600000000002</v>
      </c>
      <c r="Z71" s="151">
        <f t="shared" si="0"/>
        <v>1974</v>
      </c>
      <c r="AA71" s="121">
        <f t="shared" si="1"/>
        <v>0</v>
      </c>
      <c r="AB71" s="152">
        <f t="shared" si="2"/>
        <v>1</v>
      </c>
      <c r="AC71" s="110"/>
    </row>
    <row r="72" spans="1:29" hidden="1">
      <c r="A72" s="130">
        <v>1975</v>
      </c>
      <c r="B72" s="149">
        <v>0.38752999999999999</v>
      </c>
      <c r="C72" s="149">
        <v>0.37212000000000001</v>
      </c>
      <c r="D72" s="150">
        <v>0.34902754575780093</v>
      </c>
      <c r="E72" s="150">
        <v>0.44552377920825947</v>
      </c>
      <c r="F72" s="150">
        <v>0.45775866666666665</v>
      </c>
      <c r="G72" s="149">
        <v>0.57089999999999996</v>
      </c>
      <c r="H72" s="150">
        <v>0.43543977050530569</v>
      </c>
      <c r="I72" s="150">
        <v>0.5251829707222353</v>
      </c>
      <c r="J72" s="150">
        <v>0.63587756629559566</v>
      </c>
      <c r="K72" s="149">
        <v>0.60921000000000003</v>
      </c>
      <c r="L72" s="149">
        <v>0.61770999999999998</v>
      </c>
      <c r="M72" s="149">
        <v>0.58008000000000004</v>
      </c>
      <c r="N72" s="149">
        <v>0.58231999999999995</v>
      </c>
      <c r="O72" s="149">
        <v>0.71496999999999999</v>
      </c>
      <c r="P72" s="149">
        <v>0.31017</v>
      </c>
      <c r="Q72" s="149">
        <v>0.12690565364166034</v>
      </c>
      <c r="R72" s="149">
        <v>5.8040000000000001E-2</v>
      </c>
      <c r="S72" s="149">
        <v>7.8310000000000005E-2</v>
      </c>
      <c r="T72" s="149">
        <v>9.196E-2</v>
      </c>
      <c r="U72" s="149">
        <v>0.14643999999999999</v>
      </c>
      <c r="V72" s="149">
        <v>5.1858677594724435E-2</v>
      </c>
      <c r="W72" s="149">
        <v>-6.3266307013241818E-2</v>
      </c>
      <c r="X72" s="149">
        <v>0.363367</v>
      </c>
      <c r="Z72" s="151">
        <f t="shared" si="0"/>
        <v>1975</v>
      </c>
      <c r="AA72" s="121">
        <f t="shared" si="1"/>
        <v>0</v>
      </c>
      <c r="AB72" s="152">
        <f t="shared" si="2"/>
        <v>1</v>
      </c>
      <c r="AC72" s="110"/>
    </row>
    <row r="73" spans="1:29" hidden="1">
      <c r="A73" s="130">
        <v>1976</v>
      </c>
      <c r="B73" s="149">
        <v>0.26761000000000001</v>
      </c>
      <c r="C73" s="149">
        <v>0.23849000000000001</v>
      </c>
      <c r="D73" s="150">
        <v>0.19816302656978663</v>
      </c>
      <c r="E73" s="150">
        <v>0.35811205320934714</v>
      </c>
      <c r="F73" s="150">
        <v>0.4158513333333333</v>
      </c>
      <c r="G73" s="149">
        <v>0.39792</v>
      </c>
      <c r="H73" s="150">
        <v>0.27800209968831763</v>
      </c>
      <c r="I73" s="150">
        <v>0.46727513411542793</v>
      </c>
      <c r="J73" s="150">
        <v>0.53449621776202871</v>
      </c>
      <c r="K73" s="149">
        <v>0.50744</v>
      </c>
      <c r="L73" s="149">
        <v>0.38336999999999999</v>
      </c>
      <c r="M73" s="149">
        <v>0.47284999999999999</v>
      </c>
      <c r="N73" s="149">
        <v>0.60604000000000002</v>
      </c>
      <c r="O73" s="149">
        <v>0.53354999999999997</v>
      </c>
      <c r="P73" s="149">
        <v>2.3290000000000002E-2</v>
      </c>
      <c r="Q73" s="149">
        <v>0.16127577578259905</v>
      </c>
      <c r="R73" s="149">
        <v>5.083E-2</v>
      </c>
      <c r="S73" s="149">
        <v>0.12870000000000001</v>
      </c>
      <c r="T73" s="149">
        <v>0.16755</v>
      </c>
      <c r="U73" s="149">
        <v>0.18647</v>
      </c>
      <c r="V73" s="149">
        <v>0.26018990071383019</v>
      </c>
      <c r="W73" s="149">
        <v>6.9109947643979E-2</v>
      </c>
      <c r="X73" s="149">
        <v>0.48973700000000003</v>
      </c>
      <c r="Z73" s="151">
        <f t="shared" si="0"/>
        <v>1976</v>
      </c>
      <c r="AA73" s="121">
        <f t="shared" si="1"/>
        <v>0</v>
      </c>
      <c r="AB73" s="152">
        <f t="shared" si="2"/>
        <v>1</v>
      </c>
      <c r="AC73" s="110"/>
    </row>
    <row r="74" spans="1:29" hidden="1">
      <c r="A74" s="130">
        <v>1977</v>
      </c>
      <c r="B74" s="149">
        <v>-4.2599999999999999E-2</v>
      </c>
      <c r="C74" s="149">
        <v>-7.1790000000000007E-2</v>
      </c>
      <c r="D74" s="150">
        <v>-0.10933146977231974</v>
      </c>
      <c r="E74" s="150">
        <v>-3.1605212810877373E-2</v>
      </c>
      <c r="F74" s="150">
        <v>4.6223996836677612E-2</v>
      </c>
      <c r="G74" s="149">
        <v>3.8530000000000002E-2</v>
      </c>
      <c r="H74" s="150">
        <v>6.3477907462012205E-3</v>
      </c>
      <c r="I74" s="150">
        <v>4.8402878286585141E-2</v>
      </c>
      <c r="J74" s="150">
        <v>6.5898116379811966E-2</v>
      </c>
      <c r="K74" s="149">
        <v>0.17076</v>
      </c>
      <c r="L74" s="149">
        <v>0.18795999999999999</v>
      </c>
      <c r="M74" s="149">
        <v>0.17831</v>
      </c>
      <c r="N74" s="149">
        <v>0.23313</v>
      </c>
      <c r="O74" s="149">
        <v>0.21768000000000001</v>
      </c>
      <c r="P74" s="149">
        <v>0.16137000000000001</v>
      </c>
      <c r="Q74" s="149">
        <v>0.24154266539912561</v>
      </c>
      <c r="R74" s="149">
        <v>5.1200000000000002E-2</v>
      </c>
      <c r="S74" s="149">
        <v>1.406E-2</v>
      </c>
      <c r="T74" s="149">
        <v>-6.8799999999999998E-3</v>
      </c>
      <c r="U74" s="149">
        <v>1.7100000000000001E-2</v>
      </c>
      <c r="V74" s="149">
        <v>4.7211702017686388E-2</v>
      </c>
      <c r="W74" s="149">
        <v>-1.909892262487746E-2</v>
      </c>
      <c r="X74" s="149">
        <v>0.19076499999999999</v>
      </c>
      <c r="Z74" s="151">
        <f t="shared" si="0"/>
        <v>1977</v>
      </c>
      <c r="AA74" s="121">
        <f t="shared" si="1"/>
        <v>0</v>
      </c>
      <c r="AB74" s="152">
        <f t="shared" si="2"/>
        <v>1</v>
      </c>
      <c r="AC74" s="110"/>
    </row>
    <row r="75" spans="1:29" hidden="1">
      <c r="A75" s="130">
        <v>1978</v>
      </c>
      <c r="B75" s="149">
        <v>7.4870000000000006E-2</v>
      </c>
      <c r="C75" s="149">
        <v>6.5740000000000007E-2</v>
      </c>
      <c r="D75" s="150">
        <v>5.520911653811874E-2</v>
      </c>
      <c r="E75" s="150">
        <v>5.6837804300432559E-2</v>
      </c>
      <c r="F75" s="150">
        <v>-3.3430177834024022E-3</v>
      </c>
      <c r="G75" s="149">
        <v>0.10747</v>
      </c>
      <c r="H75" s="150">
        <v>8.7378180413813261E-2</v>
      </c>
      <c r="I75" s="150">
        <v>8.6572664311049013E-2</v>
      </c>
      <c r="J75" s="150">
        <v>0.10298283402977074</v>
      </c>
      <c r="K75" s="149">
        <v>0.16627</v>
      </c>
      <c r="L75" s="149">
        <v>0.17843000000000001</v>
      </c>
      <c r="M75" s="149">
        <v>0.20860000000000001</v>
      </c>
      <c r="N75" s="149">
        <v>0.22086</v>
      </c>
      <c r="O75" s="149">
        <v>0.22445999999999999</v>
      </c>
      <c r="P75" s="149">
        <v>0.31424999999999997</v>
      </c>
      <c r="Q75" s="149">
        <v>0.19394958474511204</v>
      </c>
      <c r="R75" s="149">
        <v>7.1809999999999999E-2</v>
      </c>
      <c r="S75" s="149">
        <v>3.4869999999999998E-2</v>
      </c>
      <c r="T75" s="149">
        <v>-1.1769999999999999E-2</v>
      </c>
      <c r="U75" s="149">
        <v>-6.9999999999999999E-4</v>
      </c>
      <c r="V75" s="149">
        <v>-6.267631772925325E-2</v>
      </c>
      <c r="W75" s="149">
        <v>0.1362955566650024</v>
      </c>
      <c r="X75" s="149">
        <v>-1.6404999999999999E-2</v>
      </c>
      <c r="Z75" s="151">
        <f t="shared" si="0"/>
        <v>1978</v>
      </c>
      <c r="AA75" s="121">
        <f t="shared" si="1"/>
        <v>0</v>
      </c>
      <c r="AB75" s="152">
        <f t="shared" si="2"/>
        <v>1</v>
      </c>
      <c r="AC75" s="110"/>
    </row>
    <row r="76" spans="1:29" hidden="1">
      <c r="A76" s="130">
        <v>1979</v>
      </c>
      <c r="B76" s="149">
        <v>0.22624</v>
      </c>
      <c r="C76" s="149">
        <v>0.18423999999999999</v>
      </c>
      <c r="D76" s="150">
        <v>0.15808121299333444</v>
      </c>
      <c r="E76" s="150">
        <v>0.25849021463425553</v>
      </c>
      <c r="F76" s="150">
        <v>0.12965469747182837</v>
      </c>
      <c r="G76" s="149">
        <v>0.32979999999999998</v>
      </c>
      <c r="H76" s="150">
        <v>0.3979410460405961</v>
      </c>
      <c r="I76" s="150">
        <v>0.27503978570822946</v>
      </c>
      <c r="J76" s="150">
        <v>0.29073339404481774</v>
      </c>
      <c r="K76" s="149">
        <v>0.46260000000000001</v>
      </c>
      <c r="L76" s="149">
        <v>0.49468000000000001</v>
      </c>
      <c r="M76" s="149">
        <v>0.37451000000000001</v>
      </c>
      <c r="N76" s="149">
        <v>0.40429999999999999</v>
      </c>
      <c r="O76" s="149">
        <v>0.43690000000000001</v>
      </c>
      <c r="P76" s="149">
        <v>9.4210000000000002E-2</v>
      </c>
      <c r="Q76" s="149">
        <v>0.35873909560251516</v>
      </c>
      <c r="R76" s="149">
        <v>0.10376000000000001</v>
      </c>
      <c r="S76" s="149">
        <v>4.0939999999999997E-2</v>
      </c>
      <c r="T76" s="149">
        <v>-1.234E-2</v>
      </c>
      <c r="U76" s="149">
        <v>-4.1799999999999997E-2</v>
      </c>
      <c r="V76" s="149">
        <v>-2.1339585569504181E-2</v>
      </c>
      <c r="W76" s="149">
        <v>0.23681898066783835</v>
      </c>
      <c r="X76" s="149">
        <v>0.30525999999999998</v>
      </c>
      <c r="Z76" s="151">
        <f t="shared" si="0"/>
        <v>1979</v>
      </c>
      <c r="AA76" s="121">
        <f t="shared" si="1"/>
        <v>0</v>
      </c>
      <c r="AB76" s="152">
        <f t="shared" si="2"/>
        <v>1</v>
      </c>
      <c r="AC76" s="110"/>
    </row>
    <row r="77" spans="1:29" hidden="1">
      <c r="A77" s="130">
        <v>1980</v>
      </c>
      <c r="B77" s="149">
        <v>0.32813999999999999</v>
      </c>
      <c r="C77" s="149">
        <v>0.32407999999999998</v>
      </c>
      <c r="D77" s="150">
        <v>0.3286946862193964</v>
      </c>
      <c r="E77" s="150">
        <v>0.3983360955957444</v>
      </c>
      <c r="F77" s="150">
        <v>0.20562519806869758</v>
      </c>
      <c r="G77" s="149">
        <v>0.31439</v>
      </c>
      <c r="H77" s="150">
        <v>0.49025073899174776</v>
      </c>
      <c r="I77" s="150">
        <v>0.2604933779558079</v>
      </c>
      <c r="J77" s="150">
        <v>0.12033449994276968</v>
      </c>
      <c r="K77" s="149">
        <v>0.33095999999999998</v>
      </c>
      <c r="L77" s="149">
        <v>0.52942</v>
      </c>
      <c r="M77" s="149">
        <v>0.30814000000000002</v>
      </c>
      <c r="N77" s="149">
        <v>0.2177</v>
      </c>
      <c r="O77" s="149">
        <v>0.34643000000000002</v>
      </c>
      <c r="P77" s="149">
        <v>0.23465</v>
      </c>
      <c r="Q77" s="149">
        <v>0.34360863923196083</v>
      </c>
      <c r="R77" s="149">
        <v>0.11236</v>
      </c>
      <c r="S77" s="149">
        <v>3.909E-2</v>
      </c>
      <c r="T77" s="149">
        <v>-3.9469999999999998E-2</v>
      </c>
      <c r="U77" s="149">
        <v>-2.7570000000000001E-2</v>
      </c>
      <c r="V77" s="149">
        <v>-8.9300000000000004E-2</v>
      </c>
      <c r="W77" s="149">
        <v>9.5914742451154528E-2</v>
      </c>
      <c r="X77" s="149">
        <v>0.28019500000000003</v>
      </c>
      <c r="Z77" s="151">
        <f t="shared" si="0"/>
        <v>1980</v>
      </c>
      <c r="AA77" s="121">
        <f t="shared" si="1"/>
        <v>0</v>
      </c>
      <c r="AB77" s="152">
        <f t="shared" si="2"/>
        <v>1</v>
      </c>
      <c r="AC77" s="110"/>
    </row>
    <row r="78" spans="1:29" hidden="1">
      <c r="A78" s="130">
        <v>1981</v>
      </c>
      <c r="B78" s="149">
        <v>-3.6479999999999999E-2</v>
      </c>
      <c r="C78" s="149">
        <v>-4.9090000000000002E-2</v>
      </c>
      <c r="D78" s="150">
        <v>-8.5126607498852799E-2</v>
      </c>
      <c r="E78" s="150">
        <v>-8.981149578510296E-2</v>
      </c>
      <c r="F78" s="150">
        <v>0.12673873714774486</v>
      </c>
      <c r="G78" s="149">
        <v>4.0899999999999999E-2</v>
      </c>
      <c r="H78" s="150">
        <v>-2.4820066397476533E-2</v>
      </c>
      <c r="I78" s="150">
        <v>8.5072225474866162E-2</v>
      </c>
      <c r="J78" s="150">
        <v>0.1194882406689662</v>
      </c>
      <c r="K78" s="149">
        <v>3.0499999999999999E-2</v>
      </c>
      <c r="L78" s="149">
        <v>-0.10854999999999999</v>
      </c>
      <c r="M78" s="149">
        <v>0.13916999999999999</v>
      </c>
      <c r="N78" s="149">
        <v>0.17652999999999999</v>
      </c>
      <c r="O78" s="149">
        <v>8.1769999999999995E-2</v>
      </c>
      <c r="P78" s="149">
        <v>-3.8580000000000003E-2</v>
      </c>
      <c r="Q78" s="149">
        <v>-5.0998496982968114E-2</v>
      </c>
      <c r="R78" s="149">
        <v>0.14709</v>
      </c>
      <c r="S78" s="149">
        <v>9.4549999999999995E-2</v>
      </c>
      <c r="T78" s="149">
        <v>1.8579999999999999E-2</v>
      </c>
      <c r="U78" s="149">
        <v>-1.2359999999999999E-2</v>
      </c>
      <c r="V78" s="149">
        <v>-0.10233</v>
      </c>
      <c r="W78" s="149">
        <v>-0.17374392220421392</v>
      </c>
      <c r="X78" s="149">
        <v>8.5755999999999999E-2</v>
      </c>
      <c r="Z78" s="151">
        <f t="shared" si="0"/>
        <v>1981</v>
      </c>
      <c r="AA78" s="121">
        <f t="shared" si="1"/>
        <v>0</v>
      </c>
      <c r="AB78" s="152">
        <f t="shared" si="2"/>
        <v>1</v>
      </c>
      <c r="AC78" s="110"/>
    </row>
    <row r="79" spans="1:29" hidden="1">
      <c r="A79" s="130">
        <v>1982</v>
      </c>
      <c r="B79" s="149">
        <v>0.21001</v>
      </c>
      <c r="C79" s="149">
        <v>0.21409</v>
      </c>
      <c r="D79" s="150">
        <v>0.20969111621618694</v>
      </c>
      <c r="E79" s="150">
        <v>0.1636268150372408</v>
      </c>
      <c r="F79" s="150">
        <v>0.30365676113286033</v>
      </c>
      <c r="G79" s="149">
        <v>0.24429000000000001</v>
      </c>
      <c r="H79" s="150">
        <v>0.20698121154264831</v>
      </c>
      <c r="I79" s="150">
        <v>0.24814532240663503</v>
      </c>
      <c r="J79" s="150">
        <v>0.36310296623694144</v>
      </c>
      <c r="K79" s="149">
        <v>0.29388999999999998</v>
      </c>
      <c r="L79" s="149">
        <v>0.19442000000000001</v>
      </c>
      <c r="M79" s="149">
        <v>0.33755000000000002</v>
      </c>
      <c r="N79" s="149">
        <v>0.40655000000000002</v>
      </c>
      <c r="O79" s="149">
        <v>0.27233000000000002</v>
      </c>
      <c r="P79" s="149">
        <v>-1.304E-2</v>
      </c>
      <c r="Q79" s="149">
        <v>-0.2427803003774899</v>
      </c>
      <c r="R79" s="149">
        <v>0.10543</v>
      </c>
      <c r="S79" s="149">
        <v>0.29097000000000001</v>
      </c>
      <c r="T79" s="149">
        <v>0.40361000000000002</v>
      </c>
      <c r="U79" s="149">
        <v>0.42562</v>
      </c>
      <c r="V79" s="149">
        <v>0.41269</v>
      </c>
      <c r="W79" s="149">
        <v>-7.4931345625735557E-2</v>
      </c>
      <c r="X79" s="149">
        <v>0.31644</v>
      </c>
      <c r="Z79" s="151">
        <f t="shared" si="0"/>
        <v>1982</v>
      </c>
      <c r="AA79" s="121">
        <f t="shared" si="1"/>
        <v>0</v>
      </c>
      <c r="AB79" s="152">
        <f t="shared" si="2"/>
        <v>1</v>
      </c>
      <c r="AC79" s="110"/>
    </row>
    <row r="80" spans="1:29" hidden="1">
      <c r="A80" s="130">
        <v>1983</v>
      </c>
      <c r="B80" s="149">
        <v>0.21975</v>
      </c>
      <c r="C80" s="149">
        <v>0.22514000000000001</v>
      </c>
      <c r="D80" s="150">
        <v>0.13308407788581289</v>
      </c>
      <c r="E80" s="150">
        <v>0.24800563928777769</v>
      </c>
      <c r="F80" s="150">
        <v>0.28687065899369041</v>
      </c>
      <c r="G80" s="149">
        <v>0.26436999999999999</v>
      </c>
      <c r="H80" s="150">
        <v>0.18912417017300784</v>
      </c>
      <c r="I80" s="150">
        <v>0.28652880983693046</v>
      </c>
      <c r="J80" s="150">
        <v>0.33430696122000414</v>
      </c>
      <c r="K80" s="149">
        <v>0.28820000000000001</v>
      </c>
      <c r="L80" s="149">
        <v>0.19481999999999999</v>
      </c>
      <c r="M80" s="149">
        <v>0.40227000000000002</v>
      </c>
      <c r="N80" s="149">
        <v>0.48414000000000001</v>
      </c>
      <c r="O80" s="149">
        <v>0.34100999999999998</v>
      </c>
      <c r="P80" s="149">
        <v>0.23835999999999999</v>
      </c>
      <c r="Q80" s="149">
        <v>0.21577955403856147</v>
      </c>
      <c r="R80" s="149">
        <v>8.7980000000000003E-2</v>
      </c>
      <c r="S80" s="149">
        <v>7.4060000000000001E-2</v>
      </c>
      <c r="T80" s="149">
        <v>6.5199999999999998E-3</v>
      </c>
      <c r="U80" s="149">
        <v>6.2590000000000007E-2</v>
      </c>
      <c r="V80" s="149">
        <v>8.0600000000000005E-2</v>
      </c>
      <c r="W80" s="149">
        <v>0.1772688719253605</v>
      </c>
      <c r="X80" s="149">
        <v>0.254689</v>
      </c>
      <c r="Z80" s="151">
        <f t="shared" si="0"/>
        <v>1983</v>
      </c>
      <c r="AA80" s="121">
        <f t="shared" si="1"/>
        <v>0</v>
      </c>
      <c r="AB80" s="152">
        <f t="shared" si="2"/>
        <v>1</v>
      </c>
      <c r="AC80" s="110"/>
    </row>
    <row r="81" spans="1:29" hidden="1">
      <c r="A81" s="130">
        <v>1984</v>
      </c>
      <c r="B81" s="149">
        <v>4.5109999999999997E-2</v>
      </c>
      <c r="C81" s="149">
        <v>6.2659999999999993E-2</v>
      </c>
      <c r="D81" s="150">
        <v>2.4753597608683849E-2</v>
      </c>
      <c r="E81" s="150">
        <v>8.027543438349817E-2</v>
      </c>
      <c r="F81" s="150">
        <v>0.19440293903581543</v>
      </c>
      <c r="G81" s="149">
        <v>-1.031E-2</v>
      </c>
      <c r="H81" s="150">
        <v>-5.4070871904956526E-2</v>
      </c>
      <c r="I81" s="150">
        <v>1.4440137274026649E-2</v>
      </c>
      <c r="J81" s="150">
        <v>7.7049376538066289E-2</v>
      </c>
      <c r="K81" s="149">
        <v>-2.2360000000000001E-2</v>
      </c>
      <c r="L81" s="149">
        <v>-0.14094999999999999</v>
      </c>
      <c r="M81" s="149">
        <v>2.547E-2</v>
      </c>
      <c r="N81" s="149">
        <v>8.1140000000000004E-2</v>
      </c>
      <c r="O81" s="149">
        <v>-0.14033000000000001</v>
      </c>
      <c r="P81" s="149">
        <v>2.947E-2</v>
      </c>
      <c r="Q81" s="149">
        <v>0.13207032304527791</v>
      </c>
      <c r="R81" s="149">
        <v>9.8489999999999994E-2</v>
      </c>
      <c r="S81" s="149">
        <v>0.14018</v>
      </c>
      <c r="T81" s="149">
        <v>0.15476999999999999</v>
      </c>
      <c r="U81" s="149">
        <v>0.1686</v>
      </c>
      <c r="V81" s="149">
        <v>0.10528999999999999</v>
      </c>
      <c r="W81" s="149">
        <v>-0.12031700288184449</v>
      </c>
      <c r="X81" s="149">
        <v>0.14815300000000001</v>
      </c>
      <c r="Z81" s="151">
        <f t="shared" si="0"/>
        <v>1984</v>
      </c>
      <c r="AA81" s="121">
        <f t="shared" si="1"/>
        <v>0</v>
      </c>
      <c r="AB81" s="152">
        <f t="shared" si="2"/>
        <v>1</v>
      </c>
      <c r="AC81" s="110"/>
    </row>
    <row r="82" spans="1:29" hidden="1">
      <c r="A82" s="130">
        <v>1985</v>
      </c>
      <c r="B82" s="149">
        <v>0.32168000000000002</v>
      </c>
      <c r="C82" s="149">
        <v>0.32171</v>
      </c>
      <c r="D82" s="150">
        <v>0.33128377739448084</v>
      </c>
      <c r="E82" s="150">
        <v>0.35364258124008102</v>
      </c>
      <c r="F82" s="150">
        <v>0.29963486645940512</v>
      </c>
      <c r="G82" s="149">
        <v>0.31145</v>
      </c>
      <c r="H82" s="150">
        <v>0.32393058984320561</v>
      </c>
      <c r="I82" s="150">
        <v>0.30200001663340592</v>
      </c>
      <c r="J82" s="150">
        <v>0.34741023579429092</v>
      </c>
      <c r="K82" s="149">
        <v>0.32834999999999998</v>
      </c>
      <c r="L82" s="149">
        <v>0.29094999999999999</v>
      </c>
      <c r="M82" s="149">
        <v>0.35505999999999999</v>
      </c>
      <c r="N82" s="149">
        <v>0.32843</v>
      </c>
      <c r="O82" s="149">
        <v>0.28326000000000001</v>
      </c>
      <c r="P82" s="149">
        <v>0.50793999999999995</v>
      </c>
      <c r="Q82" s="149">
        <v>0.24769323784570668</v>
      </c>
      <c r="R82" s="149">
        <v>7.7229999999999993E-2</v>
      </c>
      <c r="S82" s="149">
        <v>0.20330999999999999</v>
      </c>
      <c r="T82" s="149">
        <v>0.30967</v>
      </c>
      <c r="U82" s="149">
        <v>0.30091000000000001</v>
      </c>
      <c r="V82" s="149">
        <v>0.20036999999999999</v>
      </c>
      <c r="W82" s="149">
        <v>-6.0728910728910665E-2</v>
      </c>
      <c r="X82" s="149">
        <v>5.9199000000000002E-2</v>
      </c>
      <c r="Z82" s="151">
        <f t="shared" si="0"/>
        <v>1985</v>
      </c>
      <c r="AA82" s="121">
        <f t="shared" si="1"/>
        <v>0</v>
      </c>
      <c r="AB82" s="152">
        <f t="shared" si="2"/>
        <v>1</v>
      </c>
      <c r="AC82" s="110"/>
    </row>
    <row r="83" spans="1:29" hidden="1">
      <c r="A83" s="130">
        <v>1986</v>
      </c>
      <c r="B83" s="149">
        <v>0.16189999999999999</v>
      </c>
      <c r="C83" s="149">
        <v>0.18471000000000001</v>
      </c>
      <c r="D83" s="150">
        <v>0.1539121394290178</v>
      </c>
      <c r="E83" s="150">
        <v>0.20502433448738561</v>
      </c>
      <c r="F83" s="150">
        <v>0.20462768955167485</v>
      </c>
      <c r="G83" s="149">
        <v>0.16367000000000001</v>
      </c>
      <c r="H83" s="150">
        <v>0.14066129286661846</v>
      </c>
      <c r="I83" s="150">
        <v>0.18766086496497145</v>
      </c>
      <c r="J83" s="150">
        <v>0.17942754514323403</v>
      </c>
      <c r="K83" s="149">
        <v>8.7660000000000002E-2</v>
      </c>
      <c r="L83" s="149">
        <v>2.4979999999999999E-2</v>
      </c>
      <c r="M83" s="149">
        <v>0.10002</v>
      </c>
      <c r="N83" s="149">
        <v>0.14818999999999999</v>
      </c>
      <c r="O83" s="149">
        <v>3.2039999999999999E-2</v>
      </c>
      <c r="P83" s="149">
        <v>0.65314000000000005</v>
      </c>
      <c r="Q83" s="149">
        <v>0.11653177002975934</v>
      </c>
      <c r="R83" s="149">
        <v>6.1620000000000001E-2</v>
      </c>
      <c r="S83" s="149">
        <v>0.15139</v>
      </c>
      <c r="T83" s="149">
        <v>0.24531</v>
      </c>
      <c r="U83" s="149">
        <v>0.19847000000000001</v>
      </c>
      <c r="V83" s="149">
        <v>0.19320000000000001</v>
      </c>
      <c r="W83" s="149">
        <v>-8.8503291624885599E-2</v>
      </c>
      <c r="X83" s="149">
        <v>0.19175799999999998</v>
      </c>
      <c r="Z83" s="151">
        <f t="shared" si="0"/>
        <v>1986</v>
      </c>
      <c r="AA83" s="121">
        <f t="shared" si="1"/>
        <v>0</v>
      </c>
      <c r="AB83" s="152">
        <f t="shared" si="2"/>
        <v>1</v>
      </c>
      <c r="AC83" s="110"/>
    </row>
    <row r="84" spans="1:29" hidden="1">
      <c r="A84" s="130">
        <v>1987</v>
      </c>
      <c r="B84" s="149">
        <v>1.67E-2</v>
      </c>
      <c r="C84" s="149">
        <v>5.2310000000000002E-2</v>
      </c>
      <c r="D84" s="150">
        <v>7.8047527309958675E-2</v>
      </c>
      <c r="E84" s="150">
        <v>4.2323049363923004E-2</v>
      </c>
      <c r="F84" s="150">
        <v>-2.5137878843313099E-2</v>
      </c>
      <c r="G84" s="149">
        <v>1.303E-2</v>
      </c>
      <c r="H84" s="150">
        <v>2.5742685406067115E-2</v>
      </c>
      <c r="I84" s="150">
        <v>-8.3805433844726697E-3</v>
      </c>
      <c r="J84" s="150">
        <v>-2.8940802638470681E-2</v>
      </c>
      <c r="K84" s="149">
        <v>-6.8919999999999995E-2</v>
      </c>
      <c r="L84" s="149">
        <v>-0.13199</v>
      </c>
      <c r="M84" s="149">
        <v>-4.4940000000000001E-2</v>
      </c>
      <c r="N84" s="149">
        <v>-6.8040000000000003E-2</v>
      </c>
      <c r="O84" s="149">
        <v>-0.13815</v>
      </c>
      <c r="P84" s="149">
        <v>0.24238000000000001</v>
      </c>
      <c r="Q84" s="149">
        <v>0.22311992533593408</v>
      </c>
      <c r="R84" s="149">
        <v>5.466E-2</v>
      </c>
      <c r="S84" s="149">
        <v>2.904E-2</v>
      </c>
      <c r="T84" s="149">
        <v>-2.7140000000000001E-2</v>
      </c>
      <c r="U84" s="149">
        <v>-2.6800000000000001E-3</v>
      </c>
      <c r="V84" s="149">
        <v>1.4959999999999999E-2</v>
      </c>
      <c r="W84" s="149">
        <v>0.11221122112211225</v>
      </c>
      <c r="X84" s="149">
        <v>-0.106686</v>
      </c>
      <c r="Z84" s="151">
        <f t="shared" si="0"/>
        <v>1987</v>
      </c>
      <c r="AA84" s="121">
        <f t="shared" si="1"/>
        <v>0</v>
      </c>
      <c r="AB84" s="152">
        <f t="shared" si="2"/>
        <v>1</v>
      </c>
      <c r="AC84" s="110"/>
    </row>
    <row r="85" spans="1:29" hidden="1">
      <c r="A85" s="130">
        <v>1988</v>
      </c>
      <c r="B85" s="149">
        <v>0.18028</v>
      </c>
      <c r="C85" s="149">
        <v>0.16808999999999999</v>
      </c>
      <c r="D85" s="150">
        <v>0.13600118213599235</v>
      </c>
      <c r="E85" s="150">
        <v>0.16676742948469542</v>
      </c>
      <c r="F85" s="150">
        <v>0.25973235365926711</v>
      </c>
      <c r="G85" s="149">
        <v>0.2167</v>
      </c>
      <c r="H85" s="150">
        <v>0.1415894951275832</v>
      </c>
      <c r="I85" s="150">
        <v>0.2073118177643693</v>
      </c>
      <c r="J85" s="150">
        <v>0.29963181777046116</v>
      </c>
      <c r="K85" s="149">
        <v>0.24757000000000001</v>
      </c>
      <c r="L85" s="149">
        <v>0.14549000000000001</v>
      </c>
      <c r="M85" s="149">
        <v>0.29049999999999998</v>
      </c>
      <c r="N85" s="149">
        <v>0.30821999999999999</v>
      </c>
      <c r="O85" s="149">
        <v>0.21920000000000001</v>
      </c>
      <c r="P85" s="149">
        <v>0.27459</v>
      </c>
      <c r="Q85" s="149">
        <v>0.40427000000000002</v>
      </c>
      <c r="R85" s="149">
        <v>6.3479999999999995E-2</v>
      </c>
      <c r="S85" s="149">
        <v>6.1019999999999998E-2</v>
      </c>
      <c r="T85" s="149">
        <v>9.6729999999999997E-2</v>
      </c>
      <c r="U85" s="149">
        <v>0.10704</v>
      </c>
      <c r="V85" s="149">
        <v>0.10152</v>
      </c>
      <c r="W85" s="149">
        <v>8.300004300520368E-2</v>
      </c>
      <c r="X85" s="149">
        <v>0.11355399999999999</v>
      </c>
      <c r="Z85" s="151">
        <f t="shared" si="0"/>
        <v>1988</v>
      </c>
      <c r="AA85" s="121">
        <f t="shared" si="1"/>
        <v>0</v>
      </c>
      <c r="AB85" s="152">
        <f t="shared" si="2"/>
        <v>1</v>
      </c>
      <c r="AC85" s="110"/>
    </row>
    <row r="86" spans="1:29" hidden="1">
      <c r="A86" s="130">
        <v>1989</v>
      </c>
      <c r="B86" s="149">
        <v>0.28864000000000001</v>
      </c>
      <c r="C86" s="149">
        <v>0.31491000000000002</v>
      </c>
      <c r="D86" s="150">
        <v>0.37902178086422084</v>
      </c>
      <c r="E86" s="150">
        <v>0.28825137870692125</v>
      </c>
      <c r="F86" s="150">
        <v>0.27411045792261335</v>
      </c>
      <c r="G86" s="149">
        <v>0.24789</v>
      </c>
      <c r="H86" s="150">
        <v>0.27570305969709691</v>
      </c>
      <c r="I86" s="150">
        <v>0.20126831026893602</v>
      </c>
      <c r="J86" s="150">
        <v>0.32141877406650332</v>
      </c>
      <c r="K86" s="149">
        <v>0.19228000000000001</v>
      </c>
      <c r="L86" s="149">
        <v>0.18890999999999999</v>
      </c>
      <c r="M86" s="149">
        <v>0.18179999999999999</v>
      </c>
      <c r="N86" s="149">
        <v>0.16624</v>
      </c>
      <c r="O86" s="149">
        <v>8.1530000000000005E-2</v>
      </c>
      <c r="P86" s="149">
        <v>0.11138000000000001</v>
      </c>
      <c r="Q86" s="149">
        <v>0.64961000000000002</v>
      </c>
      <c r="R86" s="149">
        <v>8.3699999999999997E-2</v>
      </c>
      <c r="S86" s="149">
        <v>0.13286999999999999</v>
      </c>
      <c r="T86" s="149">
        <v>0.18115000000000001</v>
      </c>
      <c r="U86" s="149">
        <v>0.16231000000000001</v>
      </c>
      <c r="V86" s="149">
        <v>0.10786999999999999</v>
      </c>
      <c r="W86" s="149">
        <v>-8.69634277091689E-2</v>
      </c>
      <c r="X86" s="149">
        <v>-1.8135999999999999E-2</v>
      </c>
      <c r="Z86" s="151">
        <f t="shared" si="0"/>
        <v>1989</v>
      </c>
      <c r="AA86" s="121">
        <f t="shared" si="1"/>
        <v>0</v>
      </c>
      <c r="AB86" s="152">
        <f t="shared" si="2"/>
        <v>1</v>
      </c>
      <c r="AC86" s="110"/>
    </row>
    <row r="87" spans="1:29" hidden="1">
      <c r="A87" s="130">
        <v>1990</v>
      </c>
      <c r="B87" s="149">
        <v>-5.9580000000000001E-2</v>
      </c>
      <c r="C87" s="149">
        <v>-3.1040000000000002E-2</v>
      </c>
      <c r="D87" s="150">
        <v>6.0977424656064325E-3</v>
      </c>
      <c r="E87" s="150">
        <v>-5.5545418110051495E-2</v>
      </c>
      <c r="F87" s="150">
        <v>-0.147856325432142</v>
      </c>
      <c r="G87" s="149">
        <v>-0.10534</v>
      </c>
      <c r="H87" s="150">
        <v>-3.1987884995143691E-2</v>
      </c>
      <c r="I87" s="150">
        <v>-0.15499506092371063</v>
      </c>
      <c r="J87" s="150">
        <v>-0.17051894346592594</v>
      </c>
      <c r="K87" s="149">
        <v>-0.17785999999999999</v>
      </c>
      <c r="L87" s="149">
        <v>-0.18576000000000001</v>
      </c>
      <c r="M87" s="149">
        <v>-0.18015</v>
      </c>
      <c r="N87" s="149">
        <v>-0.23909</v>
      </c>
      <c r="O87" s="149">
        <v>-0.27445999999999998</v>
      </c>
      <c r="P87" s="149">
        <v>-0.23083999999999999</v>
      </c>
      <c r="Q87" s="149">
        <v>-0.10551000000000001</v>
      </c>
      <c r="R87" s="149">
        <v>7.8130000000000005E-2</v>
      </c>
      <c r="S87" s="149">
        <v>9.7299999999999998E-2</v>
      </c>
      <c r="T87" s="149">
        <v>6.1830000000000003E-2</v>
      </c>
      <c r="U87" s="149">
        <v>6.7830000000000001E-2</v>
      </c>
      <c r="V87" s="149">
        <v>7.2900000000000006E-2</v>
      </c>
      <c r="W87" s="149">
        <v>-3.1705301613534645E-2</v>
      </c>
      <c r="X87" s="149">
        <v>-0.17345099999999999</v>
      </c>
      <c r="Z87" s="151">
        <f t="shared" si="0"/>
        <v>1990</v>
      </c>
      <c r="AA87" s="121">
        <f t="shared" si="1"/>
        <v>0</v>
      </c>
      <c r="AB87" s="152">
        <f t="shared" si="2"/>
        <v>1</v>
      </c>
      <c r="AC87" s="110"/>
    </row>
    <row r="88" spans="1:29" hidden="1">
      <c r="A88" s="130">
        <v>1991</v>
      </c>
      <c r="B88" s="149">
        <v>0.34666999999999998</v>
      </c>
      <c r="C88" s="149">
        <v>0.30464999999999998</v>
      </c>
      <c r="D88" s="150">
        <v>0.37770847049022954</v>
      </c>
      <c r="E88" s="150">
        <v>0.23137369699314433</v>
      </c>
      <c r="F88" s="150">
        <v>3.8984119098416974E-2</v>
      </c>
      <c r="G88" s="149">
        <v>0.41909000000000002</v>
      </c>
      <c r="H88" s="150">
        <v>0.43804131075047742</v>
      </c>
      <c r="I88" s="150">
        <v>0.3926878202520846</v>
      </c>
      <c r="J88" s="150">
        <v>0.38072431985852184</v>
      </c>
      <c r="K88" s="149">
        <v>0.48644999999999999</v>
      </c>
      <c r="L88" s="149">
        <v>0.53935</v>
      </c>
      <c r="M88" s="149">
        <v>0.46246999999999999</v>
      </c>
      <c r="N88" s="149">
        <v>0.40699999999999997</v>
      </c>
      <c r="O88" s="149">
        <v>0.50049999999999994</v>
      </c>
      <c r="P88" s="149">
        <v>0.12042</v>
      </c>
      <c r="Q88" s="149">
        <v>0.59911000000000003</v>
      </c>
      <c r="R88" s="149">
        <v>5.595E-2</v>
      </c>
      <c r="S88" s="149">
        <v>0.15462000000000001</v>
      </c>
      <c r="T88" s="149">
        <v>0.19298999999999999</v>
      </c>
      <c r="U88" s="149">
        <v>0.19889000000000001</v>
      </c>
      <c r="V88" s="149">
        <v>0.12146</v>
      </c>
      <c r="W88" s="149">
        <v>-6.5397053539345912E-2</v>
      </c>
      <c r="X88" s="149">
        <v>0.35679099999999997</v>
      </c>
      <c r="Z88" s="151">
        <f t="shared" si="0"/>
        <v>1991</v>
      </c>
      <c r="AA88" s="121">
        <f t="shared" si="1"/>
        <v>0</v>
      </c>
      <c r="AB88" s="152">
        <f t="shared" si="2"/>
        <v>1</v>
      </c>
      <c r="AC88" s="110"/>
    </row>
    <row r="89" spans="1:29" hidden="1">
      <c r="A89" s="130">
        <v>1992</v>
      </c>
      <c r="B89" s="149">
        <v>9.7970000000000002E-2</v>
      </c>
      <c r="C89" s="149">
        <v>7.6249999999999998E-2</v>
      </c>
      <c r="D89" s="150">
        <v>9.8158444698818403E-2</v>
      </c>
      <c r="E89" s="150">
        <v>7.85173246461182E-2</v>
      </c>
      <c r="F89" s="150">
        <v>0.58433034595973776</v>
      </c>
      <c r="G89" s="149">
        <v>0.16113</v>
      </c>
      <c r="H89" s="150">
        <v>0.11960201932565939</v>
      </c>
      <c r="I89" s="150">
        <v>0.16304371780548507</v>
      </c>
      <c r="J89" s="150">
        <v>0.30654885400089116</v>
      </c>
      <c r="K89" s="149">
        <v>0.17383999999999999</v>
      </c>
      <c r="L89" s="149">
        <v>4.5670000000000002E-2</v>
      </c>
      <c r="M89" s="149">
        <v>0.22713</v>
      </c>
      <c r="N89" s="149">
        <v>0.35275000000000001</v>
      </c>
      <c r="O89" s="149">
        <v>0.28138999999999997</v>
      </c>
      <c r="P89" s="149">
        <v>-0.12272</v>
      </c>
      <c r="Q89" s="149">
        <v>0.11403000000000001</v>
      </c>
      <c r="R89" s="149">
        <v>3.5060000000000001E-2</v>
      </c>
      <c r="S89" s="149">
        <v>7.1900000000000006E-2</v>
      </c>
      <c r="T89" s="149">
        <v>8.054E-2</v>
      </c>
      <c r="U89" s="149">
        <v>9.393E-2</v>
      </c>
      <c r="V89" s="149">
        <v>8.8150000000000006E-2</v>
      </c>
      <c r="W89" s="149">
        <v>-2.5567089580930513E-2</v>
      </c>
      <c r="X89" s="149">
        <v>0.121754</v>
      </c>
      <c r="Z89" s="151">
        <f t="shared" ref="Z89:Z114" si="3">A89</f>
        <v>1992</v>
      </c>
      <c r="AA89" s="121">
        <f t="shared" ref="AA89:AA114" si="4">SUMPRODUCT($B$18:$X$18,B89:X89)</f>
        <v>0</v>
      </c>
      <c r="AB89" s="152">
        <f t="shared" ref="AB89:AB114" si="5">(1+AA89)*AB88</f>
        <v>1</v>
      </c>
      <c r="AC89" s="110"/>
    </row>
    <row r="90" spans="1:29" hidden="1">
      <c r="A90" s="130">
        <v>1993</v>
      </c>
      <c r="B90" s="149">
        <v>0.11142000000000001</v>
      </c>
      <c r="C90" s="149">
        <v>0.10072</v>
      </c>
      <c r="D90" s="150">
        <v>2.3761255939876928E-2</v>
      </c>
      <c r="E90" s="150">
        <v>0.16441306349524876</v>
      </c>
      <c r="F90" s="150">
        <v>0.27460403760759722</v>
      </c>
      <c r="G90" s="149">
        <v>0.16264999999999999</v>
      </c>
      <c r="H90" s="150">
        <v>0.11314209071363686</v>
      </c>
      <c r="I90" s="150">
        <v>0.19836825448565551</v>
      </c>
      <c r="J90" s="150">
        <v>0.1801325907644411</v>
      </c>
      <c r="K90" s="149">
        <v>0.18296999999999999</v>
      </c>
      <c r="L90" s="149">
        <v>0.10396</v>
      </c>
      <c r="M90" s="149">
        <v>0.20233000000000001</v>
      </c>
      <c r="N90" s="149">
        <v>0.26821</v>
      </c>
      <c r="O90" s="149">
        <v>0.20097999999999999</v>
      </c>
      <c r="P90" s="149">
        <v>0.3221</v>
      </c>
      <c r="Q90" s="149">
        <v>0.74836999999999998</v>
      </c>
      <c r="R90" s="149">
        <v>2.8969999999999999E-2</v>
      </c>
      <c r="S90" s="149">
        <v>0.1124</v>
      </c>
      <c r="T90" s="149">
        <v>0.18240000000000001</v>
      </c>
      <c r="U90" s="149">
        <v>0.13184999999999999</v>
      </c>
      <c r="V90" s="149">
        <v>0.14682000000000001</v>
      </c>
      <c r="W90" s="149">
        <v>0.11614716906687715</v>
      </c>
      <c r="X90" s="149">
        <v>0.185472</v>
      </c>
      <c r="Z90" s="151">
        <f t="shared" si="3"/>
        <v>1993</v>
      </c>
      <c r="AA90" s="121">
        <f t="shared" si="4"/>
        <v>0</v>
      </c>
      <c r="AB90" s="152">
        <f t="shared" si="5"/>
        <v>1</v>
      </c>
      <c r="AC90" s="110"/>
    </row>
    <row r="91" spans="1:29" hidden="1">
      <c r="A91" s="130">
        <v>1994</v>
      </c>
      <c r="B91" s="149">
        <v>-5.9999999999999995E-4</v>
      </c>
      <c r="C91" s="149">
        <v>1.32E-2</v>
      </c>
      <c r="D91" s="150">
        <v>2.2905143059177631E-2</v>
      </c>
      <c r="E91" s="150">
        <v>3.0090957053602953E-2</v>
      </c>
      <c r="F91" s="150">
        <v>-7.4355935143571875E-2</v>
      </c>
      <c r="G91" s="149">
        <v>-2.6249999999999999E-2</v>
      </c>
      <c r="H91" s="150">
        <v>-1.3457323582056108E-2</v>
      </c>
      <c r="I91" s="150">
        <v>-9.609582574210079E-3</v>
      </c>
      <c r="J91" s="150">
        <v>-5.9574317187376789E-2</v>
      </c>
      <c r="K91" s="149">
        <v>-1.5219999999999999E-2</v>
      </c>
      <c r="L91" s="149">
        <v>-6.9669999999999996E-2</v>
      </c>
      <c r="M91" s="149">
        <v>3.7399999999999998E-3</v>
      </c>
      <c r="N91" s="149">
        <v>6.4400000000000004E-3</v>
      </c>
      <c r="O91" s="149">
        <v>-3.1399999999999997E-2</v>
      </c>
      <c r="P91" s="149">
        <v>7.3469999999999994E-2</v>
      </c>
      <c r="Q91" s="149">
        <v>-7.3160000000000003E-2</v>
      </c>
      <c r="R91" s="149">
        <v>3.9030000000000002E-2</v>
      </c>
      <c r="S91" s="149">
        <v>-5.144E-2</v>
      </c>
      <c r="T91" s="149">
        <v>-7.7700000000000005E-2</v>
      </c>
      <c r="U91" s="149">
        <v>-5.7610000000000001E-2</v>
      </c>
      <c r="V91" s="149">
        <v>-5.1709999999999999E-2</v>
      </c>
      <c r="W91" s="149">
        <v>4.5645353718350865E-2</v>
      </c>
      <c r="X91" s="149">
        <v>8.0549999999999997E-3</v>
      </c>
      <c r="Z91" s="151">
        <f t="shared" si="3"/>
        <v>1994</v>
      </c>
      <c r="AA91" s="121">
        <f t="shared" si="4"/>
        <v>0</v>
      </c>
      <c r="AB91" s="152">
        <f t="shared" si="5"/>
        <v>1</v>
      </c>
      <c r="AC91" s="110"/>
    </row>
    <row r="92" spans="1:29" hidden="1">
      <c r="A92" s="130">
        <v>1995</v>
      </c>
      <c r="B92" s="149">
        <v>0.36792999999999998</v>
      </c>
      <c r="C92" s="149">
        <v>0.37578</v>
      </c>
      <c r="D92" s="150">
        <v>0.36895671477801778</v>
      </c>
      <c r="E92" s="150">
        <v>0.38429117478191471</v>
      </c>
      <c r="F92" s="150">
        <v>0.48134287555508409</v>
      </c>
      <c r="G92" s="149">
        <v>0.34050000000000002</v>
      </c>
      <c r="H92" s="150">
        <v>0.31474330723927813</v>
      </c>
      <c r="I92" s="150">
        <v>0.30204911826826869</v>
      </c>
      <c r="J92" s="150">
        <v>0.36468413910475611</v>
      </c>
      <c r="K92" s="149">
        <v>0.29433999999999999</v>
      </c>
      <c r="L92" s="149">
        <v>0.2928</v>
      </c>
      <c r="M92" s="149">
        <v>0.26674999999999999</v>
      </c>
      <c r="N92" s="149">
        <v>0.33744000000000002</v>
      </c>
      <c r="O92" s="149">
        <v>0.33201999999999998</v>
      </c>
      <c r="P92" s="149">
        <v>0.11408</v>
      </c>
      <c r="Q92" s="149">
        <v>-5.2089999999999997E-2</v>
      </c>
      <c r="R92" s="149">
        <v>5.595E-2</v>
      </c>
      <c r="S92" s="149">
        <v>0.16802</v>
      </c>
      <c r="T92" s="149">
        <v>0.31668000000000002</v>
      </c>
      <c r="U92" s="149">
        <v>0.27204</v>
      </c>
      <c r="V92" s="149">
        <v>0.17405999999999999</v>
      </c>
      <c r="W92" s="149">
        <v>0.18957800511508946</v>
      </c>
      <c r="X92" s="149">
        <v>0.18309</v>
      </c>
      <c r="Z92" s="151">
        <f t="shared" si="3"/>
        <v>1995</v>
      </c>
      <c r="AA92" s="121">
        <f t="shared" si="4"/>
        <v>0</v>
      </c>
      <c r="AB92" s="152">
        <f t="shared" si="5"/>
        <v>1</v>
      </c>
      <c r="AC92" s="110"/>
    </row>
    <row r="93" spans="1:29" hidden="1">
      <c r="A93" s="130">
        <v>1996</v>
      </c>
      <c r="B93" s="149">
        <v>0.21354000000000001</v>
      </c>
      <c r="C93" s="149">
        <v>0.2296</v>
      </c>
      <c r="D93" s="150">
        <v>0.23402442467320067</v>
      </c>
      <c r="E93" s="150">
        <v>0.24640636746828434</v>
      </c>
      <c r="F93" s="150">
        <v>0.22263604792532513</v>
      </c>
      <c r="G93" s="149">
        <v>0.16821</v>
      </c>
      <c r="H93" s="150">
        <v>0.15432688597715427</v>
      </c>
      <c r="I93" s="150">
        <v>0.21127928833282142</v>
      </c>
      <c r="J93" s="150">
        <v>0.19024673419125848</v>
      </c>
      <c r="K93" s="149">
        <v>0.18057000000000001</v>
      </c>
      <c r="L93" s="149">
        <v>0.10203</v>
      </c>
      <c r="M93" s="149">
        <v>0.20705999999999999</v>
      </c>
      <c r="N93" s="149">
        <v>0.24432000000000001</v>
      </c>
      <c r="O93" s="149">
        <v>0.193</v>
      </c>
      <c r="P93" s="149">
        <v>6.8669999999999995E-2</v>
      </c>
      <c r="Q93" s="149">
        <v>6.0310000000000002E-2</v>
      </c>
      <c r="R93" s="149">
        <v>5.2069999999999998E-2</v>
      </c>
      <c r="S93" s="149">
        <v>2.0990000000000002E-2</v>
      </c>
      <c r="T93" s="149">
        <v>-9.3100000000000006E-3</v>
      </c>
      <c r="U93" s="149">
        <v>1.4019999999999999E-2</v>
      </c>
      <c r="V93" s="149">
        <v>4.4380000000000003E-2</v>
      </c>
      <c r="W93" s="149">
        <v>0.36438591776404178</v>
      </c>
      <c r="X93" s="149">
        <v>0.35753599999999996</v>
      </c>
      <c r="Z93" s="151">
        <f t="shared" si="3"/>
        <v>1996</v>
      </c>
      <c r="AA93" s="121">
        <f t="shared" si="4"/>
        <v>0</v>
      </c>
      <c r="AB93" s="152">
        <f t="shared" si="5"/>
        <v>1</v>
      </c>
      <c r="AC93" s="110"/>
    </row>
    <row r="94" spans="1:29" hidden="1">
      <c r="A94" s="130">
        <v>1997</v>
      </c>
      <c r="B94" s="149">
        <v>0.31384000000000001</v>
      </c>
      <c r="C94" s="149">
        <v>0.33362999999999998</v>
      </c>
      <c r="D94" s="150">
        <v>0.33730825926671743</v>
      </c>
      <c r="E94" s="150">
        <v>0.32973195557780366</v>
      </c>
      <c r="F94" s="150">
        <v>0.34214373734905218</v>
      </c>
      <c r="G94" s="149">
        <v>0.23268</v>
      </c>
      <c r="H94" s="150">
        <v>0.16348360000336967</v>
      </c>
      <c r="I94" s="150">
        <v>0.32182618631356941</v>
      </c>
      <c r="J94" s="150">
        <v>0.30060461746608808</v>
      </c>
      <c r="K94" s="149">
        <v>0.27992</v>
      </c>
      <c r="L94" s="149">
        <v>8.6410000000000001E-2</v>
      </c>
      <c r="M94" s="149">
        <v>0.31096000000000001</v>
      </c>
      <c r="N94" s="149">
        <v>0.39895000000000003</v>
      </c>
      <c r="O94" s="149">
        <v>0.24016999999999999</v>
      </c>
      <c r="P94" s="149">
        <v>2.273E-2</v>
      </c>
      <c r="Q94" s="149">
        <v>-0.11584999999999999</v>
      </c>
      <c r="R94" s="149">
        <v>5.2560000000000003E-2</v>
      </c>
      <c r="S94" s="149">
        <v>8.3809999999999996E-2</v>
      </c>
      <c r="T94" s="149">
        <v>0.15853999999999999</v>
      </c>
      <c r="U94" s="149">
        <v>0.12948999999999999</v>
      </c>
      <c r="V94" s="149">
        <v>9.2020000000000005E-2</v>
      </c>
      <c r="W94" s="149">
        <v>-1.9728652243109865E-2</v>
      </c>
      <c r="X94" s="149">
        <v>0.188609</v>
      </c>
      <c r="Z94" s="151">
        <f t="shared" si="3"/>
        <v>1997</v>
      </c>
      <c r="AA94" s="121">
        <f t="shared" si="4"/>
        <v>0</v>
      </c>
      <c r="AB94" s="152">
        <f t="shared" si="5"/>
        <v>1</v>
      </c>
      <c r="AC94" s="110"/>
    </row>
    <row r="95" spans="1:29" hidden="1">
      <c r="A95" s="130">
        <v>1998</v>
      </c>
      <c r="B95" s="149">
        <v>0.24299000000000001</v>
      </c>
      <c r="C95" s="149">
        <v>0.28578999999999999</v>
      </c>
      <c r="D95" s="150">
        <v>0.41360141920505894</v>
      </c>
      <c r="E95" s="150">
        <v>0.10108562058293608</v>
      </c>
      <c r="F95" s="150">
        <v>0.33241970213852257</v>
      </c>
      <c r="G95" s="149">
        <v>5.7799999999999997E-2</v>
      </c>
      <c r="H95" s="150">
        <v>9.1172248188168867E-2</v>
      </c>
      <c r="I95" s="150">
        <v>2.9997539794276939E-3</v>
      </c>
      <c r="J95" s="150">
        <v>4.7839181861186499E-2</v>
      </c>
      <c r="K95" s="149">
        <v>5.2100000000000002E-3</v>
      </c>
      <c r="L95" s="149">
        <v>-2.5569999999999999E-2</v>
      </c>
      <c r="M95" s="149">
        <v>-4.4490000000000002E-2</v>
      </c>
      <c r="N95" s="149">
        <v>-2.895E-2</v>
      </c>
      <c r="O95" s="149">
        <v>-8.1519999999999995E-2</v>
      </c>
      <c r="P95" s="149">
        <v>0.18764</v>
      </c>
      <c r="Q95" s="149">
        <v>-0.25340000000000001</v>
      </c>
      <c r="R95" s="149">
        <v>4.8559999999999999E-2</v>
      </c>
      <c r="S95" s="149">
        <v>0.10205</v>
      </c>
      <c r="T95" s="149">
        <v>0.13063</v>
      </c>
      <c r="U95" s="149">
        <v>0.1076</v>
      </c>
      <c r="V95" s="149">
        <v>6.4810000000000006E-2</v>
      </c>
      <c r="W95" s="149">
        <v>-0.2724284267549712</v>
      </c>
      <c r="X95" s="149">
        <v>-0.18822700000000001</v>
      </c>
      <c r="Z95" s="151">
        <f t="shared" si="3"/>
        <v>1998</v>
      </c>
      <c r="AA95" s="121">
        <f t="shared" si="4"/>
        <v>0</v>
      </c>
      <c r="AB95" s="152">
        <f t="shared" si="5"/>
        <v>1</v>
      </c>
      <c r="AC95" s="110"/>
    </row>
    <row r="96" spans="1:29" hidden="1">
      <c r="A96" s="130">
        <v>1999</v>
      </c>
      <c r="B96" s="149">
        <v>0.25219999999999998</v>
      </c>
      <c r="C96" s="149">
        <v>0.21042</v>
      </c>
      <c r="D96" s="150">
        <v>0.23101600322735003</v>
      </c>
      <c r="E96" s="150">
        <v>3.9757537955800906E-2</v>
      </c>
      <c r="F96" s="150">
        <v>-5.9881729442750373E-2</v>
      </c>
      <c r="G96" s="149">
        <v>0.30679000000000001</v>
      </c>
      <c r="H96" s="150">
        <v>0.47076717591861356</v>
      </c>
      <c r="I96" s="150">
        <v>1.5313030009667194E-2</v>
      </c>
      <c r="J96" s="150">
        <v>0.1029784255505055</v>
      </c>
      <c r="K96" s="149">
        <v>0.32912999999999998</v>
      </c>
      <c r="L96" s="149">
        <v>0.46672000000000002</v>
      </c>
      <c r="M96" s="149">
        <v>0.22844</v>
      </c>
      <c r="N96" s="149">
        <v>8.7840000000000001E-2</v>
      </c>
      <c r="O96" s="149">
        <v>0.31453999999999999</v>
      </c>
      <c r="P96" s="149">
        <v>0.27926000000000001</v>
      </c>
      <c r="Q96" s="149">
        <v>0.66491</v>
      </c>
      <c r="R96" s="149">
        <v>4.684E-2</v>
      </c>
      <c r="S96" s="149">
        <v>-1.771E-2</v>
      </c>
      <c r="T96" s="149">
        <v>-8.9639999999999997E-2</v>
      </c>
      <c r="U96" s="149">
        <v>-7.4459999999999998E-2</v>
      </c>
      <c r="V96" s="149">
        <v>-2.0670000000000001E-2</v>
      </c>
      <c r="W96" s="149">
        <v>0.31822851650961631</v>
      </c>
      <c r="X96" s="149">
        <v>-6.4758999999999997E-2</v>
      </c>
      <c r="Z96" s="151">
        <f t="shared" si="3"/>
        <v>1999</v>
      </c>
      <c r="AA96" s="121">
        <f t="shared" si="4"/>
        <v>0</v>
      </c>
      <c r="AB96" s="152">
        <f t="shared" si="5"/>
        <v>1</v>
      </c>
      <c r="AC96" s="110"/>
    </row>
    <row r="97" spans="1:32" hidden="1">
      <c r="A97" s="130">
        <v>2000</v>
      </c>
      <c r="B97" s="149">
        <v>-0.11416999999999999</v>
      </c>
      <c r="C97" s="149">
        <v>-9.1039999999999996E-2</v>
      </c>
      <c r="D97" s="150">
        <v>-7.4817379157590833E-2</v>
      </c>
      <c r="E97" s="150">
        <v>0.11367298988547364</v>
      </c>
      <c r="F97" s="150">
        <v>0.23021857188038289</v>
      </c>
      <c r="G97" s="149">
        <v>-7.6759999999999995E-2</v>
      </c>
      <c r="H97" s="150">
        <v>-1.4749316422994534E-2</v>
      </c>
      <c r="I97" s="150">
        <v>0.29992500885085488</v>
      </c>
      <c r="J97" s="150">
        <v>0.26142064716784141</v>
      </c>
      <c r="K97" s="149">
        <v>-0.1103</v>
      </c>
      <c r="L97" s="149">
        <v>-0.24782000000000001</v>
      </c>
      <c r="M97" s="149">
        <v>0.17705000000000001</v>
      </c>
      <c r="N97" s="149">
        <v>0.24257999999999999</v>
      </c>
      <c r="O97" s="149">
        <v>-0.13322000000000001</v>
      </c>
      <c r="P97" s="149">
        <v>-0.13371</v>
      </c>
      <c r="Q97" s="149">
        <v>-0.30830000000000002</v>
      </c>
      <c r="R97" s="149">
        <v>5.8930000000000003E-2</v>
      </c>
      <c r="S97" s="149">
        <v>0.12592</v>
      </c>
      <c r="T97" s="149">
        <v>0.21479000000000001</v>
      </c>
      <c r="U97" s="149">
        <v>0.12867000000000001</v>
      </c>
      <c r="V97" s="149">
        <v>0.11694</v>
      </c>
      <c r="W97" s="149">
        <v>0.31866253247297416</v>
      </c>
      <c r="X97" s="149">
        <v>0.25890200000000002</v>
      </c>
      <c r="Z97" s="151">
        <f t="shared" si="3"/>
        <v>2000</v>
      </c>
      <c r="AA97" s="121">
        <f t="shared" si="4"/>
        <v>0</v>
      </c>
      <c r="AB97" s="152">
        <f t="shared" si="5"/>
        <v>1</v>
      </c>
      <c r="AC97" s="110"/>
    </row>
    <row r="98" spans="1:32" hidden="1">
      <c r="A98" s="130">
        <v>2001</v>
      </c>
      <c r="B98" s="149">
        <v>-0.11148</v>
      </c>
      <c r="C98" s="149">
        <v>-0.11885999999999999</v>
      </c>
      <c r="D98" s="150">
        <v>-0.11102900078612685</v>
      </c>
      <c r="E98" s="150">
        <v>-2.4809170353283224E-2</v>
      </c>
      <c r="F98" s="150">
        <v>7.9085827458538219E-2</v>
      </c>
      <c r="G98" s="149">
        <v>-2.7859999999999999E-2</v>
      </c>
      <c r="H98" s="150">
        <v>-4.4670051030980339E-2</v>
      </c>
      <c r="I98" s="150">
        <v>5.1752696152990482E-2</v>
      </c>
      <c r="J98" s="150">
        <v>5.5242966536742572E-2</v>
      </c>
      <c r="K98" s="149">
        <v>0.13164000000000001</v>
      </c>
      <c r="L98" s="149">
        <v>8.3899999999999999E-3</v>
      </c>
      <c r="M98" s="149">
        <v>0.15690000000000001</v>
      </c>
      <c r="N98" s="149">
        <v>0.23699000000000001</v>
      </c>
      <c r="O98" s="149">
        <v>0.33695000000000003</v>
      </c>
      <c r="P98" s="149">
        <v>-0.21396999999999999</v>
      </c>
      <c r="Q98" s="149">
        <v>-2.615E-2</v>
      </c>
      <c r="R98" s="149">
        <v>3.8260000000000002E-2</v>
      </c>
      <c r="S98" s="149">
        <v>7.6189999999999994E-2</v>
      </c>
      <c r="T98" s="149">
        <v>3.696E-2</v>
      </c>
      <c r="U98" s="149">
        <v>0.10648000000000001</v>
      </c>
      <c r="V98" s="149">
        <v>5.1339999999999997E-2</v>
      </c>
      <c r="W98" s="149">
        <v>-0.21751315488446574</v>
      </c>
      <c r="X98" s="149">
        <v>0.15502021837079205</v>
      </c>
      <c r="Z98" s="151">
        <f t="shared" si="3"/>
        <v>2001</v>
      </c>
      <c r="AA98" s="121">
        <f t="shared" si="4"/>
        <v>0</v>
      </c>
      <c r="AB98" s="152">
        <f t="shared" si="5"/>
        <v>1</v>
      </c>
      <c r="AC98" s="110"/>
    </row>
    <row r="99" spans="1:32" hidden="1">
      <c r="A99" s="130">
        <v>2002</v>
      </c>
      <c r="B99" s="149">
        <v>-0.21148</v>
      </c>
      <c r="C99" s="149">
        <v>-0.22101999999999999</v>
      </c>
      <c r="D99" s="150">
        <v>-0.21940281007862381</v>
      </c>
      <c r="E99" s="150">
        <v>-0.14028393452282603</v>
      </c>
      <c r="F99" s="150">
        <v>-0.35544236436404508</v>
      </c>
      <c r="G99" s="149">
        <v>-0.18584000000000001</v>
      </c>
      <c r="H99" s="150">
        <v>-0.21383850203700924</v>
      </c>
      <c r="I99" s="150">
        <v>-0.12623674101121124</v>
      </c>
      <c r="J99" s="150">
        <v>-0.18709170132897784</v>
      </c>
      <c r="K99" s="149">
        <v>-0.21607999999999999</v>
      </c>
      <c r="L99" s="149">
        <v>-0.31902999999999998</v>
      </c>
      <c r="M99" s="149">
        <v>-0.12102</v>
      </c>
      <c r="N99" s="149">
        <v>-9.1060000000000002E-2</v>
      </c>
      <c r="O99" s="149">
        <v>-0.13883000000000001</v>
      </c>
      <c r="P99" s="149">
        <v>-0.158</v>
      </c>
      <c r="Q99" s="149">
        <v>-6.1710000000000001E-2</v>
      </c>
      <c r="R99" s="149">
        <v>1.6469999999999999E-2</v>
      </c>
      <c r="S99" s="149">
        <v>0.12934000000000001</v>
      </c>
      <c r="T99" s="149">
        <v>0.17838999999999999</v>
      </c>
      <c r="U99" s="149">
        <v>0.16334000000000001</v>
      </c>
      <c r="V99" s="149">
        <v>9.6000000000000002E-2</v>
      </c>
      <c r="W99" s="149">
        <v>0.33552615549545589</v>
      </c>
      <c r="X99" s="149">
        <v>5.2155705932549701E-2</v>
      </c>
      <c r="Z99" s="151">
        <f t="shared" si="3"/>
        <v>2002</v>
      </c>
      <c r="AA99" s="121">
        <f t="shared" si="4"/>
        <v>0</v>
      </c>
      <c r="AB99" s="152">
        <f t="shared" si="5"/>
        <v>1</v>
      </c>
      <c r="AC99" s="110"/>
    </row>
    <row r="100" spans="1:32" hidden="1">
      <c r="A100" s="130">
        <v>2003</v>
      </c>
      <c r="B100" s="149">
        <v>0.31622</v>
      </c>
      <c r="C100" s="149">
        <v>0.28689999999999999</v>
      </c>
      <c r="D100" s="150">
        <v>0.28019554969793381</v>
      </c>
      <c r="E100" s="150">
        <v>0.28132689113470027</v>
      </c>
      <c r="F100" s="150">
        <v>0.30179789770138987</v>
      </c>
      <c r="G100" s="149">
        <v>0.41497000000000001</v>
      </c>
      <c r="H100" s="150">
        <v>0.39232798371341948</v>
      </c>
      <c r="I100" s="150">
        <v>0.41834492363257675</v>
      </c>
      <c r="J100" s="150">
        <v>0.47820305552565245</v>
      </c>
      <c r="K100" s="149">
        <v>0.51549999999999996</v>
      </c>
      <c r="L100" s="149">
        <v>0.54176000000000002</v>
      </c>
      <c r="M100" s="149">
        <v>0.48919000000000001</v>
      </c>
      <c r="N100" s="149">
        <v>0.63919000000000004</v>
      </c>
      <c r="O100" s="149">
        <v>0.78229000000000004</v>
      </c>
      <c r="P100" s="149">
        <v>0.39422000000000001</v>
      </c>
      <c r="Q100" s="149">
        <v>0.55815999999999999</v>
      </c>
      <c r="R100" s="149">
        <v>1.021E-2</v>
      </c>
      <c r="S100" s="149">
        <v>2.3959999999999999E-2</v>
      </c>
      <c r="T100" s="149">
        <v>1.448E-2</v>
      </c>
      <c r="U100" s="149">
        <v>5.2659999999999998E-2</v>
      </c>
      <c r="V100" s="149">
        <v>5.3190000000000001E-2</v>
      </c>
      <c r="W100" s="149">
        <v>0.2420914364943261</v>
      </c>
      <c r="X100" s="149">
        <v>0.38466344636355609</v>
      </c>
      <c r="Z100" s="151">
        <f t="shared" si="3"/>
        <v>2003</v>
      </c>
      <c r="AA100" s="121">
        <f t="shared" si="4"/>
        <v>0</v>
      </c>
      <c r="AB100" s="152">
        <f t="shared" si="5"/>
        <v>1</v>
      </c>
      <c r="AC100" s="110"/>
    </row>
    <row r="101" spans="1:32" hidden="1">
      <c r="A101" s="130">
        <v>2004</v>
      </c>
      <c r="B101" s="149">
        <v>0.11971999999999999</v>
      </c>
      <c r="C101" s="149">
        <v>0.10879</v>
      </c>
      <c r="D101" s="150">
        <v>9.0725876910938794E-2</v>
      </c>
      <c r="E101" s="150">
        <v>0.13029176814868643</v>
      </c>
      <c r="F101" s="150">
        <v>0.15283395099840547</v>
      </c>
      <c r="G101" s="149">
        <v>0.18168000000000001</v>
      </c>
      <c r="H101" s="150">
        <v>0.13067095061797715</v>
      </c>
      <c r="I101" s="150">
        <v>0.22754390347045336</v>
      </c>
      <c r="J101" s="150">
        <v>0.1988685955591096</v>
      </c>
      <c r="K101" s="149">
        <v>0.2107</v>
      </c>
      <c r="L101" s="149">
        <v>0.1547</v>
      </c>
      <c r="M101" s="149">
        <v>0.20701</v>
      </c>
      <c r="N101" s="149">
        <v>0.20224</v>
      </c>
      <c r="O101" s="149">
        <v>0.16638</v>
      </c>
      <c r="P101" s="149">
        <v>0.20383999999999999</v>
      </c>
      <c r="Q101" s="149">
        <v>0.25552999999999998</v>
      </c>
      <c r="R101" s="149">
        <v>1.2030000000000001E-2</v>
      </c>
      <c r="S101" s="149">
        <v>2.2530000000000001E-2</v>
      </c>
      <c r="T101" s="149">
        <v>8.5099999999999995E-2</v>
      </c>
      <c r="U101" s="149">
        <v>8.7209999999999996E-2</v>
      </c>
      <c r="V101" s="149">
        <v>4.471E-2</v>
      </c>
      <c r="W101" s="149">
        <v>0.18193212306366635</v>
      </c>
      <c r="X101" s="149">
        <v>0.3040950579347077</v>
      </c>
      <c r="Z101" s="151">
        <f t="shared" si="3"/>
        <v>2004</v>
      </c>
      <c r="AA101" s="121">
        <f t="shared" si="4"/>
        <v>0</v>
      </c>
      <c r="AB101" s="152">
        <f t="shared" si="5"/>
        <v>1</v>
      </c>
      <c r="AC101" s="110"/>
    </row>
    <row r="102" spans="1:32" hidden="1">
      <c r="A102" s="130">
        <v>2005</v>
      </c>
      <c r="B102" s="149">
        <v>6.164E-2</v>
      </c>
      <c r="C102" s="149">
        <v>4.913E-2</v>
      </c>
      <c r="D102" s="150">
        <v>5.3616507201120711E-2</v>
      </c>
      <c r="E102" s="150">
        <v>4.3511744716675779E-2</v>
      </c>
      <c r="F102" s="150">
        <v>8.0160979951889311E-2</v>
      </c>
      <c r="G102" s="149">
        <v>0.11089</v>
      </c>
      <c r="H102" s="150">
        <v>7.9168606627493435E-2</v>
      </c>
      <c r="I102" s="150">
        <v>0.16019022103090322</v>
      </c>
      <c r="J102" s="150">
        <v>9.8452387040302569E-2</v>
      </c>
      <c r="K102" s="149">
        <v>6.7680000000000004E-2</v>
      </c>
      <c r="L102" s="149">
        <v>-3.3E-4</v>
      </c>
      <c r="M102" s="149">
        <v>8.616E-2</v>
      </c>
      <c r="N102" s="149">
        <v>8.9029999999999998E-2</v>
      </c>
      <c r="O102" s="149">
        <v>3.6580000000000001E-2</v>
      </c>
      <c r="P102" s="149">
        <v>0.1447</v>
      </c>
      <c r="Q102" s="149">
        <v>0.33999000000000001</v>
      </c>
      <c r="R102" s="149">
        <v>2.98E-2</v>
      </c>
      <c r="S102" s="149">
        <v>1.362E-2</v>
      </c>
      <c r="T102" s="149">
        <v>7.8119999999999995E-2</v>
      </c>
      <c r="U102" s="149">
        <v>5.8700000000000002E-2</v>
      </c>
      <c r="V102" s="149">
        <v>3.5180000000000003E-2</v>
      </c>
      <c r="W102" s="149">
        <v>0.24885488477343756</v>
      </c>
      <c r="X102" s="149">
        <v>8.2881613678449373E-2</v>
      </c>
      <c r="Z102" s="151">
        <f t="shared" si="3"/>
        <v>2005</v>
      </c>
      <c r="AA102" s="121">
        <f t="shared" si="4"/>
        <v>0</v>
      </c>
      <c r="AB102" s="152">
        <f t="shared" si="5"/>
        <v>1</v>
      </c>
      <c r="AC102" s="110"/>
    </row>
    <row r="103" spans="1:32" hidden="1">
      <c r="A103" s="130">
        <v>2006</v>
      </c>
      <c r="B103" s="149">
        <v>0.15482000000000001</v>
      </c>
      <c r="C103" s="149">
        <v>0.15795999999999999</v>
      </c>
      <c r="D103" s="150">
        <v>0.11393822827156921</v>
      </c>
      <c r="E103" s="150">
        <v>0.21022089672251801</v>
      </c>
      <c r="F103" s="150">
        <v>0.25365791976378582</v>
      </c>
      <c r="G103" s="149">
        <v>0.13888</v>
      </c>
      <c r="H103" s="150">
        <v>0.12211474395281348</v>
      </c>
      <c r="I103" s="150">
        <v>0.12031882465409058</v>
      </c>
      <c r="J103" s="150">
        <v>0.17642734523601994</v>
      </c>
      <c r="K103" s="149">
        <v>0.16203000000000001</v>
      </c>
      <c r="L103" s="149">
        <v>8.856E-2</v>
      </c>
      <c r="M103" s="149">
        <v>0.2102</v>
      </c>
      <c r="N103" s="149">
        <v>0.24548</v>
      </c>
      <c r="O103" s="149">
        <v>0.18018000000000001</v>
      </c>
      <c r="P103" s="149">
        <v>0.25708999999999999</v>
      </c>
      <c r="Q103" s="149">
        <v>0.32144</v>
      </c>
      <c r="R103" s="149">
        <v>4.8000000000000001E-2</v>
      </c>
      <c r="S103" s="149">
        <v>3.143E-2</v>
      </c>
      <c r="T103" s="149">
        <v>1.189E-2</v>
      </c>
      <c r="U103" s="149">
        <v>3.243E-2</v>
      </c>
      <c r="V103" s="149">
        <v>4.8419999999999998E-2</v>
      </c>
      <c r="W103" s="149">
        <v>-2.8526778797900883E-2</v>
      </c>
      <c r="X103" s="149">
        <v>0.34019325216752749</v>
      </c>
      <c r="Z103" s="151">
        <f t="shared" si="3"/>
        <v>2006</v>
      </c>
      <c r="AA103" s="121">
        <f t="shared" si="4"/>
        <v>0</v>
      </c>
      <c r="AB103" s="152">
        <f t="shared" si="5"/>
        <v>1</v>
      </c>
      <c r="AC103" s="110"/>
    </row>
    <row r="104" spans="1:32" hidden="1">
      <c r="A104" s="130">
        <v>2007</v>
      </c>
      <c r="B104" s="149">
        <v>5.8110000000000002E-2</v>
      </c>
      <c r="C104" s="149">
        <v>5.4940000000000003E-2</v>
      </c>
      <c r="D104" s="150">
        <v>0.12940656132444017</v>
      </c>
      <c r="E104" s="150">
        <v>-6.4073751919767434E-3</v>
      </c>
      <c r="F104" s="150">
        <v>2.0005432157809918E-2</v>
      </c>
      <c r="G104" s="149">
        <v>4.8809999999999999E-2</v>
      </c>
      <c r="H104" s="150">
        <v>9.2580823402918178E-2</v>
      </c>
      <c r="I104" s="150">
        <v>1.0155222727752848E-2</v>
      </c>
      <c r="J104" s="150">
        <v>-5.3572633702628304E-2</v>
      </c>
      <c r="K104" s="149">
        <v>2.0000000000000001E-4</v>
      </c>
      <c r="L104" s="149">
        <v>5.527E-2</v>
      </c>
      <c r="M104" s="149">
        <v>-2.512E-2</v>
      </c>
      <c r="N104" s="149">
        <v>-0.11115999999999999</v>
      </c>
      <c r="O104" s="149">
        <v>-7.9409999999999994E-2</v>
      </c>
      <c r="P104" s="149">
        <v>0.1244</v>
      </c>
      <c r="Q104" s="149">
        <v>0.39417999999999997</v>
      </c>
      <c r="R104" s="149">
        <v>4.6620000000000002E-2</v>
      </c>
      <c r="S104" s="149">
        <v>0.10052999999999999</v>
      </c>
      <c r="T104" s="149">
        <v>9.8820000000000005E-2</v>
      </c>
      <c r="U104" s="149">
        <v>2.598E-2</v>
      </c>
      <c r="V104" s="149">
        <v>3.3599999999999998E-2</v>
      </c>
      <c r="W104" s="149">
        <v>0.22147106544077885</v>
      </c>
      <c r="X104" s="149">
        <v>-0.17831786041861797</v>
      </c>
      <c r="Z104" s="151">
        <f t="shared" si="3"/>
        <v>2007</v>
      </c>
      <c r="AA104" s="121">
        <f t="shared" si="4"/>
        <v>0</v>
      </c>
      <c r="AB104" s="152">
        <f t="shared" si="5"/>
        <v>1</v>
      </c>
      <c r="AC104" s="110"/>
    </row>
    <row r="105" spans="1:32" hidden="1">
      <c r="A105" s="130">
        <v>2008</v>
      </c>
      <c r="B105" s="149">
        <v>-0.36706</v>
      </c>
      <c r="C105" s="149">
        <v>-0.36997000000000002</v>
      </c>
      <c r="D105" s="150">
        <v>-0.32582890069245779</v>
      </c>
      <c r="E105" s="150">
        <v>-0.4294032904297409</v>
      </c>
      <c r="F105" s="150">
        <v>-0.38241078134456552</v>
      </c>
      <c r="G105" s="149">
        <v>-0.38174999999999998</v>
      </c>
      <c r="H105" s="150">
        <v>-0.37885587067865983</v>
      </c>
      <c r="I105" s="150">
        <v>-0.40989608958988483</v>
      </c>
      <c r="J105" s="150">
        <v>-0.35625779222044857</v>
      </c>
      <c r="K105" s="149">
        <v>-0.37641000000000002</v>
      </c>
      <c r="L105" s="149">
        <v>-0.40214</v>
      </c>
      <c r="M105" s="149">
        <v>-0.30835000000000001</v>
      </c>
      <c r="N105" s="149">
        <v>-0.32866000000000001</v>
      </c>
      <c r="O105" s="149">
        <v>-0.41471999999999998</v>
      </c>
      <c r="P105" s="149">
        <v>-0.43554999999999999</v>
      </c>
      <c r="Q105" s="149">
        <v>-0.53332000000000002</v>
      </c>
      <c r="R105" s="149">
        <v>1.5990000000000001E-2</v>
      </c>
      <c r="S105" s="149">
        <v>0.13106999999999999</v>
      </c>
      <c r="T105" s="149">
        <v>0.25873000000000002</v>
      </c>
      <c r="U105" s="149">
        <v>8.7819999999999995E-2</v>
      </c>
      <c r="V105" s="149">
        <v>-2.4740000000000002E-2</v>
      </c>
      <c r="W105" s="149">
        <v>-0.35037720747262485</v>
      </c>
      <c r="X105" s="149">
        <v>-0.37839825177922815</v>
      </c>
      <c r="Z105" s="151">
        <f t="shared" si="3"/>
        <v>2008</v>
      </c>
      <c r="AA105" s="121">
        <f t="shared" si="4"/>
        <v>0</v>
      </c>
      <c r="AB105" s="152">
        <f t="shared" si="5"/>
        <v>1</v>
      </c>
      <c r="AC105" s="110"/>
    </row>
    <row r="106" spans="1:32" hidden="1">
      <c r="A106" s="130">
        <v>2009</v>
      </c>
      <c r="B106" s="149">
        <v>0.28820000000000001</v>
      </c>
      <c r="C106" s="149">
        <v>0.26463999999999999</v>
      </c>
      <c r="D106" s="150">
        <v>0.31218976321585157</v>
      </c>
      <c r="E106" s="150">
        <v>0.20569660069892645</v>
      </c>
      <c r="F106" s="150">
        <v>0.10612710201232986</v>
      </c>
      <c r="G106" s="149">
        <v>0.41755999999999999</v>
      </c>
      <c r="H106" s="150">
        <v>0.42921447957814141</v>
      </c>
      <c r="I106" s="150">
        <v>0.37016331077667625</v>
      </c>
      <c r="J106" s="150">
        <v>0.34854002182508859</v>
      </c>
      <c r="K106" s="149">
        <v>0.44146000000000002</v>
      </c>
      <c r="L106" s="149">
        <v>0.37048999999999999</v>
      </c>
      <c r="M106" s="149">
        <v>0.33273999999999998</v>
      </c>
      <c r="N106" s="149">
        <v>0.31078</v>
      </c>
      <c r="O106" s="149">
        <v>0.61126999999999998</v>
      </c>
      <c r="P106" s="149">
        <v>0.33665</v>
      </c>
      <c r="Q106" s="149">
        <v>0.78505000000000003</v>
      </c>
      <c r="R106" s="149">
        <v>9.7000000000000005E-4</v>
      </c>
      <c r="S106" s="149">
        <v>-2.4039999999999999E-2</v>
      </c>
      <c r="T106" s="149">
        <v>-0.14903</v>
      </c>
      <c r="U106" s="149">
        <v>3.0169999999999999E-2</v>
      </c>
      <c r="V106" s="149">
        <v>0.12914</v>
      </c>
      <c r="W106" s="149">
        <v>0.23651361636497908</v>
      </c>
      <c r="X106" s="149">
        <v>0.27800924496301538</v>
      </c>
      <c r="Z106" s="151">
        <f t="shared" si="3"/>
        <v>2009</v>
      </c>
      <c r="AA106" s="121">
        <f t="shared" si="4"/>
        <v>0</v>
      </c>
      <c r="AB106" s="152">
        <f t="shared" si="5"/>
        <v>1</v>
      </c>
      <c r="AC106" s="110"/>
    </row>
    <row r="107" spans="1:32" hidden="1">
      <c r="A107" s="130">
        <v>2010</v>
      </c>
      <c r="B107" s="149">
        <v>0.17734</v>
      </c>
      <c r="C107" s="149">
        <v>0.15064</v>
      </c>
      <c r="D107" s="150">
        <v>0.13219874078180049</v>
      </c>
      <c r="E107" s="150">
        <v>0.18830234693322592</v>
      </c>
      <c r="F107" s="150">
        <v>1.6010377617841208E-2</v>
      </c>
      <c r="G107" s="149">
        <v>0.27368999999999999</v>
      </c>
      <c r="H107" s="150">
        <v>0.31873267291688734</v>
      </c>
      <c r="I107" s="150">
        <v>0.25683187613585651</v>
      </c>
      <c r="J107" s="150">
        <v>0.20669044300282099</v>
      </c>
      <c r="K107" s="149">
        <v>0.30454999999999999</v>
      </c>
      <c r="L107" s="149">
        <v>0.29629</v>
      </c>
      <c r="M107" s="149">
        <v>0.29271999999999998</v>
      </c>
      <c r="N107" s="149">
        <v>0.26634000000000002</v>
      </c>
      <c r="O107" s="149">
        <v>0.29100999999999999</v>
      </c>
      <c r="P107" s="149">
        <v>8.9459999999999998E-2</v>
      </c>
      <c r="Q107" s="149">
        <v>0.18876000000000001</v>
      </c>
      <c r="R107" s="149">
        <v>1.2099999999999999E-3</v>
      </c>
      <c r="S107" s="149">
        <v>7.1169999999999997E-2</v>
      </c>
      <c r="T107" s="149">
        <v>0.10144</v>
      </c>
      <c r="U107" s="149">
        <v>0.12439</v>
      </c>
      <c r="V107" s="149">
        <v>2.3789999999999999E-2</v>
      </c>
      <c r="W107" s="149">
        <v>0.1760137379333738</v>
      </c>
      <c r="X107" s="149">
        <v>0.27563826149019377</v>
      </c>
      <c r="Z107" s="151">
        <f t="shared" si="3"/>
        <v>2010</v>
      </c>
      <c r="AA107" s="121">
        <f t="shared" si="4"/>
        <v>0</v>
      </c>
      <c r="AB107" s="152">
        <f t="shared" si="5"/>
        <v>1</v>
      </c>
      <c r="AC107" s="110"/>
    </row>
    <row r="108" spans="1:32" hidden="1">
      <c r="A108" s="130">
        <v>2011</v>
      </c>
      <c r="B108" s="149">
        <v>7.7200000000000003E-3</v>
      </c>
      <c r="C108" s="149">
        <v>2.112E-2</v>
      </c>
      <c r="D108" s="150">
        <v>4.4416211117135743E-2</v>
      </c>
      <c r="E108" s="150">
        <v>7.1602411542183025E-2</v>
      </c>
      <c r="F108" s="150">
        <v>-0.15064559770001829</v>
      </c>
      <c r="G108" s="149">
        <v>-8.8299999999999993E-3</v>
      </c>
      <c r="H108" s="150">
        <v>8.628840754881165E-3</v>
      </c>
      <c r="I108" s="150">
        <v>-9.2809108626137615E-3</v>
      </c>
      <c r="J108" s="150">
        <v>-4.6754273635441025E-2</v>
      </c>
      <c r="K108" s="149">
        <v>-3.9910000000000001E-2</v>
      </c>
      <c r="L108" s="149">
        <v>-5.5960000000000003E-2</v>
      </c>
      <c r="M108" s="149">
        <v>-4.9110000000000001E-2</v>
      </c>
      <c r="N108" s="149">
        <v>-8.5010000000000002E-2</v>
      </c>
      <c r="O108" s="149">
        <v>-0.10204000000000001</v>
      </c>
      <c r="P108" s="149">
        <v>-0.12207</v>
      </c>
      <c r="Q108" s="149">
        <v>-0.18423999999999999</v>
      </c>
      <c r="R108" s="149">
        <v>4.2000000000000002E-4</v>
      </c>
      <c r="S108" s="149">
        <v>8.8109999999999994E-2</v>
      </c>
      <c r="T108" s="149">
        <v>0.27100999999999997</v>
      </c>
      <c r="U108" s="149">
        <v>0.17948</v>
      </c>
      <c r="V108" s="149">
        <v>0.107</v>
      </c>
      <c r="W108" s="149">
        <v>-8.2122790887731098E-2</v>
      </c>
      <c r="X108" s="149">
        <v>7.3047132258233782E-2</v>
      </c>
      <c r="Z108" s="151">
        <f t="shared" si="3"/>
        <v>2011</v>
      </c>
      <c r="AA108" s="121">
        <f t="shared" si="4"/>
        <v>0</v>
      </c>
      <c r="AB108" s="152">
        <f t="shared" si="5"/>
        <v>1</v>
      </c>
      <c r="AC108" s="110"/>
    </row>
    <row r="109" spans="1:32" hidden="1">
      <c r="A109" s="130">
        <v>2012</v>
      </c>
      <c r="B109" s="149">
        <v>0.16162000000000001</v>
      </c>
      <c r="C109" s="149">
        <v>0.16003999999999999</v>
      </c>
      <c r="D109" s="150">
        <v>0.14090975604876144</v>
      </c>
      <c r="E109" s="150">
        <v>0.12473329277829694</v>
      </c>
      <c r="F109" s="150">
        <v>0.30798464299964295</v>
      </c>
      <c r="G109" s="149">
        <v>0.16409000000000001</v>
      </c>
      <c r="H109" s="150">
        <v>0.16254442909244673</v>
      </c>
      <c r="I109" s="150">
        <v>0.15167666886150258</v>
      </c>
      <c r="J109" s="150">
        <v>0.19190834285944128</v>
      </c>
      <c r="K109" s="149">
        <v>0.18140000000000001</v>
      </c>
      <c r="L109" s="149">
        <v>0.14990000000000001</v>
      </c>
      <c r="M109" s="149">
        <v>0.18546000000000001</v>
      </c>
      <c r="N109" s="149">
        <v>0.19819000000000001</v>
      </c>
      <c r="O109" s="149">
        <v>0.17329</v>
      </c>
      <c r="P109" s="149">
        <v>0.16411999999999999</v>
      </c>
      <c r="Q109" s="149">
        <v>0.18223</v>
      </c>
      <c r="R109" s="149">
        <v>5.9999999999999995E-4</v>
      </c>
      <c r="S109" s="149">
        <v>1.661E-2</v>
      </c>
      <c r="T109" s="149">
        <v>3.4279999999999998E-2</v>
      </c>
      <c r="U109" s="149">
        <v>0.10677</v>
      </c>
      <c r="V109" s="149">
        <v>6.7799999999999999E-2</v>
      </c>
      <c r="W109" s="149">
        <v>-3.2850136860567258E-2</v>
      </c>
      <c r="X109" s="149">
        <v>0.19727397896417731</v>
      </c>
      <c r="Z109" s="151">
        <f t="shared" si="3"/>
        <v>2012</v>
      </c>
      <c r="AA109" s="121">
        <f t="shared" si="4"/>
        <v>0</v>
      </c>
      <c r="AB109" s="152">
        <f t="shared" si="5"/>
        <v>1</v>
      </c>
      <c r="AC109" s="110"/>
    </row>
    <row r="110" spans="1:32" s="153" customFormat="1" ht="16" hidden="1">
      <c r="A110" s="130">
        <v>2013</v>
      </c>
      <c r="B110" s="149">
        <v>0.35170000000000001</v>
      </c>
      <c r="C110" s="149">
        <v>0.32388</v>
      </c>
      <c r="D110" s="150">
        <v>0.33750532407361411</v>
      </c>
      <c r="E110" s="150">
        <v>0.31307585325971593</v>
      </c>
      <c r="F110" s="150">
        <v>0.3735770401094608</v>
      </c>
      <c r="G110" s="149">
        <v>0.39257999999999998</v>
      </c>
      <c r="H110" s="150">
        <v>0.37902299493198938</v>
      </c>
      <c r="I110" s="150">
        <v>0.3625246091908676</v>
      </c>
      <c r="J110" s="150">
        <v>0.48953022518340994</v>
      </c>
      <c r="K110" s="149">
        <v>0.42978</v>
      </c>
      <c r="L110" s="149">
        <v>0.45241999999999999</v>
      </c>
      <c r="M110" s="149">
        <v>0.41077999999999998</v>
      </c>
      <c r="N110" s="149">
        <v>0.41599999999999998</v>
      </c>
      <c r="O110" s="149">
        <v>0.49246000000000001</v>
      </c>
      <c r="P110" s="149">
        <v>0.21024999999999999</v>
      </c>
      <c r="Q110" s="149">
        <v>-2.6020000000000001E-2</v>
      </c>
      <c r="R110" s="149">
        <v>2.4000000000000001E-4</v>
      </c>
      <c r="S110" s="149">
        <v>-3.6790000000000003E-2</v>
      </c>
      <c r="T110" s="149">
        <v>-0.12775</v>
      </c>
      <c r="U110" s="149">
        <v>-7.0749999999999993E-2</v>
      </c>
      <c r="V110" s="149">
        <v>-2.554E-2</v>
      </c>
      <c r="W110" s="149">
        <v>-4.9717066289308991E-2</v>
      </c>
      <c r="X110" s="149">
        <v>2.3405259134758216E-2</v>
      </c>
      <c r="Z110" s="151">
        <f t="shared" si="3"/>
        <v>2013</v>
      </c>
      <c r="AA110" s="121">
        <f t="shared" si="4"/>
        <v>0</v>
      </c>
      <c r="AB110" s="152">
        <f t="shared" si="5"/>
        <v>1</v>
      </c>
      <c r="AC110" s="110"/>
      <c r="AD110" s="154"/>
      <c r="AE110" s="154"/>
      <c r="AF110" s="154"/>
    </row>
    <row r="111" spans="1:32" s="153" customFormat="1" ht="16" hidden="1">
      <c r="A111" s="130">
        <v>2014</v>
      </c>
      <c r="B111" s="149">
        <v>0.11645999999999999</v>
      </c>
      <c r="C111" s="149">
        <v>0.13689000000000001</v>
      </c>
      <c r="D111" s="150">
        <v>0.13115123037348203</v>
      </c>
      <c r="E111" s="150">
        <v>0.11130087567717124</v>
      </c>
      <c r="F111" s="150">
        <v>0.12101659857201501</v>
      </c>
      <c r="G111" s="149">
        <v>8.165E-2</v>
      </c>
      <c r="H111" s="150">
        <v>0.10706260607754453</v>
      </c>
      <c r="I111" s="150">
        <v>0.11329591425597947</v>
      </c>
      <c r="J111" s="150">
        <v>5.6538012118630479E-2</v>
      </c>
      <c r="K111" s="149">
        <v>4.3819999999999998E-2</v>
      </c>
      <c r="L111" s="149">
        <v>5.271E-2</v>
      </c>
      <c r="M111" s="149">
        <v>3.8240000000000003E-2</v>
      </c>
      <c r="N111" s="149">
        <v>3.9010000000000003E-2</v>
      </c>
      <c r="O111" s="149">
        <v>2.6849999999999999E-2</v>
      </c>
      <c r="P111" s="149">
        <v>-4.3229999999999998E-2</v>
      </c>
      <c r="Q111" s="149">
        <v>-2.188E-2</v>
      </c>
      <c r="R111" s="149">
        <v>1.6000000000000001E-4</v>
      </c>
      <c r="S111" s="149">
        <v>2.9960000000000001E-2</v>
      </c>
      <c r="T111" s="149">
        <v>0.24706</v>
      </c>
      <c r="U111" s="149">
        <v>0.17280000000000001</v>
      </c>
      <c r="V111" s="149">
        <v>9.0509999999999993E-2</v>
      </c>
      <c r="W111" s="149">
        <v>-0.1789509225746754</v>
      </c>
      <c r="X111" s="149">
        <v>0.27228781901714516</v>
      </c>
      <c r="Z111" s="151">
        <f t="shared" si="3"/>
        <v>2014</v>
      </c>
      <c r="AA111" s="121">
        <f t="shared" si="4"/>
        <v>0</v>
      </c>
      <c r="AB111" s="152">
        <f t="shared" si="5"/>
        <v>1</v>
      </c>
      <c r="AC111" s="110"/>
      <c r="AD111" s="154"/>
      <c r="AE111" s="154"/>
      <c r="AF111" s="154"/>
    </row>
    <row r="112" spans="1:32" s="153" customFormat="1" ht="30.75" customHeight="1">
      <c r="A112" s="130">
        <v>2015</v>
      </c>
      <c r="B112" s="149">
        <v>-4.5399999999999998E-3</v>
      </c>
      <c r="C112" s="149">
        <v>1.384E-2</v>
      </c>
      <c r="D112" s="150">
        <v>5.5313037365448542E-2</v>
      </c>
      <c r="E112" s="150">
        <v>-4.3613250438120817E-3</v>
      </c>
      <c r="F112" s="150">
        <v>-7.4235310998576443E-2</v>
      </c>
      <c r="G112" s="149">
        <v>-3.848E-2</v>
      </c>
      <c r="H112" s="150">
        <v>1.316664977411665E-2</v>
      </c>
      <c r="I112" s="150">
        <v>-1.0708781631069603E-2</v>
      </c>
      <c r="J112" s="150">
        <v>-9.7797945579038453E-2</v>
      </c>
      <c r="K112" s="149">
        <v>-7.0760000000000003E-2</v>
      </c>
      <c r="L112" s="149">
        <v>-2.9669999999999998E-2</v>
      </c>
      <c r="M112" s="149">
        <v>-3.286E-2</v>
      </c>
      <c r="N112" s="149">
        <v>-9.7119999999999998E-2</v>
      </c>
      <c r="O112" s="149">
        <v>-0.11426</v>
      </c>
      <c r="P112" s="149">
        <v>-3.0380000000000001E-2</v>
      </c>
      <c r="Q112" s="149">
        <v>-0.14918000000000001</v>
      </c>
      <c r="R112" s="149">
        <v>1.9000000000000001E-4</v>
      </c>
      <c r="S112" s="149">
        <v>1.7919999999999998E-2</v>
      </c>
      <c r="T112" s="149">
        <v>-6.5399999999999998E-3</v>
      </c>
      <c r="U112" s="149">
        <v>-1.022E-2</v>
      </c>
      <c r="V112" s="149">
        <v>3.3009999999999998E-2</v>
      </c>
      <c r="W112" s="149">
        <v>-0.23401674828305527</v>
      </c>
      <c r="X112" s="149">
        <v>2.0505801906594678E-2</v>
      </c>
      <c r="Z112" s="151">
        <f t="shared" si="3"/>
        <v>2015</v>
      </c>
      <c r="AA112" s="121">
        <f t="shared" si="4"/>
        <v>0</v>
      </c>
      <c r="AB112" s="152">
        <f t="shared" si="5"/>
        <v>1</v>
      </c>
      <c r="AC112" s="110"/>
      <c r="AD112" s="154"/>
      <c r="AE112" s="154"/>
      <c r="AF112" s="154"/>
    </row>
    <row r="113" spans="1:32" s="153" customFormat="1" ht="16">
      <c r="A113" s="130">
        <v>2016</v>
      </c>
      <c r="B113" s="149">
        <v>0.13582</v>
      </c>
      <c r="C113" s="149">
        <v>0.1196</v>
      </c>
      <c r="D113" s="150">
        <v>9.6284738752158441E-2</v>
      </c>
      <c r="E113" s="150">
        <v>0.13895245627861427</v>
      </c>
      <c r="F113" s="150">
        <v>0.26890588571038898</v>
      </c>
      <c r="G113" s="149">
        <v>0.15775</v>
      </c>
      <c r="H113" s="150">
        <v>0.10091503014322717</v>
      </c>
      <c r="I113" s="150">
        <v>0.22293658718595075</v>
      </c>
      <c r="J113" s="150">
        <v>0.23185566553004461</v>
      </c>
      <c r="K113" s="149">
        <v>0.21423</v>
      </c>
      <c r="L113" s="149">
        <v>7.9420000000000004E-2</v>
      </c>
      <c r="M113" s="149">
        <v>0.23394999999999999</v>
      </c>
      <c r="N113" s="149">
        <v>0.36614999999999998</v>
      </c>
      <c r="O113" s="149">
        <v>0.28061000000000003</v>
      </c>
      <c r="P113" s="149">
        <v>2.7480000000000001E-2</v>
      </c>
      <c r="Q113" s="149">
        <v>0.11187</v>
      </c>
      <c r="R113" s="149">
        <v>2E-3</v>
      </c>
      <c r="S113" s="149">
        <v>1.9230000000000001E-2</v>
      </c>
      <c r="T113" s="149">
        <v>1.755E-2</v>
      </c>
      <c r="U113" s="149">
        <v>6.6989999999999994E-2</v>
      </c>
      <c r="V113" s="149">
        <v>2.48E-3</v>
      </c>
      <c r="W113" s="149">
        <v>9.6520992507911255E-2</v>
      </c>
      <c r="X113" s="149">
        <v>9.3749009739219277E-2</v>
      </c>
      <c r="Z113" s="151">
        <f t="shared" si="3"/>
        <v>2016</v>
      </c>
      <c r="AA113" s="121">
        <f t="shared" si="4"/>
        <v>0</v>
      </c>
      <c r="AB113" s="152">
        <f t="shared" si="5"/>
        <v>1</v>
      </c>
      <c r="AC113" s="110"/>
      <c r="AD113" s="154"/>
      <c r="AE113" s="154"/>
      <c r="AF113" s="154"/>
    </row>
    <row r="114" spans="1:32">
      <c r="A114" s="130">
        <v>2017</v>
      </c>
      <c r="B114" s="149">
        <v>0.21054</v>
      </c>
      <c r="C114" s="149">
        <v>0.21831999999999999</v>
      </c>
      <c r="D114" s="149">
        <v>0.2979030253232664</v>
      </c>
      <c r="E114" s="149">
        <v>0.127451871483275</v>
      </c>
      <c r="F114" s="149">
        <v>0.19558154855941634</v>
      </c>
      <c r="G114" s="149">
        <v>0.18074000000000001</v>
      </c>
      <c r="H114" s="149">
        <v>0.26921892033765277</v>
      </c>
      <c r="I114" s="149">
        <v>0.18677478740561296</v>
      </c>
      <c r="J114" s="149">
        <v>0.15772183265911857</v>
      </c>
      <c r="K114" s="149">
        <v>0.12748000000000001</v>
      </c>
      <c r="L114" s="149">
        <v>0.25484000000000001</v>
      </c>
      <c r="M114" s="149">
        <v>0.13184999999999999</v>
      </c>
      <c r="N114" s="149">
        <v>9.4979999999999995E-2</v>
      </c>
      <c r="O114" s="149">
        <v>8.3940000000000001E-2</v>
      </c>
      <c r="P114" s="149">
        <v>0.24207000000000001</v>
      </c>
      <c r="Q114" s="149">
        <v>0.37282999999999999</v>
      </c>
      <c r="R114" s="149">
        <v>7.9699999999999997E-3</v>
      </c>
      <c r="S114" s="149">
        <v>1.635E-2</v>
      </c>
      <c r="T114" s="149">
        <v>6.2359999999999999E-2</v>
      </c>
      <c r="U114" s="149">
        <v>0.1225</v>
      </c>
      <c r="V114" s="149">
        <v>5.4480000000000001E-2</v>
      </c>
      <c r="W114" s="149">
        <v>1.660377942838857E-2</v>
      </c>
      <c r="X114" s="149">
        <v>9.2939999769599199E-2</v>
      </c>
      <c r="Z114" s="151">
        <f t="shared" si="3"/>
        <v>2017</v>
      </c>
      <c r="AA114" s="121">
        <f t="shared" si="4"/>
        <v>0</v>
      </c>
      <c r="AB114" s="152">
        <f t="shared" si="5"/>
        <v>1</v>
      </c>
      <c r="AC114" s="110"/>
    </row>
    <row r="115" spans="1:32" ht="16">
      <c r="B115" s="153"/>
      <c r="C115" s="153"/>
      <c r="D115" s="153"/>
      <c r="E115" s="153"/>
      <c r="F115" s="153"/>
      <c r="G115" s="153"/>
      <c r="H115" s="153"/>
      <c r="I115" s="153"/>
      <c r="J115" s="153"/>
      <c r="K115" s="153"/>
      <c r="L115" s="153"/>
      <c r="M115" s="153"/>
      <c r="N115" s="153"/>
      <c r="O115" s="153"/>
      <c r="P115" s="153"/>
      <c r="Q115" s="153"/>
      <c r="R115" s="153"/>
      <c r="S115" s="153"/>
      <c r="T115" s="153"/>
      <c r="U115" s="153"/>
      <c r="V115" s="153"/>
      <c r="W115" s="153"/>
      <c r="X115" s="153"/>
    </row>
    <row r="116" spans="1:32">
      <c r="A116" s="124" t="s">
        <v>154</v>
      </c>
      <c r="B116" s="149">
        <f>MIN(B24:B114)</f>
        <v>-0.43524000000000002</v>
      </c>
      <c r="C116" s="149">
        <f t="shared" ref="C116:X116" si="6">MIN(C24:C114)</f>
        <v>-0.43348999999999999</v>
      </c>
      <c r="D116" s="149">
        <f t="shared" si="6"/>
        <v>-0.35268277187692149</v>
      </c>
      <c r="E116" s="149">
        <f t="shared" si="6"/>
        <v>-0.64096840080559248</v>
      </c>
      <c r="F116" s="149">
        <f t="shared" si="6"/>
        <v>-0.54988700000000001</v>
      </c>
      <c r="G116" s="149">
        <f t="shared" si="6"/>
        <v>-0.46537000000000001</v>
      </c>
      <c r="H116" s="149">
        <f t="shared" si="6"/>
        <v>-0.39271939274596213</v>
      </c>
      <c r="I116" s="149">
        <f t="shared" si="6"/>
        <v>-0.50210229400975026</v>
      </c>
      <c r="J116" s="149">
        <f t="shared" si="6"/>
        <v>-0.55471530372241451</v>
      </c>
      <c r="K116" s="149">
        <f t="shared" si="6"/>
        <v>-0.50268999999999997</v>
      </c>
      <c r="L116" s="149">
        <f t="shared" si="6"/>
        <v>-0.49325999999999998</v>
      </c>
      <c r="M116" s="149">
        <f t="shared" si="6"/>
        <v>-0.49203000000000002</v>
      </c>
      <c r="N116" s="149">
        <f t="shared" si="6"/>
        <v>-0.52541000000000004</v>
      </c>
      <c r="O116" s="149">
        <f t="shared" si="6"/>
        <v>-0.53400999999999998</v>
      </c>
      <c r="P116" s="149">
        <f t="shared" si="6"/>
        <v>-0.43554999999999999</v>
      </c>
      <c r="Q116" s="149">
        <f t="shared" si="6"/>
        <v>-0.53332000000000002</v>
      </c>
      <c r="R116" s="149">
        <f t="shared" si="6"/>
        <v>-1.6000000000000001E-4</v>
      </c>
      <c r="S116" s="149">
        <f t="shared" si="6"/>
        <v>-5.144E-2</v>
      </c>
      <c r="T116" s="149">
        <f t="shared" si="6"/>
        <v>-0.14903</v>
      </c>
      <c r="U116" s="149">
        <f t="shared" si="6"/>
        <v>-8.09E-2</v>
      </c>
      <c r="V116" s="149">
        <f t="shared" si="6"/>
        <v>-0.1825299395169552</v>
      </c>
      <c r="W116" s="149">
        <f t="shared" si="6"/>
        <v>-0.35037720747262485</v>
      </c>
      <c r="X116" s="149">
        <f t="shared" si="6"/>
        <v>-0.44906216347820715</v>
      </c>
      <c r="Y116" s="124" t="s">
        <v>154</v>
      </c>
      <c r="AA116" s="149">
        <f t="shared" ref="AA116" si="7">MIN(AA24:AA114)</f>
        <v>0</v>
      </c>
      <c r="AC116" s="149"/>
    </row>
    <row r="117" spans="1:32">
      <c r="A117" s="124" t="s">
        <v>155</v>
      </c>
      <c r="B117" s="149">
        <f>MAX(B24:B114)</f>
        <v>0.56650999999999996</v>
      </c>
      <c r="C117" s="149">
        <f t="shared" ref="C117:X117" si="8">MAX(C24:C114)</f>
        <v>0.53969999999999996</v>
      </c>
      <c r="D117" s="149">
        <f t="shared" si="8"/>
        <v>0.495790372204157</v>
      </c>
      <c r="E117" s="149">
        <f t="shared" si="8"/>
        <v>0.79123691775889715</v>
      </c>
      <c r="F117" s="149">
        <f t="shared" si="8"/>
        <v>1.1880475512924507</v>
      </c>
      <c r="G117" s="149">
        <f t="shared" si="8"/>
        <v>1.0267599999999999</v>
      </c>
      <c r="H117" s="149">
        <f t="shared" si="8"/>
        <v>0.94997881529059502</v>
      </c>
      <c r="I117" s="149">
        <f t="shared" si="8"/>
        <v>1.2410771217892509</v>
      </c>
      <c r="J117" s="149">
        <f t="shared" si="8"/>
        <v>1.2369180067265537</v>
      </c>
      <c r="K117" s="149">
        <f t="shared" si="8"/>
        <v>1.1550499999999999</v>
      </c>
      <c r="L117" s="149">
        <f t="shared" si="8"/>
        <v>1.4941899999999999</v>
      </c>
      <c r="M117" s="149">
        <f t="shared" si="8"/>
        <v>1.1585300000000001</v>
      </c>
      <c r="N117" s="149">
        <f t="shared" si="8"/>
        <v>1.3241799999999999</v>
      </c>
      <c r="O117" s="149">
        <f t="shared" si="8"/>
        <v>2.0325000000000002</v>
      </c>
      <c r="P117" s="149">
        <f t="shared" si="8"/>
        <v>0.74577509213453308</v>
      </c>
      <c r="Q117" s="149">
        <f t="shared" si="8"/>
        <v>0.80183723879840663</v>
      </c>
      <c r="R117" s="149">
        <f t="shared" si="8"/>
        <v>0.14709</v>
      </c>
      <c r="S117" s="149">
        <f t="shared" si="8"/>
        <v>0.29097000000000001</v>
      </c>
      <c r="T117" s="149">
        <f t="shared" si="8"/>
        <v>0.40361000000000002</v>
      </c>
      <c r="U117" s="149">
        <f t="shared" si="8"/>
        <v>0.42562</v>
      </c>
      <c r="V117" s="149">
        <f t="shared" si="8"/>
        <v>0.41269</v>
      </c>
      <c r="W117" s="149">
        <f t="shared" si="8"/>
        <v>0.58823744579272996</v>
      </c>
      <c r="X117" s="149">
        <f t="shared" si="8"/>
        <v>0.96627976611557387</v>
      </c>
      <c r="Y117" s="124" t="s">
        <v>155</v>
      </c>
      <c r="AA117" s="149">
        <f t="shared" ref="AA117" si="9">MAX(AA24:AA114)</f>
        <v>0</v>
      </c>
      <c r="AC117" s="149"/>
    </row>
    <row r="118" spans="1:32">
      <c r="A118" s="124" t="s">
        <v>110</v>
      </c>
      <c r="B118" s="149">
        <f>AVERAGE(B24:B114)</f>
        <v>0.11882989010989009</v>
      </c>
      <c r="C118" s="149">
        <f t="shared" ref="C118:X118" si="10">AVERAGE(C24:C114)</f>
        <v>0.1206269230769231</v>
      </c>
      <c r="D118" s="149">
        <f t="shared" si="10"/>
        <v>0.11850382892565349</v>
      </c>
      <c r="E118" s="149">
        <f t="shared" si="10"/>
        <v>0.11464608978673481</v>
      </c>
      <c r="F118" s="149">
        <f t="shared" si="10"/>
        <v>0.15235819602482367</v>
      </c>
      <c r="G118" s="149">
        <f t="shared" si="10"/>
        <v>0.13942439560439562</v>
      </c>
      <c r="H118" s="149">
        <f t="shared" si="10"/>
        <v>0.1292860560444597</v>
      </c>
      <c r="I118" s="149">
        <f t="shared" si="10"/>
        <v>0.15082460372568779</v>
      </c>
      <c r="J118" s="149">
        <f t="shared" si="10"/>
        <v>0.16566091362280524</v>
      </c>
      <c r="K118" s="149">
        <f t="shared" si="10"/>
        <v>0.15364219780219771</v>
      </c>
      <c r="L118" s="149">
        <f t="shared" si="10"/>
        <v>0.13108087912087915</v>
      </c>
      <c r="M118" s="149">
        <f t="shared" si="10"/>
        <v>0.16564450549450555</v>
      </c>
      <c r="N118" s="149">
        <f t="shared" si="10"/>
        <v>0.19129032967032969</v>
      </c>
      <c r="O118" s="149">
        <f t="shared" si="10"/>
        <v>0.18255999999999997</v>
      </c>
      <c r="P118" s="149">
        <f t="shared" si="10"/>
        <v>7.7875908108008429E-2</v>
      </c>
      <c r="Q118" s="149">
        <f t="shared" si="10"/>
        <v>0.12071239650738609</v>
      </c>
      <c r="R118" s="149">
        <f t="shared" si="10"/>
        <v>3.4003956043956042E-2</v>
      </c>
      <c r="S118" s="149">
        <f t="shared" si="10"/>
        <v>5.2429560439560458E-2</v>
      </c>
      <c r="T118" s="149">
        <f t="shared" si="10"/>
        <v>5.9548791208791203E-2</v>
      </c>
      <c r="U118" s="149">
        <f t="shared" si="10"/>
        <v>6.3603516483516448E-2</v>
      </c>
      <c r="V118" s="149">
        <f t="shared" si="10"/>
        <v>4.5428046887397565E-2</v>
      </c>
      <c r="W118" s="149">
        <f t="shared" si="10"/>
        <v>4.122511420127202E-2</v>
      </c>
      <c r="X118" s="149">
        <f t="shared" si="10"/>
        <v>0.11831581410817195</v>
      </c>
      <c r="Y118" s="124" t="s">
        <v>110</v>
      </c>
      <c r="AA118" s="149">
        <f t="shared" ref="AA118" si="11">AVERAGE(AA24:AA114)</f>
        <v>0</v>
      </c>
      <c r="AC118" s="149"/>
    </row>
    <row r="119" spans="1:32">
      <c r="A119" s="124" t="s">
        <v>156</v>
      </c>
      <c r="B119" s="149">
        <f>(B301/B210)^(1/($A301-1926))-1</f>
        <v>9.939988988257209E-2</v>
      </c>
      <c r="C119" s="149">
        <f t="shared" ref="C119:X119" si="12">(C301/C210)^(1/($A301-1926))-1</f>
        <v>0.10144013384463002</v>
      </c>
      <c r="D119" s="149">
        <f t="shared" si="12"/>
        <v>0.10088055445206057</v>
      </c>
      <c r="E119" s="149">
        <f t="shared" si="12"/>
        <v>9.2648186796665088E-2</v>
      </c>
      <c r="F119" s="149">
        <f t="shared" si="12"/>
        <v>0.11926478364014526</v>
      </c>
      <c r="G119" s="149">
        <f t="shared" si="12"/>
        <v>0.11227203585495804</v>
      </c>
      <c r="H119" s="149">
        <f t="shared" si="12"/>
        <v>0.10257709131245996</v>
      </c>
      <c r="I119" s="149">
        <f t="shared" si="12"/>
        <v>0.1226266648358203</v>
      </c>
      <c r="J119" s="149">
        <f t="shared" si="12"/>
        <v>0.12794584706220125</v>
      </c>
      <c r="K119" s="149">
        <f t="shared" si="12"/>
        <v>0.11643024390248291</v>
      </c>
      <c r="L119" s="149">
        <f t="shared" si="12"/>
        <v>8.7633222342873962E-2</v>
      </c>
      <c r="M119" s="149">
        <f t="shared" si="12"/>
        <v>0.13099995182617152</v>
      </c>
      <c r="N119" s="149">
        <f t="shared" si="12"/>
        <v>0.14807746228695651</v>
      </c>
      <c r="O119" s="149">
        <f t="shared" si="12"/>
        <v>0.12340282861670571</v>
      </c>
      <c r="P119" s="149">
        <f t="shared" si="12"/>
        <v>5.8792690722022201E-2</v>
      </c>
      <c r="Q119" s="149">
        <f t="shared" si="12"/>
        <v>9.612220371222957E-2</v>
      </c>
      <c r="R119" s="149">
        <f t="shared" si="12"/>
        <v>3.3544207586947206E-2</v>
      </c>
      <c r="S119" s="149">
        <f t="shared" si="12"/>
        <v>5.099207287265628E-2</v>
      </c>
      <c r="T119" s="149">
        <f t="shared" si="12"/>
        <v>5.5161364345424513E-2</v>
      </c>
      <c r="U119" s="149">
        <f t="shared" si="12"/>
        <v>6.0492395137986099E-2</v>
      </c>
      <c r="V119" s="149">
        <f t="shared" si="12"/>
        <v>4.1896251307467214E-2</v>
      </c>
      <c r="W119" s="149">
        <f t="shared" si="12"/>
        <v>2.419723582150124E-2</v>
      </c>
      <c r="X119" s="149">
        <f t="shared" si="12"/>
        <v>8.7833094765136233E-2</v>
      </c>
      <c r="Y119" s="124" t="s">
        <v>156</v>
      </c>
      <c r="AA119" s="155">
        <f>(AB114/AB23)^(1/(Z114-1926))-1</f>
        <v>0</v>
      </c>
      <c r="AB119" s="149"/>
      <c r="AC119" s="155"/>
    </row>
    <row r="120" spans="1:32">
      <c r="A120" s="124" t="s">
        <v>157</v>
      </c>
      <c r="B120" s="149">
        <f>STDEV(B24:B114)</f>
        <v>0.19966213220501894</v>
      </c>
      <c r="C120" s="149">
        <f t="shared" ref="C120:X120" si="13">STDEV(C24:C114)</f>
        <v>0.19904119130188053</v>
      </c>
      <c r="D120" s="149">
        <f t="shared" si="13"/>
        <v>0.19255580960736834</v>
      </c>
      <c r="E120" s="149">
        <f t="shared" si="13"/>
        <v>0.20650922928943138</v>
      </c>
      <c r="F120" s="149">
        <f t="shared" si="13"/>
        <v>0.26866101929486874</v>
      </c>
      <c r="G120" s="149">
        <f t="shared" si="13"/>
        <v>0.24273225968456502</v>
      </c>
      <c r="H120" s="149">
        <f t="shared" si="13"/>
        <v>0.23864687188001488</v>
      </c>
      <c r="I120" s="149">
        <f t="shared" si="13"/>
        <v>0.25122975908338863</v>
      </c>
      <c r="J120" s="149">
        <f t="shared" si="13"/>
        <v>0.29160370258515589</v>
      </c>
      <c r="K120" s="149">
        <f t="shared" si="13"/>
        <v>0.28557681817216579</v>
      </c>
      <c r="L120" s="149">
        <f t="shared" si="13"/>
        <v>0.31690046776953784</v>
      </c>
      <c r="M120" s="149">
        <f t="shared" si="13"/>
        <v>0.27934005702434406</v>
      </c>
      <c r="N120" s="149">
        <f t="shared" si="13"/>
        <v>0.31629016057499604</v>
      </c>
      <c r="O120" s="149">
        <f t="shared" si="13"/>
        <v>0.38830506571222823</v>
      </c>
      <c r="P120" s="149">
        <f t="shared" si="13"/>
        <v>0.20398791748176343</v>
      </c>
      <c r="Q120" s="149">
        <f t="shared" si="13"/>
        <v>0.23765662556561223</v>
      </c>
      <c r="R120" s="149">
        <f t="shared" si="13"/>
        <v>3.1304982808177173E-2</v>
      </c>
      <c r="S120" s="149">
        <f t="shared" si="13"/>
        <v>5.643103564749704E-2</v>
      </c>
      <c r="T120" s="149">
        <f t="shared" si="13"/>
        <v>9.9161750318862207E-2</v>
      </c>
      <c r="U120" s="149">
        <f t="shared" si="13"/>
        <v>8.3914574278761853E-2</v>
      </c>
      <c r="V120" s="149">
        <f t="shared" si="13"/>
        <v>8.7511686640893857E-2</v>
      </c>
      <c r="W120" s="149">
        <f t="shared" si="13"/>
        <v>0.19292662329014107</v>
      </c>
      <c r="X120" s="149">
        <f t="shared" si="13"/>
        <v>0.25469424674061553</v>
      </c>
      <c r="Y120" s="124" t="s">
        <v>157</v>
      </c>
      <c r="AA120" s="149">
        <f t="shared" ref="AA120" si="14">STDEV(AA24:AA114)</f>
        <v>0</v>
      </c>
      <c r="AC120" s="149"/>
    </row>
    <row r="121" spans="1:32">
      <c r="A121" s="124" t="s">
        <v>158</v>
      </c>
      <c r="B121" s="149">
        <f>PERCENTILE(B24:B114,0.05)</f>
        <v>-0.240925</v>
      </c>
      <c r="C121" s="149">
        <f t="shared" ref="C121:X121" si="15">PERCENTILE(C24:C114,0.05)</f>
        <v>-0.234985</v>
      </c>
      <c r="D121" s="149">
        <f t="shared" si="15"/>
        <v>-0.22493101913667438</v>
      </c>
      <c r="E121" s="149">
        <f t="shared" si="15"/>
        <v>-0.21077019930025759</v>
      </c>
      <c r="F121" s="149">
        <f t="shared" si="15"/>
        <v>-0.34989767287593454</v>
      </c>
      <c r="G121" s="149">
        <f t="shared" si="15"/>
        <v>-0.26174500000000001</v>
      </c>
      <c r="H121" s="149">
        <f t="shared" si="15"/>
        <v>-0.3505139330639766</v>
      </c>
      <c r="I121" s="149">
        <f t="shared" si="15"/>
        <v>-0.21784403035718386</v>
      </c>
      <c r="J121" s="149">
        <f t="shared" si="15"/>
        <v>-0.2327608979003073</v>
      </c>
      <c r="K121" s="149">
        <f t="shared" si="15"/>
        <v>-0.35994500000000001</v>
      </c>
      <c r="L121" s="149">
        <f t="shared" si="15"/>
        <v>-0.38646999999999998</v>
      </c>
      <c r="M121" s="149">
        <f t="shared" si="15"/>
        <v>-0.31191999999999998</v>
      </c>
      <c r="N121" s="149">
        <f t="shared" si="15"/>
        <v>-0.30121500000000001</v>
      </c>
      <c r="O121" s="149">
        <f t="shared" si="15"/>
        <v>-0.411275</v>
      </c>
      <c r="P121" s="149">
        <f t="shared" si="15"/>
        <v>-0.22168134361160954</v>
      </c>
      <c r="Q121" s="149">
        <f t="shared" si="15"/>
        <v>-0.17502053079262542</v>
      </c>
      <c r="R121" s="149">
        <f t="shared" si="15"/>
        <v>2.2000000000000001E-4</v>
      </c>
      <c r="S121" s="149">
        <f t="shared" si="15"/>
        <v>-1.5295E-2</v>
      </c>
      <c r="T121" s="149">
        <f t="shared" si="15"/>
        <v>-6.9320000000000007E-2</v>
      </c>
      <c r="U121" s="149">
        <f t="shared" si="15"/>
        <v>-5.3559999999999997E-2</v>
      </c>
      <c r="V121" s="149">
        <f t="shared" si="15"/>
        <v>-7.0849008945623487E-2</v>
      </c>
      <c r="W121" s="149">
        <f t="shared" si="15"/>
        <v>-0.24743942050805939</v>
      </c>
      <c r="X121" s="149">
        <f t="shared" si="15"/>
        <v>-0.35439518822191762</v>
      </c>
      <c r="Y121" s="124" t="s">
        <v>158</v>
      </c>
      <c r="AA121" s="149">
        <f t="shared" ref="AA121" si="16">PERCENTILE(AA24:AA114,0.05)</f>
        <v>0</v>
      </c>
      <c r="AC121" s="149"/>
    </row>
    <row r="122" spans="1:32">
      <c r="A122" s="124" t="s">
        <v>159</v>
      </c>
      <c r="B122" s="149">
        <f>PERCENTILE(B24:B114,0.1)</f>
        <v>-0.11148</v>
      </c>
      <c r="C122" s="149">
        <f t="shared" ref="C122:X122" si="17">PERCENTILE(C24:C114,0.1)</f>
        <v>-0.10791000000000001</v>
      </c>
      <c r="D122" s="149">
        <f t="shared" si="17"/>
        <v>-0.11102900078612685</v>
      </c>
      <c r="E122" s="149">
        <f t="shared" si="17"/>
        <v>-0.11246433539139612</v>
      </c>
      <c r="F122" s="149">
        <f t="shared" si="17"/>
        <v>-0.14889746880217225</v>
      </c>
      <c r="G122" s="149">
        <f t="shared" si="17"/>
        <v>-0.13145000000000001</v>
      </c>
      <c r="H122" s="149">
        <f t="shared" si="17"/>
        <v>-0.12133203764989191</v>
      </c>
      <c r="I122" s="149">
        <f t="shared" si="17"/>
        <v>-0.12623674101121124</v>
      </c>
      <c r="J122" s="149">
        <f t="shared" si="17"/>
        <v>-0.17051894346592594</v>
      </c>
      <c r="K122" s="149">
        <f t="shared" si="17"/>
        <v>-0.17827000000000001</v>
      </c>
      <c r="L122" s="149">
        <f t="shared" si="17"/>
        <v>-0.2455</v>
      </c>
      <c r="M122" s="149">
        <f t="shared" si="17"/>
        <v>-0.16203999999999999</v>
      </c>
      <c r="N122" s="149">
        <f t="shared" si="17"/>
        <v>-0.15967000000000001</v>
      </c>
      <c r="O122" s="149">
        <f t="shared" si="17"/>
        <v>-0.16813</v>
      </c>
      <c r="P122" s="149">
        <f t="shared" si="17"/>
        <v>-0.13371</v>
      </c>
      <c r="Q122" s="149">
        <f t="shared" si="17"/>
        <v>-0.12908089644675541</v>
      </c>
      <c r="R122" s="149">
        <f t="shared" si="17"/>
        <v>9.7000000000000005E-4</v>
      </c>
      <c r="S122" s="149">
        <f t="shared" si="17"/>
        <v>-3.9100000000000003E-3</v>
      </c>
      <c r="T122" s="149">
        <f t="shared" si="17"/>
        <v>-3.9469999999999998E-2</v>
      </c>
      <c r="U122" s="149">
        <f t="shared" si="17"/>
        <v>-2.69E-2</v>
      </c>
      <c r="V122" s="149">
        <f t="shared" si="17"/>
        <v>-5.1709999999999999E-2</v>
      </c>
      <c r="W122" s="149">
        <f t="shared" si="17"/>
        <v>-0.17374392220421392</v>
      </c>
      <c r="X122" s="149">
        <f t="shared" si="17"/>
        <v>-0.17831786041861797</v>
      </c>
      <c r="Y122" s="124" t="s">
        <v>159</v>
      </c>
      <c r="AA122" s="149">
        <f t="shared" ref="AA122" si="18">PERCENTILE(AA24:AA114,0.1)</f>
        <v>0</v>
      </c>
      <c r="AC122" s="149"/>
    </row>
    <row r="123" spans="1:32">
      <c r="A123" s="124"/>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24"/>
      <c r="AA123" s="149"/>
    </row>
    <row r="124" spans="1:32">
      <c r="A124" s="124"/>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24"/>
      <c r="AA124" s="149"/>
    </row>
    <row r="125" spans="1:32">
      <c r="A125" s="124"/>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24"/>
      <c r="AA125" s="149"/>
    </row>
    <row r="126" spans="1:32">
      <c r="A126" s="124"/>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24"/>
      <c r="AA126" s="149"/>
    </row>
    <row r="127" spans="1:32">
      <c r="A127" s="124"/>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24"/>
      <c r="AA127" s="149"/>
    </row>
    <row r="128" spans="1:32">
      <c r="A128" s="124"/>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24"/>
      <c r="AA128" s="149"/>
    </row>
    <row r="129" spans="1:27">
      <c r="A129" s="124"/>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24"/>
      <c r="AA129" s="149"/>
    </row>
    <row r="130" spans="1:27">
      <c r="A130" s="124"/>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24"/>
      <c r="AA130" s="149"/>
    </row>
    <row r="131" spans="1:27">
      <c r="A131" s="124"/>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24"/>
      <c r="AA131" s="149"/>
    </row>
    <row r="132" spans="1:27">
      <c r="A132" s="124"/>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24"/>
      <c r="AA132" s="149"/>
    </row>
    <row r="133" spans="1:27">
      <c r="A133" s="124"/>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24"/>
      <c r="AA133" s="149"/>
    </row>
    <row r="134" spans="1:27">
      <c r="A134" s="124"/>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24"/>
      <c r="AA134" s="149"/>
    </row>
    <row r="135" spans="1:27">
      <c r="A135" s="124"/>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24"/>
      <c r="AA135" s="149"/>
    </row>
    <row r="136" spans="1:27">
      <c r="A136" s="124"/>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24"/>
      <c r="AA136" s="149"/>
    </row>
    <row r="137" spans="1:27">
      <c r="A137" s="124"/>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24"/>
      <c r="AA137" s="149"/>
    </row>
    <row r="138" spans="1:27">
      <c r="A138" s="124"/>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24"/>
      <c r="AA138" s="149"/>
    </row>
    <row r="139" spans="1:27">
      <c r="A139" s="124"/>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24"/>
      <c r="AA139" s="149"/>
    </row>
    <row r="140" spans="1:27">
      <c r="A140" s="124"/>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24"/>
      <c r="AA140" s="149"/>
    </row>
    <row r="141" spans="1:27">
      <c r="A141" s="124"/>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24"/>
      <c r="AA141" s="149"/>
    </row>
    <row r="142" spans="1:27">
      <c r="A142" s="124"/>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24"/>
      <c r="AA142" s="149"/>
    </row>
    <row r="143" spans="1:27">
      <c r="A143" s="124"/>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24"/>
      <c r="AA143" s="149"/>
    </row>
    <row r="144" spans="1:27">
      <c r="A144" s="124"/>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24"/>
      <c r="AA144" s="149"/>
    </row>
    <row r="145" spans="1:27">
      <c r="A145" s="124"/>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24"/>
      <c r="AA145" s="149"/>
    </row>
    <row r="146" spans="1:27">
      <c r="A146" s="124"/>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24"/>
      <c r="AA146" s="149"/>
    </row>
    <row r="147" spans="1:27">
      <c r="A147" s="124"/>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24"/>
      <c r="AA147" s="149"/>
    </row>
    <row r="148" spans="1:27">
      <c r="A148" s="124"/>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24"/>
      <c r="AA148" s="149"/>
    </row>
    <row r="149" spans="1:27">
      <c r="A149" s="124"/>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24"/>
      <c r="AA149" s="149"/>
    </row>
    <row r="150" spans="1:27">
      <c r="A150" s="124"/>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24"/>
      <c r="AA150" s="149"/>
    </row>
    <row r="151" spans="1:27">
      <c r="A151" s="124"/>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24"/>
      <c r="AA151" s="149"/>
    </row>
    <row r="152" spans="1:27">
      <c r="A152" s="124"/>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24"/>
      <c r="AA152" s="149"/>
    </row>
    <row r="153" spans="1:27">
      <c r="A153" s="124"/>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24"/>
      <c r="AA153" s="149"/>
    </row>
    <row r="154" spans="1:27">
      <c r="A154" s="124"/>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24"/>
      <c r="AA154" s="149"/>
    </row>
    <row r="155" spans="1:27">
      <c r="A155" s="124"/>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24"/>
      <c r="AA155" s="149"/>
    </row>
    <row r="156" spans="1:27">
      <c r="A156" s="124"/>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24"/>
      <c r="AA156" s="149"/>
    </row>
    <row r="157" spans="1:27">
      <c r="A157" s="124"/>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24"/>
      <c r="AA157" s="149"/>
    </row>
    <row r="158" spans="1:27">
      <c r="A158" s="124"/>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24"/>
      <c r="AA158" s="149"/>
    </row>
    <row r="159" spans="1:27">
      <c r="A159" s="124"/>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24"/>
      <c r="AA159" s="149"/>
    </row>
    <row r="160" spans="1:27">
      <c r="A160" s="124"/>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24"/>
      <c r="AA160" s="149"/>
    </row>
    <row r="161" spans="1:27">
      <c r="A161" s="124"/>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24"/>
      <c r="AA161" s="149"/>
    </row>
    <row r="162" spans="1:27">
      <c r="A162" s="124"/>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24"/>
      <c r="AA162" s="149"/>
    </row>
    <row r="163" spans="1:27">
      <c r="A163" s="124"/>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24"/>
      <c r="AA163" s="149"/>
    </row>
    <row r="164" spans="1:27">
      <c r="A164" s="124"/>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24"/>
      <c r="AA164" s="149"/>
    </row>
    <row r="165" spans="1:27">
      <c r="A165" s="124"/>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24"/>
      <c r="AA165" s="149"/>
    </row>
    <row r="166" spans="1:27">
      <c r="A166" s="124"/>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24"/>
      <c r="AA166" s="149"/>
    </row>
    <row r="167" spans="1:27">
      <c r="A167" s="124"/>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24"/>
      <c r="AA167" s="149"/>
    </row>
    <row r="168" spans="1:27">
      <c r="A168" s="124"/>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24"/>
      <c r="AA168" s="149"/>
    </row>
    <row r="169" spans="1:27">
      <c r="A169" s="124"/>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24"/>
      <c r="AA169" s="149"/>
    </row>
    <row r="170" spans="1:27">
      <c r="A170" s="124"/>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24"/>
      <c r="AA170" s="149"/>
    </row>
    <row r="171" spans="1:27">
      <c r="A171" s="124"/>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24"/>
      <c r="AA171" s="149"/>
    </row>
    <row r="172" spans="1:27">
      <c r="A172" s="124"/>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24"/>
      <c r="AA172" s="149"/>
    </row>
    <row r="173" spans="1:27">
      <c r="A173" s="124"/>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24"/>
      <c r="AA173" s="149"/>
    </row>
    <row r="174" spans="1:27">
      <c r="A174" s="124"/>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24"/>
      <c r="AA174" s="149"/>
    </row>
    <row r="175" spans="1:27">
      <c r="A175" s="124"/>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24"/>
      <c r="AA175" s="149"/>
    </row>
    <row r="176" spans="1:27">
      <c r="A176" s="124"/>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24"/>
      <c r="AA176" s="149"/>
    </row>
    <row r="177" spans="1:27">
      <c r="A177" s="124"/>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24"/>
      <c r="AA177" s="149"/>
    </row>
    <row r="178" spans="1:27">
      <c r="A178" s="124"/>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24"/>
      <c r="AA178" s="149"/>
    </row>
    <row r="179" spans="1:27">
      <c r="A179" s="124"/>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24"/>
      <c r="AA179" s="149"/>
    </row>
    <row r="180" spans="1:27">
      <c r="A180" s="124"/>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24"/>
      <c r="AA180" s="149"/>
    </row>
    <row r="181" spans="1:27">
      <c r="A181" s="124"/>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24"/>
      <c r="AA181" s="149"/>
    </row>
    <row r="182" spans="1:27">
      <c r="A182" s="124"/>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24"/>
      <c r="AA182" s="149"/>
    </row>
    <row r="183" spans="1:27">
      <c r="A183" s="124"/>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24"/>
      <c r="AA183" s="149"/>
    </row>
    <row r="184" spans="1:27">
      <c r="A184" s="124"/>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24"/>
      <c r="AA184" s="149"/>
    </row>
    <row r="185" spans="1:27">
      <c r="A185" s="124"/>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24"/>
      <c r="AA185" s="149"/>
    </row>
    <row r="186" spans="1:27">
      <c r="A186" s="124"/>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24"/>
      <c r="AA186" s="149"/>
    </row>
    <row r="187" spans="1:27">
      <c r="A187" s="124"/>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24"/>
      <c r="AA187" s="149"/>
    </row>
    <row r="188" spans="1:27">
      <c r="A188" s="124"/>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24"/>
      <c r="AA188" s="149"/>
    </row>
    <row r="189" spans="1:27">
      <c r="A189" s="124"/>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24"/>
      <c r="AA189" s="149"/>
    </row>
    <row r="190" spans="1:27">
      <c r="A190" s="124"/>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24"/>
      <c r="AA190" s="149"/>
    </row>
    <row r="191" spans="1:27">
      <c r="A191" s="124"/>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24"/>
      <c r="AA191" s="149"/>
    </row>
    <row r="192" spans="1:27">
      <c r="A192" s="124"/>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24"/>
      <c r="AA192" s="149"/>
    </row>
    <row r="193" spans="1:27">
      <c r="A193" s="124"/>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24"/>
      <c r="AA193" s="149"/>
    </row>
    <row r="194" spans="1:27">
      <c r="A194" s="124"/>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24"/>
      <c r="AA194" s="149"/>
    </row>
    <row r="195" spans="1:27">
      <c r="A195" s="124"/>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24"/>
      <c r="AA195" s="149"/>
    </row>
    <row r="196" spans="1:27">
      <c r="A196" s="124"/>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24"/>
      <c r="AA196" s="149"/>
    </row>
    <row r="197" spans="1:27">
      <c r="A197" s="124"/>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24"/>
      <c r="AA197" s="149"/>
    </row>
    <row r="198" spans="1:27">
      <c r="A198" s="124"/>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24"/>
      <c r="AA198" s="149"/>
    </row>
    <row r="199" spans="1:27">
      <c r="A199" s="124"/>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24"/>
      <c r="AA199" s="149"/>
    </row>
    <row r="200" spans="1:27">
      <c r="A200" s="124"/>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24"/>
      <c r="AA200" s="149"/>
    </row>
    <row r="201" spans="1:27">
      <c r="A201" s="124"/>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24"/>
      <c r="AA201" s="149"/>
    </row>
    <row r="202" spans="1:27">
      <c r="A202" s="124"/>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24"/>
      <c r="AA202" s="149"/>
    </row>
    <row r="203" spans="1:27">
      <c r="A203" s="124"/>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24"/>
      <c r="AA203" s="149"/>
    </row>
    <row r="204" spans="1:27">
      <c r="A204" s="124"/>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24"/>
      <c r="AA204" s="149"/>
    </row>
    <row r="205" spans="1:27">
      <c r="A205" s="124"/>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24"/>
      <c r="AA205" s="149"/>
    </row>
    <row r="206" spans="1:27">
      <c r="A206" s="124"/>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24"/>
      <c r="AA206" s="149"/>
    </row>
    <row r="207" spans="1:27">
      <c r="A207" s="124"/>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24"/>
      <c r="AA207" s="149"/>
    </row>
    <row r="208" spans="1:27">
      <c r="A208" s="124"/>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24"/>
      <c r="AA208" s="149"/>
    </row>
    <row r="209" spans="1:27">
      <c r="A209" s="124"/>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24"/>
      <c r="AA209" s="149"/>
    </row>
    <row r="210" spans="1:27" ht="16">
      <c r="B210" s="156">
        <v>1</v>
      </c>
      <c r="C210" s="156">
        <v>1</v>
      </c>
      <c r="D210" s="156">
        <v>1</v>
      </c>
      <c r="E210" s="156">
        <v>1</v>
      </c>
      <c r="F210" s="156">
        <v>1</v>
      </c>
      <c r="G210" s="156">
        <v>1</v>
      </c>
      <c r="H210" s="156">
        <v>1</v>
      </c>
      <c r="I210" s="156">
        <v>1</v>
      </c>
      <c r="J210" s="156">
        <v>1</v>
      </c>
      <c r="K210" s="156">
        <v>1</v>
      </c>
      <c r="L210" s="156">
        <v>1</v>
      </c>
      <c r="M210" s="156">
        <v>1</v>
      </c>
      <c r="N210" s="156">
        <v>1</v>
      </c>
      <c r="O210" s="156">
        <v>1</v>
      </c>
      <c r="P210" s="156">
        <v>1</v>
      </c>
      <c r="Q210" s="156">
        <v>1</v>
      </c>
      <c r="R210" s="156">
        <v>1</v>
      </c>
      <c r="S210" s="156">
        <v>1</v>
      </c>
      <c r="T210" s="156">
        <v>1</v>
      </c>
      <c r="U210" s="156">
        <v>1</v>
      </c>
      <c r="V210" s="156">
        <v>1</v>
      </c>
      <c r="W210" s="156">
        <v>1</v>
      </c>
      <c r="X210" s="156">
        <v>1</v>
      </c>
    </row>
    <row r="211" spans="1:27" ht="16">
      <c r="A211" s="130">
        <v>1927</v>
      </c>
      <c r="B211" s="156">
        <f t="shared" ref="B211:X222" si="19">(1+B24)*B210</f>
        <v>1.33483</v>
      </c>
      <c r="C211" s="156">
        <f t="shared" si="19"/>
        <v>1.3748</v>
      </c>
      <c r="D211" s="156">
        <f t="shared" si="19"/>
        <v>1.4252979356484676</v>
      </c>
      <c r="E211" s="156">
        <f t="shared" si="19"/>
        <v>1.1976829630085244</v>
      </c>
      <c r="F211" s="156">
        <f t="shared" si="19"/>
        <v>1.2481352891113451</v>
      </c>
      <c r="G211" s="156">
        <f t="shared" si="19"/>
        <v>1.34016</v>
      </c>
      <c r="H211" s="156">
        <f t="shared" si="19"/>
        <v>1.4139621823920665</v>
      </c>
      <c r="I211" s="156">
        <f t="shared" si="19"/>
        <v>1.3231247460816247</v>
      </c>
      <c r="J211" s="156">
        <f t="shared" si="19"/>
        <v>1.4059870646142667</v>
      </c>
      <c r="K211" s="156">
        <f t="shared" si="19"/>
        <v>1.2849599999999999</v>
      </c>
      <c r="L211" s="156">
        <f t="shared" si="19"/>
        <v>1.32067</v>
      </c>
      <c r="M211" s="156">
        <f t="shared" si="19"/>
        <v>1.2647300000000001</v>
      </c>
      <c r="N211" s="156">
        <f t="shared" si="19"/>
        <v>1.3532199999999999</v>
      </c>
      <c r="O211" s="156">
        <f t="shared" si="19"/>
        <v>1.2630399999999999</v>
      </c>
      <c r="P211" s="156">
        <f t="shared" si="19"/>
        <v>1.1258551162958161</v>
      </c>
      <c r="Q211" s="156">
        <f t="shared" si="19"/>
        <v>1.2775332321602648</v>
      </c>
      <c r="R211" s="156">
        <f t="shared" si="19"/>
        <v>1.03125</v>
      </c>
      <c r="S211" s="156">
        <f t="shared" si="19"/>
        <v>1.0452399999999999</v>
      </c>
      <c r="T211" s="156">
        <f t="shared" si="19"/>
        <v>1.08928</v>
      </c>
      <c r="U211" s="156">
        <f t="shared" si="19"/>
        <v>1.0744400000000001</v>
      </c>
      <c r="V211" s="156">
        <f t="shared" si="19"/>
        <v>1.0649979429825229</v>
      </c>
      <c r="W211" s="156">
        <f t="shared" si="19"/>
        <v>1.0803917713453488</v>
      </c>
      <c r="X211" s="156">
        <f t="shared" si="19"/>
        <v>1.2468924870189935</v>
      </c>
    </row>
    <row r="212" spans="1:27" ht="16">
      <c r="A212" s="130">
        <v>1928</v>
      </c>
      <c r="B212" s="156">
        <f t="shared" si="19"/>
        <v>1.8472044955</v>
      </c>
      <c r="C212" s="156">
        <f t="shared" si="19"/>
        <v>1.97428154</v>
      </c>
      <c r="D212" s="156">
        <f t="shared" si="19"/>
        <v>2.1319469296654381</v>
      </c>
      <c r="E212" s="156">
        <f t="shared" si="19"/>
        <v>1.5331797384420636</v>
      </c>
      <c r="F212" s="156">
        <f t="shared" si="19"/>
        <v>1.7168002714005099</v>
      </c>
      <c r="G212" s="156">
        <f t="shared" si="19"/>
        <v>1.8774837504000002</v>
      </c>
      <c r="H212" s="156">
        <f t="shared" si="19"/>
        <v>2.1361129737021405</v>
      </c>
      <c r="I212" s="156">
        <f t="shared" si="19"/>
        <v>1.7101741531851919</v>
      </c>
      <c r="J212" s="156">
        <f t="shared" si="19"/>
        <v>1.9256022395858974</v>
      </c>
      <c r="K212" s="156">
        <f t="shared" si="19"/>
        <v>1.6938985199999999</v>
      </c>
      <c r="L212" s="156">
        <f t="shared" si="19"/>
        <v>1.8705441612</v>
      </c>
      <c r="M212" s="156">
        <f t="shared" si="19"/>
        <v>1.7884041038000003</v>
      </c>
      <c r="N212" s="156">
        <f t="shared" si="19"/>
        <v>1.9131689037999999</v>
      </c>
      <c r="O212" s="156">
        <f t="shared" si="19"/>
        <v>1.8528417887999997</v>
      </c>
      <c r="P212" s="156">
        <f t="shared" si="19"/>
        <v>1.2284510693454311</v>
      </c>
      <c r="Q212" s="156">
        <f t="shared" si="19"/>
        <v>1.2915680293392693</v>
      </c>
      <c r="R212" s="156">
        <f t="shared" si="19"/>
        <v>1.067941875</v>
      </c>
      <c r="S212" s="156">
        <f t="shared" si="19"/>
        <v>1.0548666603999999</v>
      </c>
      <c r="T212" s="156">
        <f t="shared" si="19"/>
        <v>1.0904128512</v>
      </c>
      <c r="U212" s="156">
        <f t="shared" si="19"/>
        <v>1.1049648404000001</v>
      </c>
      <c r="V212" s="156">
        <f t="shared" si="19"/>
        <v>1.071729913605266</v>
      </c>
      <c r="W212" s="156">
        <f t="shared" si="19"/>
        <v>0.98498889495721842</v>
      </c>
      <c r="X212" s="156">
        <f t="shared" si="19"/>
        <v>1.6219849501570265</v>
      </c>
    </row>
    <row r="213" spans="1:27" ht="16">
      <c r="A213" s="130">
        <v>1929</v>
      </c>
      <c r="B213" s="156">
        <f t="shared" si="19"/>
        <v>1.5665587164986849</v>
      </c>
      <c r="C213" s="156">
        <f t="shared" si="19"/>
        <v>1.8082642053014</v>
      </c>
      <c r="D213" s="156">
        <f t="shared" si="19"/>
        <v>1.9262799617664395</v>
      </c>
      <c r="E213" s="156">
        <f t="shared" si="19"/>
        <v>1.5801812454740454</v>
      </c>
      <c r="F213" s="156">
        <f t="shared" si="19"/>
        <v>1.685925410875974</v>
      </c>
      <c r="G213" s="156">
        <f t="shared" si="19"/>
        <v>1.38164029191936</v>
      </c>
      <c r="H213" s="156">
        <f t="shared" si="19"/>
        <v>1.4207630044948958</v>
      </c>
      <c r="I213" s="156">
        <f t="shared" si="19"/>
        <v>1.3491348555283098</v>
      </c>
      <c r="J213" s="156">
        <f t="shared" si="19"/>
        <v>1.832745931915589</v>
      </c>
      <c r="K213" s="156">
        <f t="shared" si="19"/>
        <v>1.0341758634156</v>
      </c>
      <c r="L213" s="156">
        <f t="shared" si="19"/>
        <v>1.025974766976588</v>
      </c>
      <c r="M213" s="156">
        <f t="shared" si="19"/>
        <v>1.2135394886745283</v>
      </c>
      <c r="N213" s="156">
        <f t="shared" si="19"/>
        <v>1.1957496965640382</v>
      </c>
      <c r="O213" s="156">
        <f t="shared" si="19"/>
        <v>0.91547059942819187</v>
      </c>
      <c r="P213" s="156">
        <f t="shared" si="19"/>
        <v>1.0935227190897963</v>
      </c>
      <c r="Q213" s="156">
        <f t="shared" si="19"/>
        <v>1.1735120378761312</v>
      </c>
      <c r="R213" s="156">
        <f t="shared" si="19"/>
        <v>1.118647755225</v>
      </c>
      <c r="S213" s="156">
        <f t="shared" si="19"/>
        <v>1.118306341356456</v>
      </c>
      <c r="T213" s="156">
        <f t="shared" si="19"/>
        <v>1.1277158748395522</v>
      </c>
      <c r="U213" s="156">
        <f t="shared" si="19"/>
        <v>1.141130339626292</v>
      </c>
      <c r="V213" s="156">
        <f t="shared" si="19"/>
        <v>1.1077620030779078</v>
      </c>
      <c r="W213" s="156">
        <f t="shared" si="19"/>
        <v>0.83923102129983629</v>
      </c>
      <c r="X213" s="156">
        <f t="shared" si="19"/>
        <v>1.0860938963006297</v>
      </c>
    </row>
    <row r="214" spans="1:27" ht="16">
      <c r="A214" s="130">
        <v>1930</v>
      </c>
      <c r="B214" s="156">
        <f t="shared" si="19"/>
        <v>1.1154054717342288</v>
      </c>
      <c r="C214" s="156">
        <f t="shared" si="19"/>
        <v>1.3580968313916164</v>
      </c>
      <c r="D214" s="156">
        <f t="shared" si="19"/>
        <v>1.4623555715171426</v>
      </c>
      <c r="E214" s="156">
        <f t="shared" si="19"/>
        <v>1.1354511803040142</v>
      </c>
      <c r="F214" s="156">
        <f t="shared" si="19"/>
        <v>1.0019564255832563</v>
      </c>
      <c r="G214" s="156">
        <f t="shared" si="19"/>
        <v>0.88051935804020809</v>
      </c>
      <c r="H214" s="156">
        <f t="shared" si="19"/>
        <v>0.92569846880131046</v>
      </c>
      <c r="I214" s="156">
        <f t="shared" si="19"/>
        <v>0.88001352555917789</v>
      </c>
      <c r="J214" s="156">
        <f t="shared" si="19"/>
        <v>1.0386611479083823</v>
      </c>
      <c r="K214" s="156">
        <f t="shared" si="19"/>
        <v>0.62810671064546475</v>
      </c>
      <c r="L214" s="156">
        <f t="shared" si="19"/>
        <v>0.64554332338166909</v>
      </c>
      <c r="M214" s="156">
        <f t="shared" si="19"/>
        <v>0.83067991539260133</v>
      </c>
      <c r="N214" s="156">
        <f t="shared" si="19"/>
        <v>0.66159634961191671</v>
      </c>
      <c r="O214" s="156">
        <f t="shared" si="19"/>
        <v>0.49876669198046758</v>
      </c>
      <c r="P214" s="156">
        <f t="shared" si="19"/>
        <v>0.84267660401814659</v>
      </c>
      <c r="Q214" s="156">
        <f t="shared" si="19"/>
        <v>1.0678222170954068</v>
      </c>
      <c r="R214" s="156">
        <f t="shared" si="19"/>
        <v>1.1456071661259226</v>
      </c>
      <c r="S214" s="156">
        <f t="shared" si="19"/>
        <v>1.1934006121785421</v>
      </c>
      <c r="T214" s="156">
        <f t="shared" si="19"/>
        <v>1.1802448802895786</v>
      </c>
      <c r="U214" s="156">
        <f t="shared" si="19"/>
        <v>1.2321354842114887</v>
      </c>
      <c r="V214" s="156">
        <f t="shared" si="19"/>
        <v>1.1855563089487879</v>
      </c>
      <c r="W214" s="156">
        <f t="shared" si="19"/>
        <v>0.57556162388494458</v>
      </c>
      <c r="X214" s="156">
        <f t="shared" si="19"/>
        <v>0.65338351570131226</v>
      </c>
    </row>
    <row r="215" spans="1:27" ht="16">
      <c r="A215" s="130">
        <v>1931</v>
      </c>
      <c r="B215" s="156">
        <f t="shared" si="19"/>
        <v>0.62993639421662295</v>
      </c>
      <c r="C215" s="156">
        <f t="shared" si="19"/>
        <v>0.76937543595166469</v>
      </c>
      <c r="D215" s="156">
        <f t="shared" si="19"/>
        <v>0.9466079550848171</v>
      </c>
      <c r="E215" s="156">
        <f t="shared" si="19"/>
        <v>0.40766285307172778</v>
      </c>
      <c r="F215" s="156">
        <f t="shared" si="19"/>
        <v>0.45099361258855619</v>
      </c>
      <c r="G215" s="156">
        <f t="shared" si="19"/>
        <v>0.47075206438903638</v>
      </c>
      <c r="H215" s="156">
        <f t="shared" si="19"/>
        <v>0.5621587282677929</v>
      </c>
      <c r="I215" s="156">
        <f t="shared" si="19"/>
        <v>0.4381567156163067</v>
      </c>
      <c r="J215" s="156">
        <f t="shared" si="19"/>
        <v>0.46249991378171229</v>
      </c>
      <c r="K215" s="156">
        <f t="shared" si="19"/>
        <v>0.31236374827109609</v>
      </c>
      <c r="L215" s="156">
        <f t="shared" si="19"/>
        <v>0.36451894841392707</v>
      </c>
      <c r="M215" s="156">
        <f t="shared" si="19"/>
        <v>0.45120871644295318</v>
      </c>
      <c r="N215" s="156">
        <f t="shared" si="19"/>
        <v>0.31398701156231951</v>
      </c>
      <c r="O215" s="156">
        <f t="shared" si="19"/>
        <v>0.25213653812996595</v>
      </c>
      <c r="P215" s="156">
        <f t="shared" si="19"/>
        <v>0.52120688413624261</v>
      </c>
      <c r="Q215" s="156">
        <f t="shared" si="19"/>
        <v>0.89077615991667214</v>
      </c>
      <c r="R215" s="156">
        <f t="shared" si="19"/>
        <v>1.1578995310184537</v>
      </c>
      <c r="S215" s="156">
        <f t="shared" si="19"/>
        <v>1.165713717976</v>
      </c>
      <c r="T215" s="156">
        <f t="shared" si="19"/>
        <v>1.117585679595005</v>
      </c>
      <c r="U215" s="156">
        <f t="shared" si="19"/>
        <v>1.209328656398734</v>
      </c>
      <c r="V215" s="156">
        <f t="shared" si="19"/>
        <v>1.107035380700605</v>
      </c>
      <c r="W215" s="156">
        <f t="shared" si="19"/>
        <v>0.39978154014199901</v>
      </c>
      <c r="X215" s="156">
        <f t="shared" si="19"/>
        <v>0.35997370055948386</v>
      </c>
    </row>
    <row r="216" spans="1:27" ht="16">
      <c r="A216" s="130">
        <v>1932</v>
      </c>
      <c r="B216" s="156">
        <f t="shared" si="19"/>
        <v>0.57561067957938139</v>
      </c>
      <c r="C216" s="156">
        <f t="shared" si="19"/>
        <v>0.70629434395798774</v>
      </c>
      <c r="D216" s="156">
        <f t="shared" si="19"/>
        <v>0.92972802363949503</v>
      </c>
      <c r="E216" s="156">
        <f t="shared" si="19"/>
        <v>0.3308498155914899</v>
      </c>
      <c r="F216" s="156">
        <f t="shared" si="19"/>
        <v>0.66020391204823003</v>
      </c>
      <c r="G216" s="156">
        <f t="shared" si="19"/>
        <v>0.44018613284825625</v>
      </c>
      <c r="H216" s="156">
        <f t="shared" si="19"/>
        <v>0.51674295683749794</v>
      </c>
      <c r="I216" s="156">
        <f t="shared" si="19"/>
        <v>0.42002660773451783</v>
      </c>
      <c r="J216" s="156">
        <f t="shared" si="19"/>
        <v>0.43951789893443827</v>
      </c>
      <c r="K216" s="156">
        <f t="shared" si="19"/>
        <v>0.30100620238395903</v>
      </c>
      <c r="L216" s="156">
        <f t="shared" si="19"/>
        <v>0.33221163401600073</v>
      </c>
      <c r="M216" s="156">
        <f t="shared" si="19"/>
        <v>0.39593564867869141</v>
      </c>
      <c r="N216" s="156">
        <f t="shared" si="19"/>
        <v>0.33934460261609239</v>
      </c>
      <c r="O216" s="156">
        <f t="shared" si="19"/>
        <v>0.27829570396094994</v>
      </c>
      <c r="P216" s="156">
        <f t="shared" si="19"/>
        <v>0.5422157413408224</v>
      </c>
      <c r="Q216" s="156">
        <f t="shared" si="19"/>
        <v>0.85641956756868065</v>
      </c>
      <c r="R216" s="156">
        <f t="shared" si="19"/>
        <v>1.1690385245068511</v>
      </c>
      <c r="S216" s="156">
        <f t="shared" si="19"/>
        <v>1.2684247536668651</v>
      </c>
      <c r="T216" s="156">
        <f t="shared" si="19"/>
        <v>1.3058094597523957</v>
      </c>
      <c r="U216" s="156">
        <f t="shared" si="19"/>
        <v>1.3401780170210771</v>
      </c>
      <c r="V216" s="156">
        <f t="shared" si="19"/>
        <v>1.2429861417970713</v>
      </c>
      <c r="W216" s="156">
        <f t="shared" si="19"/>
        <v>0.33012342981977078</v>
      </c>
      <c r="X216" s="156">
        <f t="shared" si="19"/>
        <v>0.35471601049321733</v>
      </c>
    </row>
    <row r="217" spans="1:27" ht="16">
      <c r="A217" s="130">
        <v>1933</v>
      </c>
      <c r="B217" s="156">
        <f t="shared" si="19"/>
        <v>0.90169988566789683</v>
      </c>
      <c r="C217" s="156">
        <f t="shared" si="19"/>
        <v>1.0874814013921137</v>
      </c>
      <c r="D217" s="156">
        <f t="shared" si="19"/>
        <v>1.323214437416379</v>
      </c>
      <c r="E217" s="156">
        <f t="shared" si="19"/>
        <v>0.59263040392119992</v>
      </c>
      <c r="F217" s="156">
        <f t="shared" si="19"/>
        <v>1.4445575531108263</v>
      </c>
      <c r="G217" s="156">
        <f t="shared" si="19"/>
        <v>0.89215164661153179</v>
      </c>
      <c r="H217" s="156">
        <f t="shared" si="19"/>
        <v>1.0076378187837434</v>
      </c>
      <c r="I217" s="156">
        <f t="shared" si="19"/>
        <v>0.94131202113657597</v>
      </c>
      <c r="J217" s="156">
        <f t="shared" si="19"/>
        <v>0.9831655024050665</v>
      </c>
      <c r="K217" s="156">
        <f t="shared" si="19"/>
        <v>0.6486834164475509</v>
      </c>
      <c r="L217" s="156">
        <f t="shared" si="19"/>
        <v>0.82859893544636876</v>
      </c>
      <c r="M217" s="156">
        <f t="shared" si="19"/>
        <v>0.85463897574241565</v>
      </c>
      <c r="N217" s="156">
        <f t="shared" si="19"/>
        <v>0.78869793850826964</v>
      </c>
      <c r="O217" s="156">
        <f t="shared" si="19"/>
        <v>0.84393172226158075</v>
      </c>
      <c r="P217" s="156">
        <f t="shared" si="19"/>
        <v>0.94658673579606833</v>
      </c>
      <c r="Q217" s="156">
        <f t="shared" si="19"/>
        <v>1.543128668880877</v>
      </c>
      <c r="R217" s="156">
        <f t="shared" si="19"/>
        <v>1.1725105689246362</v>
      </c>
      <c r="S217" s="156">
        <f t="shared" si="19"/>
        <v>1.2915988739163589</v>
      </c>
      <c r="T217" s="156">
        <f t="shared" si="19"/>
        <v>1.3048431607521789</v>
      </c>
      <c r="U217" s="156">
        <f t="shared" si="19"/>
        <v>1.4792348880671842</v>
      </c>
      <c r="V217" s="156">
        <f t="shared" si="19"/>
        <v>1.2104205077023875</v>
      </c>
      <c r="W217" s="156">
        <f t="shared" si="19"/>
        <v>0.50588749317312964</v>
      </c>
      <c r="X217" s="156">
        <f t="shared" si="19"/>
        <v>0.6974709141500528</v>
      </c>
    </row>
    <row r="218" spans="1:27" ht="16">
      <c r="A218" s="130">
        <v>1934</v>
      </c>
      <c r="B218" s="156">
        <f t="shared" si="19"/>
        <v>0.93857039399285724</v>
      </c>
      <c r="C218" s="156">
        <f t="shared" si="19"/>
        <v>1.0719195425381924</v>
      </c>
      <c r="D218" s="156">
        <f t="shared" si="19"/>
        <v>1.4385852982160774</v>
      </c>
      <c r="E218" s="156">
        <f t="shared" si="19"/>
        <v>0.5247850480238041</v>
      </c>
      <c r="F218" s="156">
        <f t="shared" si="19"/>
        <v>1.2294665899135648</v>
      </c>
      <c r="G218" s="156">
        <f t="shared" si="19"/>
        <v>0.98849510292911114</v>
      </c>
      <c r="H218" s="156">
        <f t="shared" si="19"/>
        <v>1.2244375148790363</v>
      </c>
      <c r="I218" s="156">
        <f t="shared" si="19"/>
        <v>1.1331103831548053</v>
      </c>
      <c r="J218" s="156">
        <f t="shared" si="19"/>
        <v>0.7470662783879255</v>
      </c>
      <c r="K218" s="156">
        <f t="shared" si="19"/>
        <v>0.78850712686282043</v>
      </c>
      <c r="L218" s="156">
        <f t="shared" si="19"/>
        <v>1.14398854824532</v>
      </c>
      <c r="M218" s="156">
        <f t="shared" si="19"/>
        <v>0.99628683958196362</v>
      </c>
      <c r="N218" s="156">
        <f t="shared" si="19"/>
        <v>0.8674652016270904</v>
      </c>
      <c r="O218" s="156">
        <f t="shared" si="19"/>
        <v>1.0595562772994147</v>
      </c>
      <c r="P218" s="156">
        <f t="shared" si="19"/>
        <v>1.0150680492546986</v>
      </c>
      <c r="Q218" s="156">
        <f t="shared" si="19"/>
        <v>1.8934740302643547</v>
      </c>
      <c r="R218" s="156">
        <f t="shared" si="19"/>
        <v>1.1744217611519834</v>
      </c>
      <c r="S218" s="156">
        <f t="shared" si="19"/>
        <v>1.4077911086138746</v>
      </c>
      <c r="T218" s="156">
        <f t="shared" si="19"/>
        <v>1.4356667360491924</v>
      </c>
      <c r="U218" s="156">
        <f t="shared" si="19"/>
        <v>1.6840053736223246</v>
      </c>
      <c r="V218" s="156">
        <f t="shared" si="19"/>
        <v>1.4839543113562601</v>
      </c>
      <c r="W218" s="156">
        <f t="shared" si="19"/>
        <v>0.63772219188057544</v>
      </c>
      <c r="X218" s="156">
        <f t="shared" si="19"/>
        <v>0.71625071101489157</v>
      </c>
    </row>
    <row r="219" spans="1:27" ht="16">
      <c r="A219" s="130">
        <v>1935</v>
      </c>
      <c r="B219" s="156">
        <f t="shared" si="19"/>
        <v>1.3555866057478236</v>
      </c>
      <c r="C219" s="156">
        <f t="shared" si="19"/>
        <v>1.5827535197301936</v>
      </c>
      <c r="D219" s="156">
        <f t="shared" si="19"/>
        <v>2.0908962976124639</v>
      </c>
      <c r="E219" s="156">
        <f t="shared" si="19"/>
        <v>0.77523463721581731</v>
      </c>
      <c r="F219" s="156">
        <f t="shared" si="19"/>
        <v>1.7822285270153317</v>
      </c>
      <c r="G219" s="156">
        <f t="shared" si="19"/>
        <v>1.4009743394793706</v>
      </c>
      <c r="H219" s="156">
        <f t="shared" si="19"/>
        <v>1.7422737179234509</v>
      </c>
      <c r="I219" s="156">
        <f t="shared" si="19"/>
        <v>1.5980136003746008</v>
      </c>
      <c r="J219" s="156">
        <f t="shared" si="19"/>
        <v>0.95252886135975257</v>
      </c>
      <c r="K219" s="156">
        <f t="shared" si="19"/>
        <v>1.2499730377880174</v>
      </c>
      <c r="L219" s="156">
        <f t="shared" si="19"/>
        <v>1.5005926585043512</v>
      </c>
      <c r="M219" s="156">
        <f t="shared" si="19"/>
        <v>1.7544710873722338</v>
      </c>
      <c r="N219" s="156">
        <f t="shared" si="19"/>
        <v>1.3384380835464866</v>
      </c>
      <c r="O219" s="156">
        <f t="shared" si="19"/>
        <v>1.7528663317875137</v>
      </c>
      <c r="P219" s="156">
        <f t="shared" si="19"/>
        <v>1.0629725642687406</v>
      </c>
      <c r="Q219" s="156">
        <f t="shared" si="19"/>
        <v>2.084443021883545</v>
      </c>
      <c r="R219" s="156">
        <f t="shared" si="19"/>
        <v>1.1764065339283303</v>
      </c>
      <c r="S219" s="156">
        <f t="shared" si="19"/>
        <v>1.5064350315944488</v>
      </c>
      <c r="T219" s="156">
        <f t="shared" si="19"/>
        <v>1.5072203661738843</v>
      </c>
      <c r="U219" s="156">
        <f t="shared" si="19"/>
        <v>1.8459224902961111</v>
      </c>
      <c r="V219" s="156">
        <f t="shared" si="19"/>
        <v>1.6075172560910571</v>
      </c>
      <c r="W219" s="156">
        <f t="shared" si="19"/>
        <v>0.70310285818314244</v>
      </c>
      <c r="X219" s="156">
        <f t="shared" si="19"/>
        <v>0.9978839967236024</v>
      </c>
    </row>
    <row r="220" spans="1:27" ht="16">
      <c r="A220" s="130">
        <v>1936</v>
      </c>
      <c r="B220" s="156">
        <f t="shared" si="19"/>
        <v>1.7936850849934054</v>
      </c>
      <c r="C220" s="156">
        <f t="shared" si="19"/>
        <v>2.11965516869307</v>
      </c>
      <c r="D220" s="156">
        <f t="shared" si="19"/>
        <v>2.5790333307520714</v>
      </c>
      <c r="E220" s="156">
        <f t="shared" si="19"/>
        <v>1.0816467448227731</v>
      </c>
      <c r="F220" s="156">
        <f t="shared" si="19"/>
        <v>2.7013462999436055</v>
      </c>
      <c r="G220" s="156">
        <f t="shared" si="19"/>
        <v>1.8986144346058378</v>
      </c>
      <c r="H220" s="156">
        <f t="shared" si="19"/>
        <v>2.1762338802004755</v>
      </c>
      <c r="I220" s="156">
        <f t="shared" si="19"/>
        <v>2.4250014120285641</v>
      </c>
      <c r="J220" s="156">
        <f t="shared" si="19"/>
        <v>1.5381787605111097</v>
      </c>
      <c r="K220" s="156">
        <f t="shared" si="19"/>
        <v>1.914921194700109</v>
      </c>
      <c r="L220" s="156">
        <f t="shared" si="19"/>
        <v>1.9886754266094766</v>
      </c>
      <c r="M220" s="156">
        <f t="shared" si="19"/>
        <v>2.5897923167810282</v>
      </c>
      <c r="N220" s="156">
        <f t="shared" si="19"/>
        <v>2.4658580188410344</v>
      </c>
      <c r="O220" s="156">
        <f t="shared" si="19"/>
        <v>3.1484459191667784</v>
      </c>
      <c r="P220" s="156">
        <f t="shared" si="19"/>
        <v>1.1742276949665156</v>
      </c>
      <c r="Q220" s="156">
        <f t="shared" si="19"/>
        <v>2.4335102003707969</v>
      </c>
      <c r="R220" s="156">
        <f t="shared" si="19"/>
        <v>1.1784887734933835</v>
      </c>
      <c r="S220" s="156">
        <f t="shared" si="19"/>
        <v>1.5524867505102911</v>
      </c>
      <c r="T220" s="156">
        <f t="shared" si="19"/>
        <v>1.6204879766918519</v>
      </c>
      <c r="U220" s="156">
        <f t="shared" si="19"/>
        <v>1.9704115030416807</v>
      </c>
      <c r="V220" s="156">
        <f t="shared" si="19"/>
        <v>1.7994169879169268</v>
      </c>
      <c r="W220" s="156">
        <f t="shared" si="19"/>
        <v>0.81350227562352107</v>
      </c>
      <c r="X220" s="156">
        <f t="shared" si="19"/>
        <v>1.5573036245359435</v>
      </c>
    </row>
    <row r="221" spans="1:27" ht="16">
      <c r="A221" s="130">
        <v>1937</v>
      </c>
      <c r="B221" s="156">
        <f t="shared" si="19"/>
        <v>1.170630633870096</v>
      </c>
      <c r="C221" s="156">
        <f t="shared" si="19"/>
        <v>1.3772883389616961</v>
      </c>
      <c r="D221" s="156">
        <f t="shared" si="19"/>
        <v>1.695507140171417</v>
      </c>
      <c r="E221" s="156">
        <f t="shared" si="19"/>
        <v>0.7629842023061012</v>
      </c>
      <c r="F221" s="156">
        <f t="shared" si="19"/>
        <v>1.7293189197801573</v>
      </c>
      <c r="G221" s="156">
        <f t="shared" si="19"/>
        <v>1.0996015359463169</v>
      </c>
      <c r="H221" s="156">
        <f t="shared" si="19"/>
        <v>1.3236957177129181</v>
      </c>
      <c r="I221" s="156">
        <f t="shared" si="19"/>
        <v>1.3542462442414009</v>
      </c>
      <c r="J221" s="156">
        <f t="shared" si="19"/>
        <v>0.77883926775102175</v>
      </c>
      <c r="K221" s="156">
        <f t="shared" si="19"/>
        <v>0.98790784434578627</v>
      </c>
      <c r="L221" s="156">
        <f t="shared" si="19"/>
        <v>1.0077413856800861</v>
      </c>
      <c r="M221" s="156">
        <f t="shared" si="19"/>
        <v>1.315536803155259</v>
      </c>
      <c r="N221" s="156">
        <f t="shared" si="19"/>
        <v>1.227158901656429</v>
      </c>
      <c r="O221" s="156">
        <f t="shared" si="19"/>
        <v>1.4671443138725271</v>
      </c>
      <c r="P221" s="156">
        <f t="shared" si="19"/>
        <v>1.0639266940303884</v>
      </c>
      <c r="Q221" s="156">
        <f t="shared" si="19"/>
        <v>2.314150873026569</v>
      </c>
      <c r="R221" s="156">
        <f t="shared" si="19"/>
        <v>1.182118518915743</v>
      </c>
      <c r="S221" s="156">
        <f t="shared" si="19"/>
        <v>1.5766744940832413</v>
      </c>
      <c r="T221" s="156">
        <f t="shared" si="19"/>
        <v>1.624247508797777</v>
      </c>
      <c r="U221" s="156">
        <f t="shared" si="19"/>
        <v>2.0245387070302359</v>
      </c>
      <c r="V221" s="156">
        <f t="shared" si="19"/>
        <v>1.7485886574532599</v>
      </c>
      <c r="W221" s="156">
        <f t="shared" si="19"/>
        <v>0.60129036956125981</v>
      </c>
      <c r="X221" s="156">
        <f t="shared" si="19"/>
        <v>0.87806717968367443</v>
      </c>
    </row>
    <row r="222" spans="1:27" ht="16">
      <c r="A222" s="130">
        <v>1938</v>
      </c>
      <c r="B222" s="156">
        <f t="shared" si="19"/>
        <v>1.5003153392869313</v>
      </c>
      <c r="C222" s="156">
        <f t="shared" si="19"/>
        <v>1.8061346090641994</v>
      </c>
      <c r="D222" s="156">
        <f t="shared" ref="D222:X234" si="20">(1+D35)*D221</f>
        <v>2.2854088997304491</v>
      </c>
      <c r="E222" s="156">
        <f t="shared" si="20"/>
        <v>0.89718504769121721</v>
      </c>
      <c r="F222" s="156">
        <f t="shared" si="20"/>
        <v>2.2874693022859978</v>
      </c>
      <c r="G222" s="156">
        <f t="shared" si="20"/>
        <v>1.5208698803827105</v>
      </c>
      <c r="H222" s="156">
        <f t="shared" si="20"/>
        <v>1.9078021095691962</v>
      </c>
      <c r="I222" s="156">
        <f t="shared" si="20"/>
        <v>1.932561534100049</v>
      </c>
      <c r="J222" s="156">
        <f t="shared" si="20"/>
        <v>0.958330753307442</v>
      </c>
      <c r="K222" s="156">
        <f t="shared" si="20"/>
        <v>1.4117203095701287</v>
      </c>
      <c r="L222" s="156">
        <f t="shared" si="20"/>
        <v>1.4520444852125793</v>
      </c>
      <c r="M222" s="156">
        <f t="shared" si="20"/>
        <v>1.8694435741237807</v>
      </c>
      <c r="N222" s="156">
        <f t="shared" si="20"/>
        <v>1.535728007477938</v>
      </c>
      <c r="O222" s="156">
        <f t="shared" si="20"/>
        <v>1.8096638253892072</v>
      </c>
      <c r="P222" s="156">
        <f t="shared" si="20"/>
        <v>0.96116871894577682</v>
      </c>
      <c r="Q222" s="156">
        <f t="shared" si="20"/>
        <v>2.2030506795063158</v>
      </c>
      <c r="R222" s="156">
        <f t="shared" si="20"/>
        <v>1.1819293799527164</v>
      </c>
      <c r="S222" s="156">
        <f t="shared" si="20"/>
        <v>1.6749013150646272</v>
      </c>
      <c r="T222" s="156">
        <f t="shared" si="20"/>
        <v>1.71410088098447</v>
      </c>
      <c r="U222" s="156">
        <f t="shared" si="20"/>
        <v>2.1487036659324006</v>
      </c>
      <c r="V222" s="156">
        <f t="shared" si="20"/>
        <v>1.8963796492404272</v>
      </c>
      <c r="W222" s="156">
        <f t="shared" si="20"/>
        <v>0.56806408155834709</v>
      </c>
      <c r="X222" s="156">
        <f t="shared" si="20"/>
        <v>1.0277524701961291</v>
      </c>
    </row>
    <row r="223" spans="1:27" ht="16">
      <c r="A223" s="130">
        <v>1939</v>
      </c>
      <c r="B223" s="156">
        <f t="shared" ref="B223:F238" si="21">(1+B36)*B222</f>
        <v>1.5427142507751799</v>
      </c>
      <c r="C223" s="156">
        <f t="shared" si="21"/>
        <v>1.7985127210139484</v>
      </c>
      <c r="D223" s="156">
        <f t="shared" si="20"/>
        <v>2.4524413401492136</v>
      </c>
      <c r="E223" s="156">
        <f t="shared" si="20"/>
        <v>0.89105320186730375</v>
      </c>
      <c r="F223" s="156">
        <f t="shared" si="20"/>
        <v>2.0817647984537748</v>
      </c>
      <c r="G223" s="156">
        <f t="shared" si="20"/>
        <v>1.4983457974542427</v>
      </c>
      <c r="H223" s="156">
        <f t="shared" si="20"/>
        <v>1.9735627606691515</v>
      </c>
      <c r="I223" s="156">
        <f t="shared" si="20"/>
        <v>1.927718516662128</v>
      </c>
      <c r="J223" s="156">
        <f t="shared" si="20"/>
        <v>0.7957238723498633</v>
      </c>
      <c r="K223" s="156">
        <f t="shared" si="20"/>
        <v>1.4748100902048176</v>
      </c>
      <c r="L223" s="156">
        <f t="shared" si="20"/>
        <v>1.617766322309891</v>
      </c>
      <c r="M223" s="156">
        <f t="shared" si="20"/>
        <v>1.9477171765723436</v>
      </c>
      <c r="N223" s="156">
        <f t="shared" si="20"/>
        <v>1.4316670776912328</v>
      </c>
      <c r="O223" s="156">
        <f t="shared" si="20"/>
        <v>1.7768908135114088</v>
      </c>
      <c r="P223" s="156">
        <f t="shared" si="20"/>
        <v>0.83612371282494435</v>
      </c>
      <c r="Q223" s="156">
        <f t="shared" si="20"/>
        <v>1.8677043365886064</v>
      </c>
      <c r="R223" s="156">
        <f t="shared" si="20"/>
        <v>1.182165765828707</v>
      </c>
      <c r="S223" s="156">
        <f t="shared" si="20"/>
        <v>1.7506738505581509</v>
      </c>
      <c r="T223" s="156">
        <f t="shared" si="20"/>
        <v>1.8159184733149474</v>
      </c>
      <c r="U223" s="156">
        <f t="shared" si="20"/>
        <v>2.2339212533232797</v>
      </c>
      <c r="V223" s="156">
        <f t="shared" si="20"/>
        <v>1.9903320178579593</v>
      </c>
      <c r="W223" s="156">
        <f t="shared" si="20"/>
        <v>0.7824212634261789</v>
      </c>
      <c r="X223" s="156">
        <f t="shared" si="20"/>
        <v>0.95730716656421599</v>
      </c>
    </row>
    <row r="224" spans="1:27" ht="16">
      <c r="A224" s="130">
        <v>1940</v>
      </c>
      <c r="B224" s="156">
        <f t="shared" si="21"/>
        <v>1.433258674682681</v>
      </c>
      <c r="C224" s="156">
        <f t="shared" si="21"/>
        <v>1.6226361620259944</v>
      </c>
      <c r="D224" s="156">
        <f t="shared" si="20"/>
        <v>2.1936750392526903</v>
      </c>
      <c r="E224" s="156">
        <f t="shared" si="20"/>
        <v>0.86837122771061592</v>
      </c>
      <c r="F224" s="156">
        <f t="shared" si="20"/>
        <v>2.0936993027372197</v>
      </c>
      <c r="G224" s="156">
        <f t="shared" si="20"/>
        <v>1.413359623822638</v>
      </c>
      <c r="H224" s="156">
        <f t="shared" si="20"/>
        <v>1.8325769209103864</v>
      </c>
      <c r="I224" s="156">
        <f t="shared" si="20"/>
        <v>1.8463532271688654</v>
      </c>
      <c r="J224" s="156">
        <f t="shared" si="20"/>
        <v>0.75629807490955969</v>
      </c>
      <c r="K224" s="156">
        <f t="shared" si="20"/>
        <v>1.4000224705305313</v>
      </c>
      <c r="L224" s="156">
        <f t="shared" si="20"/>
        <v>1.5690553783451402</v>
      </c>
      <c r="M224" s="156">
        <f t="shared" si="20"/>
        <v>1.9021600718123164</v>
      </c>
      <c r="N224" s="156">
        <f t="shared" si="20"/>
        <v>1.2853363856804119</v>
      </c>
      <c r="O224" s="156">
        <f t="shared" si="20"/>
        <v>1.5581910921844246</v>
      </c>
      <c r="P224" s="156">
        <f t="shared" si="20"/>
        <v>0.89805213509037252</v>
      </c>
      <c r="Q224" s="156">
        <f t="shared" si="20"/>
        <v>1.8550268089478941</v>
      </c>
      <c r="R224" s="156">
        <f t="shared" si="20"/>
        <v>1.1822248741169985</v>
      </c>
      <c r="S224" s="156">
        <f t="shared" si="20"/>
        <v>1.8025113032731777</v>
      </c>
      <c r="T224" s="156">
        <f t="shared" si="20"/>
        <v>1.9264534307856283</v>
      </c>
      <c r="U224" s="156">
        <f t="shared" si="20"/>
        <v>2.309740540661072</v>
      </c>
      <c r="V224" s="156">
        <f t="shared" si="20"/>
        <v>2.1681640357159186</v>
      </c>
      <c r="W224" s="156">
        <f t="shared" si="20"/>
        <v>0.68166757691607505</v>
      </c>
      <c r="X224" s="156">
        <f t="shared" si="20"/>
        <v>0.8416510477855238</v>
      </c>
    </row>
    <row r="225" spans="1:24" ht="16">
      <c r="A225" s="130">
        <v>1941</v>
      </c>
      <c r="B225" s="156">
        <f t="shared" si="21"/>
        <v>1.2888148654481604</v>
      </c>
      <c r="C225" s="156">
        <f t="shared" si="21"/>
        <v>1.434783573548245</v>
      </c>
      <c r="D225" s="156">
        <f t="shared" si="20"/>
        <v>1.8814338808803628</v>
      </c>
      <c r="E225" s="156">
        <f t="shared" si="20"/>
        <v>0.81553795723688716</v>
      </c>
      <c r="F225" s="156">
        <f t="shared" si="20"/>
        <v>1.9738284037437648</v>
      </c>
      <c r="G225" s="156">
        <f t="shared" si="20"/>
        <v>1.2920792345024175</v>
      </c>
      <c r="H225" s="156">
        <f t="shared" si="20"/>
        <v>1.6102266289461644</v>
      </c>
      <c r="I225" s="156">
        <f t="shared" si="20"/>
        <v>1.7027213079495556</v>
      </c>
      <c r="J225" s="156">
        <f t="shared" si="20"/>
        <v>0.78071655726303812</v>
      </c>
      <c r="K225" s="156">
        <f t="shared" si="20"/>
        <v>1.2629462704408871</v>
      </c>
      <c r="L225" s="156">
        <f t="shared" si="20"/>
        <v>1.328895762135633</v>
      </c>
      <c r="M225" s="156">
        <f t="shared" si="20"/>
        <v>1.6177300762742208</v>
      </c>
      <c r="N225" s="156">
        <f t="shared" si="20"/>
        <v>1.2439614074253593</v>
      </c>
      <c r="O225" s="156">
        <f t="shared" si="20"/>
        <v>1.3254908344776026</v>
      </c>
      <c r="P225" s="156">
        <f t="shared" si="20"/>
        <v>1.1458918412904155</v>
      </c>
      <c r="Q225" s="156">
        <f t="shared" si="20"/>
        <v>2.1930054414595341</v>
      </c>
      <c r="R225" s="156">
        <f t="shared" si="20"/>
        <v>1.1829342090414687</v>
      </c>
      <c r="S225" s="156">
        <f t="shared" si="20"/>
        <v>1.8114337342243798</v>
      </c>
      <c r="T225" s="156">
        <f t="shared" si="20"/>
        <v>1.9444272412948582</v>
      </c>
      <c r="U225" s="156">
        <f t="shared" si="20"/>
        <v>2.3728195548265258</v>
      </c>
      <c r="V225" s="156">
        <f t="shared" si="20"/>
        <v>2.1042793582105475</v>
      </c>
      <c r="W225" s="156">
        <f t="shared" si="20"/>
        <v>1.0021467322046242</v>
      </c>
      <c r="X225" s="156">
        <f t="shared" si="20"/>
        <v>0.77949252720909434</v>
      </c>
    </row>
    <row r="226" spans="1:24" ht="16">
      <c r="A226" s="130">
        <v>1942</v>
      </c>
      <c r="B226" s="156">
        <f t="shared" si="21"/>
        <v>1.4965975980557127</v>
      </c>
      <c r="C226" s="156">
        <f t="shared" si="21"/>
        <v>1.7265181175578097</v>
      </c>
      <c r="D226" s="156">
        <f t="shared" si="20"/>
        <v>2.16659159590963</v>
      </c>
      <c r="E226" s="156">
        <f t="shared" si="20"/>
        <v>0.92692348374194855</v>
      </c>
      <c r="F226" s="156">
        <f t="shared" si="20"/>
        <v>2.7059940472170845</v>
      </c>
      <c r="G226" s="156">
        <f t="shared" si="20"/>
        <v>1.5689459728715955</v>
      </c>
      <c r="H226" s="156">
        <f t="shared" si="20"/>
        <v>1.8702923805020886</v>
      </c>
      <c r="I226" s="156">
        <f t="shared" si="20"/>
        <v>2.0658116048484825</v>
      </c>
      <c r="J226" s="156">
        <f t="shared" si="20"/>
        <v>1.0238939780121519</v>
      </c>
      <c r="K226" s="156">
        <f t="shared" si="20"/>
        <v>1.5878391985118054</v>
      </c>
      <c r="L226" s="156">
        <f t="shared" si="20"/>
        <v>1.5555522233254866</v>
      </c>
      <c r="M226" s="156">
        <f t="shared" si="20"/>
        <v>2.0377251586765341</v>
      </c>
      <c r="N226" s="156">
        <f t="shared" si="20"/>
        <v>1.7014033357778866</v>
      </c>
      <c r="O226" s="156">
        <f t="shared" si="20"/>
        <v>1.9952480982307905</v>
      </c>
      <c r="P226" s="156">
        <f t="shared" si="20"/>
        <v>1.1263951897458055</v>
      </c>
      <c r="Q226" s="156">
        <f t="shared" si="20"/>
        <v>2.5875639836695208</v>
      </c>
      <c r="R226" s="156">
        <f t="shared" si="20"/>
        <v>1.1861044727216998</v>
      </c>
      <c r="S226" s="156">
        <f t="shared" si="20"/>
        <v>1.846503091318964</v>
      </c>
      <c r="T226" s="156">
        <f t="shared" si="20"/>
        <v>2.006998909919727</v>
      </c>
      <c r="U226" s="156">
        <f t="shared" si="20"/>
        <v>2.4344654068609186</v>
      </c>
      <c r="V226" s="156">
        <f t="shared" si="20"/>
        <v>2.1675031236191322</v>
      </c>
      <c r="W226" s="156">
        <f t="shared" si="20"/>
        <v>1.0439439286364467</v>
      </c>
      <c r="X226" s="156">
        <f t="shared" si="20"/>
        <v>0.96989867737058533</v>
      </c>
    </row>
    <row r="227" spans="1:24" ht="16">
      <c r="A227" s="130">
        <v>1943</v>
      </c>
      <c r="B227" s="156">
        <f t="shared" si="21"/>
        <v>1.9220353972550102</v>
      </c>
      <c r="C227" s="156">
        <f t="shared" si="21"/>
        <v>2.1738244314546868</v>
      </c>
      <c r="D227" s="156">
        <f t="shared" si="20"/>
        <v>2.6457003067260603</v>
      </c>
      <c r="E227" s="156">
        <f t="shared" si="20"/>
        <v>1.2082549698855274</v>
      </c>
      <c r="F227" s="156">
        <f t="shared" si="20"/>
        <v>3.6600061260117558</v>
      </c>
      <c r="G227" s="156">
        <f t="shared" si="20"/>
        <v>2.1657102631130356</v>
      </c>
      <c r="H227" s="156">
        <f t="shared" si="20"/>
        <v>2.3980220095786922</v>
      </c>
      <c r="I227" s="156">
        <f t="shared" si="20"/>
        <v>2.860928999488185</v>
      </c>
      <c r="J227" s="156">
        <f t="shared" si="20"/>
        <v>1.6061114784104067</v>
      </c>
      <c r="K227" s="156">
        <f t="shared" si="20"/>
        <v>2.5086112713368163</v>
      </c>
      <c r="L227" s="156">
        <f t="shared" si="20"/>
        <v>2.2265863414236349</v>
      </c>
      <c r="M227" s="156">
        <f t="shared" si="20"/>
        <v>3.1073067172142603</v>
      </c>
      <c r="N227" s="156">
        <f t="shared" si="20"/>
        <v>3.4114157724348098</v>
      </c>
      <c r="O227" s="156">
        <f t="shared" si="20"/>
        <v>4.0393598223872536</v>
      </c>
      <c r="P227" s="156">
        <f t="shared" si="20"/>
        <v>1.2601713833081301</v>
      </c>
      <c r="Q227" s="156">
        <f t="shared" si="20"/>
        <v>3.1804141127931738</v>
      </c>
      <c r="R227" s="156">
        <f t="shared" si="20"/>
        <v>1.1902202552420442</v>
      </c>
      <c r="S227" s="156">
        <f t="shared" si="20"/>
        <v>1.8983898281850269</v>
      </c>
      <c r="T227" s="156">
        <f t="shared" si="20"/>
        <v>2.0488247672024542</v>
      </c>
      <c r="U227" s="156">
        <f t="shared" si="20"/>
        <v>2.5034338118372883</v>
      </c>
      <c r="V227" s="156">
        <f t="shared" si="20"/>
        <v>2.2971218897133894</v>
      </c>
      <c r="W227" s="156">
        <f t="shared" si="20"/>
        <v>1.0685993082104499</v>
      </c>
      <c r="X227" s="156">
        <f t="shared" si="20"/>
        <v>1.6514470270115642</v>
      </c>
    </row>
    <row r="228" spans="1:24" ht="16">
      <c r="A228" s="130">
        <v>1944</v>
      </c>
      <c r="B228" s="156">
        <f t="shared" si="21"/>
        <v>2.3351000244790843</v>
      </c>
      <c r="C228" s="156">
        <f t="shared" si="21"/>
        <v>2.6027199917806967</v>
      </c>
      <c r="D228" s="156">
        <f t="shared" si="20"/>
        <v>3.0605782138661177</v>
      </c>
      <c r="E228" s="156">
        <f t="shared" si="20"/>
        <v>1.4377389017292868</v>
      </c>
      <c r="F228" s="156">
        <f t="shared" si="20"/>
        <v>5.4034330214399819</v>
      </c>
      <c r="G228" s="156">
        <f t="shared" si="20"/>
        <v>2.8131493462706776</v>
      </c>
      <c r="H228" s="156">
        <f t="shared" si="20"/>
        <v>2.9464030913619932</v>
      </c>
      <c r="I228" s="156">
        <f t="shared" si="20"/>
        <v>3.8096534263127744</v>
      </c>
      <c r="J228" s="156">
        <f t="shared" si="20"/>
        <v>2.3866301985289256</v>
      </c>
      <c r="K228" s="156">
        <f t="shared" si="20"/>
        <v>3.5584650883912734</v>
      </c>
      <c r="L228" s="156">
        <f t="shared" si="20"/>
        <v>3.1431828747340882</v>
      </c>
      <c r="M228" s="156">
        <f t="shared" si="20"/>
        <v>4.4345617084051598</v>
      </c>
      <c r="N228" s="156">
        <f t="shared" si="20"/>
        <v>5.0454839274310839</v>
      </c>
      <c r="O228" s="156">
        <f t="shared" si="20"/>
        <v>6.5918312941537591</v>
      </c>
      <c r="P228" s="156">
        <f t="shared" si="20"/>
        <v>1.1075646287895156</v>
      </c>
      <c r="Q228" s="156">
        <f t="shared" si="20"/>
        <v>3.7100835036185558</v>
      </c>
      <c r="R228" s="156">
        <f t="shared" si="20"/>
        <v>1.194147982084343</v>
      </c>
      <c r="S228" s="156">
        <f t="shared" si="20"/>
        <v>1.932465925600948</v>
      </c>
      <c r="T228" s="156">
        <f t="shared" si="20"/>
        <v>2.1064991843992029</v>
      </c>
      <c r="U228" s="156">
        <f t="shared" si="20"/>
        <v>2.6218962998134288</v>
      </c>
      <c r="V228" s="156">
        <f t="shared" si="20"/>
        <v>2.3656862819790034</v>
      </c>
      <c r="W228" s="156">
        <f t="shared" si="20"/>
        <v>1.0718048425268527</v>
      </c>
      <c r="X228" s="156">
        <f t="shared" si="20"/>
        <v>2.2525997799840978</v>
      </c>
    </row>
    <row r="229" spans="1:24" ht="16">
      <c r="A229" s="130">
        <v>1945</v>
      </c>
      <c r="B229" s="156">
        <f t="shared" si="21"/>
        <v>3.2340201299025524</v>
      </c>
      <c r="C229" s="156">
        <f t="shared" si="21"/>
        <v>3.5504223951878839</v>
      </c>
      <c r="D229" s="156">
        <f t="shared" si="20"/>
        <v>3.9993223979166208</v>
      </c>
      <c r="E229" s="156">
        <f t="shared" si="20"/>
        <v>1.9427553962351489</v>
      </c>
      <c r="F229" s="156">
        <f t="shared" si="20"/>
        <v>7.7476776425182434</v>
      </c>
      <c r="G229" s="156">
        <f t="shared" si="20"/>
        <v>4.399962498021579</v>
      </c>
      <c r="H229" s="156">
        <f t="shared" si="20"/>
        <v>4.2626174706165685</v>
      </c>
      <c r="I229" s="156">
        <f t="shared" si="20"/>
        <v>6.0133784227988025</v>
      </c>
      <c r="J229" s="156">
        <f t="shared" si="20"/>
        <v>4.1209115323975132</v>
      </c>
      <c r="K229" s="156">
        <f t="shared" si="20"/>
        <v>5.8238907176138097</v>
      </c>
      <c r="L229" s="156">
        <f t="shared" si="20"/>
        <v>5.1614205986008468</v>
      </c>
      <c r="M229" s="156">
        <f t="shared" si="20"/>
        <v>7.2764505792366059</v>
      </c>
      <c r="N229" s="156">
        <f t="shared" si="20"/>
        <v>8.535697434231535</v>
      </c>
      <c r="O229" s="156">
        <f t="shared" si="20"/>
        <v>12.108073476040449</v>
      </c>
      <c r="P229" s="156">
        <f t="shared" si="20"/>
        <v>1.1219845899042273</v>
      </c>
      <c r="Q229" s="156">
        <f t="shared" si="20"/>
        <v>4.3948739543198956</v>
      </c>
      <c r="R229" s="156">
        <f t="shared" si="20"/>
        <v>1.1980886704252214</v>
      </c>
      <c r="S229" s="156">
        <f t="shared" si="20"/>
        <v>1.9753473444900329</v>
      </c>
      <c r="T229" s="156">
        <f t="shared" si="20"/>
        <v>2.3326108068526135</v>
      </c>
      <c r="U229" s="156">
        <f t="shared" si="20"/>
        <v>2.7287647929938239</v>
      </c>
      <c r="V229" s="156">
        <f t="shared" si="20"/>
        <v>2.4742282375169515</v>
      </c>
      <c r="W229" s="156">
        <f t="shared" si="20"/>
        <v>1.0750249408337889</v>
      </c>
      <c r="X229" s="156">
        <f t="shared" si="20"/>
        <v>3.4775608391826949</v>
      </c>
    </row>
    <row r="230" spans="1:24" ht="16">
      <c r="A230" s="130">
        <v>1946</v>
      </c>
      <c r="B230" s="156">
        <f t="shared" si="21"/>
        <v>3.0343517270823686</v>
      </c>
      <c r="C230" s="156">
        <f t="shared" si="21"/>
        <v>3.2637612910004141</v>
      </c>
      <c r="D230" s="156">
        <f t="shared" si="20"/>
        <v>3.5855637518634715</v>
      </c>
      <c r="E230" s="156">
        <f t="shared" si="20"/>
        <v>1.898393294234948</v>
      </c>
      <c r="F230" s="156">
        <f t="shared" si="20"/>
        <v>7.2108172231361847</v>
      </c>
      <c r="G230" s="156">
        <f t="shared" si="20"/>
        <v>4.0056818585738654</v>
      </c>
      <c r="H230" s="156">
        <f t="shared" si="20"/>
        <v>3.9031173217481219</v>
      </c>
      <c r="I230" s="156">
        <f t="shared" si="20"/>
        <v>5.8199746552107756</v>
      </c>
      <c r="J230" s="156">
        <f t="shared" si="20"/>
        <v>3.6331518401072533</v>
      </c>
      <c r="K230" s="156">
        <f t="shared" si="20"/>
        <v>5.192639202731649</v>
      </c>
      <c r="L230" s="156">
        <f t="shared" si="20"/>
        <v>4.5375596908479618</v>
      </c>
      <c r="M230" s="156">
        <f t="shared" si="20"/>
        <v>6.5950109824910976</v>
      </c>
      <c r="N230" s="156">
        <f t="shared" si="20"/>
        <v>7.8473787931351033</v>
      </c>
      <c r="O230" s="156">
        <f t="shared" si="20"/>
        <v>10.488739729354799</v>
      </c>
      <c r="P230" s="156">
        <f t="shared" si="20"/>
        <v>0.83259523295168181</v>
      </c>
      <c r="Q230" s="156">
        <f t="shared" si="20"/>
        <v>3.8526890402007892</v>
      </c>
      <c r="R230" s="156">
        <f t="shared" si="20"/>
        <v>1.2023179234318224</v>
      </c>
      <c r="S230" s="156">
        <f t="shared" si="20"/>
        <v>1.9951995853021576</v>
      </c>
      <c r="T230" s="156">
        <f t="shared" si="20"/>
        <v>2.3302315438296239</v>
      </c>
      <c r="U230" s="156">
        <f t="shared" si="20"/>
        <v>2.7757814103771077</v>
      </c>
      <c r="V230" s="156">
        <f t="shared" si="20"/>
        <v>2.3746695439516068</v>
      </c>
      <c r="W230" s="156">
        <f t="shared" si="20"/>
        <v>1.7073948661933374</v>
      </c>
      <c r="X230" s="156">
        <f t="shared" si="20"/>
        <v>3.1423492512351183</v>
      </c>
    </row>
    <row r="231" spans="1:24" ht="16">
      <c r="A231" s="130">
        <v>1947</v>
      </c>
      <c r="B231" s="156">
        <f t="shared" si="21"/>
        <v>3.1431332364982714</v>
      </c>
      <c r="C231" s="156">
        <f t="shared" si="21"/>
        <v>3.4496977717487076</v>
      </c>
      <c r="D231" s="156">
        <f t="shared" si="20"/>
        <v>3.7258021704159496</v>
      </c>
      <c r="E231" s="156">
        <f t="shared" si="20"/>
        <v>1.9825997549703758</v>
      </c>
      <c r="F231" s="156">
        <f t="shared" si="20"/>
        <v>7.8173758292169619</v>
      </c>
      <c r="G231" s="156">
        <f t="shared" si="20"/>
        <v>4.0611605523151129</v>
      </c>
      <c r="H231" s="156">
        <f t="shared" si="20"/>
        <v>3.8905094048448681</v>
      </c>
      <c r="I231" s="156">
        <f t="shared" si="20"/>
        <v>5.9048230745376227</v>
      </c>
      <c r="J231" s="156">
        <f t="shared" si="20"/>
        <v>3.6722643883237831</v>
      </c>
      <c r="K231" s="156">
        <f t="shared" si="20"/>
        <v>5.0302653748622301</v>
      </c>
      <c r="L231" s="156">
        <f t="shared" si="20"/>
        <v>4.1662965569427817</v>
      </c>
      <c r="M231" s="156">
        <f t="shared" si="20"/>
        <v>6.4161542846459385</v>
      </c>
      <c r="N231" s="156">
        <f t="shared" si="20"/>
        <v>8.3142193575387111</v>
      </c>
      <c r="O231" s="156">
        <f t="shared" si="20"/>
        <v>10.201662922962358</v>
      </c>
      <c r="P231" s="156">
        <f t="shared" si="20"/>
        <v>0.78343054655433164</v>
      </c>
      <c r="Q231" s="156">
        <f t="shared" si="20"/>
        <v>3.7790267548887719</v>
      </c>
      <c r="R231" s="156">
        <f t="shared" si="20"/>
        <v>1.2083655825866846</v>
      </c>
      <c r="S231" s="156">
        <f t="shared" si="20"/>
        <v>2.0133758535242601</v>
      </c>
      <c r="T231" s="156">
        <f t="shared" si="20"/>
        <v>2.2691095704349729</v>
      </c>
      <c r="U231" s="156">
        <f t="shared" si="20"/>
        <v>2.7109391566306984</v>
      </c>
      <c r="V231" s="156">
        <f t="shared" si="20"/>
        <v>2.2458316826402962</v>
      </c>
      <c r="W231" s="156">
        <f t="shared" si="20"/>
        <v>1.9788093937738949</v>
      </c>
      <c r="X231" s="156">
        <f t="shared" si="20"/>
        <v>3.1554548543731324</v>
      </c>
    </row>
    <row r="232" spans="1:24" ht="16">
      <c r="A232" s="130">
        <v>1948</v>
      </c>
      <c r="B232" s="156">
        <f t="shared" si="21"/>
        <v>3.2094219164560203</v>
      </c>
      <c r="C232" s="156">
        <f t="shared" si="21"/>
        <v>3.6398106159497789</v>
      </c>
      <c r="D232" s="156">
        <f t="shared" si="20"/>
        <v>3.8774339520450369</v>
      </c>
      <c r="E232" s="156">
        <f t="shared" si="20"/>
        <v>1.9668790734699759</v>
      </c>
      <c r="F232" s="156">
        <f t="shared" si="20"/>
        <v>7.9938919943994264</v>
      </c>
      <c r="G232" s="156">
        <f t="shared" si="20"/>
        <v>4.0610793291040661</v>
      </c>
      <c r="H232" s="156">
        <f t="shared" si="20"/>
        <v>3.8568604002691202</v>
      </c>
      <c r="I232" s="156">
        <f t="shared" si="20"/>
        <v>5.897724986407721</v>
      </c>
      <c r="J232" s="156">
        <f t="shared" si="20"/>
        <v>3.7269690545312568</v>
      </c>
      <c r="K232" s="156">
        <f t="shared" si="20"/>
        <v>4.8227166254954144</v>
      </c>
      <c r="L232" s="156">
        <f t="shared" si="20"/>
        <v>3.8282015913468745</v>
      </c>
      <c r="M232" s="156">
        <f t="shared" si="20"/>
        <v>5.953934529980045</v>
      </c>
      <c r="N232" s="156">
        <f t="shared" si="20"/>
        <v>8.103038185857228</v>
      </c>
      <c r="O232" s="156">
        <f t="shared" si="20"/>
        <v>9.5251906545407241</v>
      </c>
      <c r="P232" s="156">
        <f t="shared" si="20"/>
        <v>0.7173435587239867</v>
      </c>
      <c r="Q232" s="156">
        <f t="shared" si="20"/>
        <v>3.2444962147653884</v>
      </c>
      <c r="R232" s="156">
        <f t="shared" si="20"/>
        <v>1.2181654274614626</v>
      </c>
      <c r="S232" s="156">
        <f t="shared" si="20"/>
        <v>2.0505830392973885</v>
      </c>
      <c r="T232" s="156">
        <f t="shared" si="20"/>
        <v>2.3462366047340577</v>
      </c>
      <c r="U232" s="156">
        <f t="shared" si="20"/>
        <v>2.8230636001489442</v>
      </c>
      <c r="V232" s="156">
        <f t="shared" si="20"/>
        <v>2.3726572856511607</v>
      </c>
      <c r="W232" s="156">
        <f t="shared" si="20"/>
        <v>1.6570471509193525</v>
      </c>
      <c r="X232" s="156">
        <f t="shared" si="20"/>
        <v>2.9710711882869689</v>
      </c>
    </row>
    <row r="233" spans="1:24" ht="16">
      <c r="A233" s="130">
        <v>1949</v>
      </c>
      <c r="B233" s="156">
        <f t="shared" si="21"/>
        <v>3.8583028395250984</v>
      </c>
      <c r="C233" s="156">
        <f t="shared" si="21"/>
        <v>4.3235854382621044</v>
      </c>
      <c r="D233" s="156">
        <f t="shared" si="20"/>
        <v>4.7233950599612049</v>
      </c>
      <c r="E233" s="156">
        <f t="shared" si="20"/>
        <v>2.3017844728877233</v>
      </c>
      <c r="F233" s="156">
        <f t="shared" si="20"/>
        <v>9.2875518903329439</v>
      </c>
      <c r="G233" s="156">
        <f t="shared" si="20"/>
        <v>4.9717763686556529</v>
      </c>
      <c r="H233" s="156">
        <f t="shared" si="20"/>
        <v>4.8063342934354916</v>
      </c>
      <c r="I233" s="156">
        <f t="shared" si="20"/>
        <v>7.1814808806617956</v>
      </c>
      <c r="J233" s="156">
        <f t="shared" si="20"/>
        <v>4.4634571985937228</v>
      </c>
      <c r="K233" s="156">
        <f t="shared" si="20"/>
        <v>5.8484119974057789</v>
      </c>
      <c r="L233" s="156">
        <f t="shared" si="20"/>
        <v>4.7943248269550853</v>
      </c>
      <c r="M233" s="156">
        <f t="shared" si="20"/>
        <v>7.28291225641689</v>
      </c>
      <c r="N233" s="156">
        <f t="shared" si="20"/>
        <v>9.8463258211625515</v>
      </c>
      <c r="O233" s="156">
        <f t="shared" si="20"/>
        <v>11.57434492005207</v>
      </c>
      <c r="P233" s="156">
        <f t="shared" si="20"/>
        <v>0.65869158205515976</v>
      </c>
      <c r="Q233" s="156">
        <f t="shared" si="20"/>
        <v>3.1179429414451985</v>
      </c>
      <c r="R233" s="156">
        <f t="shared" si="20"/>
        <v>1.2316017921263627</v>
      </c>
      <c r="S233" s="156">
        <f t="shared" si="20"/>
        <v>2.0982180833002668</v>
      </c>
      <c r="T233" s="156">
        <f t="shared" si="20"/>
        <v>2.4975454033733571</v>
      </c>
      <c r="U233" s="156">
        <f t="shared" si="20"/>
        <v>2.9164787746778731</v>
      </c>
      <c r="V233" s="156">
        <f t="shared" si="20"/>
        <v>2.4442929192887295</v>
      </c>
      <c r="W233" s="156">
        <f t="shared" si="20"/>
        <v>1.388526488257783</v>
      </c>
      <c r="X233" s="156">
        <f t="shared" si="20"/>
        <v>3.3705297971201977</v>
      </c>
    </row>
    <row r="234" spans="1:24" ht="16">
      <c r="A234" s="130">
        <v>1950</v>
      </c>
      <c r="B234" s="156">
        <f t="shared" si="21"/>
        <v>5.0007463103084806</v>
      </c>
      <c r="C234" s="156">
        <f t="shared" si="21"/>
        <v>5.6959346922208791</v>
      </c>
      <c r="D234" s="156">
        <f t="shared" si="20"/>
        <v>5.8163280511191751</v>
      </c>
      <c r="E234" s="156">
        <f t="shared" si="20"/>
        <v>3.0794398291508776</v>
      </c>
      <c r="F234" s="156">
        <f t="shared" si="20"/>
        <v>14.052443405781643</v>
      </c>
      <c r="G234" s="156">
        <f t="shared" ref="G234:X248" si="22">(1+G47)*G233</f>
        <v>6.4767330754477186</v>
      </c>
      <c r="H234" s="156">
        <f t="shared" si="22"/>
        <v>5.7489478929336375</v>
      </c>
      <c r="I234" s="156">
        <f t="shared" si="22"/>
        <v>9.5056172081751651</v>
      </c>
      <c r="J234" s="156">
        <f t="shared" si="22"/>
        <v>7.5515322044153823</v>
      </c>
      <c r="K234" s="156">
        <f t="shared" si="22"/>
        <v>7.9860650665775648</v>
      </c>
      <c r="L234" s="156">
        <f t="shared" si="22"/>
        <v>6.2753876524980505</v>
      </c>
      <c r="M234" s="156">
        <f t="shared" si="22"/>
        <v>9.6048503420077243</v>
      </c>
      <c r="N234" s="156">
        <f t="shared" si="22"/>
        <v>14.903398762911637</v>
      </c>
      <c r="O234" s="156">
        <f t="shared" si="22"/>
        <v>16.88627477766077</v>
      </c>
      <c r="P234" s="156">
        <f t="shared" si="22"/>
        <v>0.69406639302945217</v>
      </c>
      <c r="Q234" s="156">
        <f t="shared" si="22"/>
        <v>3.3598681862581388</v>
      </c>
      <c r="R234" s="156">
        <f t="shared" si="22"/>
        <v>1.246331749560194</v>
      </c>
      <c r="S234" s="156">
        <f t="shared" si="22"/>
        <v>2.1129265920642015</v>
      </c>
      <c r="T234" s="156">
        <f t="shared" si="22"/>
        <v>2.4990189551613478</v>
      </c>
      <c r="U234" s="156">
        <f t="shared" si="22"/>
        <v>2.9781623007623099</v>
      </c>
      <c r="V234" s="156">
        <f t="shared" si="22"/>
        <v>2.6243971796004821</v>
      </c>
      <c r="W234" s="156">
        <f t="shared" si="22"/>
        <v>2.0606590205716375</v>
      </c>
      <c r="X234" s="156">
        <f t="shared" si="22"/>
        <v>4.6234153035623766</v>
      </c>
    </row>
    <row r="235" spans="1:24" ht="16">
      <c r="A235" s="130">
        <v>1951</v>
      </c>
      <c r="B235" s="156">
        <f t="shared" si="21"/>
        <v>6.0350006622064809</v>
      </c>
      <c r="C235" s="156">
        <f t="shared" si="21"/>
        <v>7.0638703679046451</v>
      </c>
      <c r="D235" s="156">
        <f t="shared" si="21"/>
        <v>6.9721389939411829</v>
      </c>
      <c r="E235" s="156">
        <f t="shared" si="21"/>
        <v>3.8990754973828365</v>
      </c>
      <c r="F235" s="156">
        <f t="shared" si="21"/>
        <v>15.747778275524391</v>
      </c>
      <c r="G235" s="156">
        <f t="shared" si="22"/>
        <v>7.6621695302469144</v>
      </c>
      <c r="H235" s="156">
        <f t="shared" si="22"/>
        <v>6.8221694992248523</v>
      </c>
      <c r="I235" s="156">
        <f t="shared" si="22"/>
        <v>11.256892663438279</v>
      </c>
      <c r="J235" s="156">
        <f t="shared" si="22"/>
        <v>8.5579999956031365</v>
      </c>
      <c r="K235" s="156">
        <f t="shared" si="22"/>
        <v>9.2211100291237855</v>
      </c>
      <c r="L235" s="156">
        <f t="shared" si="22"/>
        <v>7.3075006597044059</v>
      </c>
      <c r="M235" s="156">
        <f t="shared" si="22"/>
        <v>11.05566298616799</v>
      </c>
      <c r="N235" s="156">
        <f t="shared" si="22"/>
        <v>16.709541658988897</v>
      </c>
      <c r="O235" s="156">
        <f t="shared" si="22"/>
        <v>18.539609941141535</v>
      </c>
      <c r="P235" s="156">
        <f t="shared" si="22"/>
        <v>0.76564412760135403</v>
      </c>
      <c r="Q235" s="156">
        <f t="shared" si="22"/>
        <v>3.6782592572279036</v>
      </c>
      <c r="R235" s="156">
        <f t="shared" si="22"/>
        <v>1.2649394825811278</v>
      </c>
      <c r="S235" s="156">
        <f t="shared" si="22"/>
        <v>2.1205753863274737</v>
      </c>
      <c r="T235" s="156">
        <f t="shared" si="22"/>
        <v>2.4007825200339554</v>
      </c>
      <c r="U235" s="156">
        <f t="shared" si="22"/>
        <v>2.8980497348718037</v>
      </c>
      <c r="V235" s="156">
        <f t="shared" si="22"/>
        <v>2.5045749592405797</v>
      </c>
      <c r="W235" s="156">
        <f t="shared" si="22"/>
        <v>1.8425923903149468</v>
      </c>
      <c r="X235" s="156">
        <f t="shared" si="22"/>
        <v>4.9060801837395625</v>
      </c>
    </row>
    <row r="236" spans="1:24" ht="16">
      <c r="A236" s="130">
        <v>1952</v>
      </c>
      <c r="B236" s="156">
        <f t="shared" si="21"/>
        <v>6.8447167010547254</v>
      </c>
      <c r="C236" s="156">
        <f t="shared" si="21"/>
        <v>8.3601612191188277</v>
      </c>
      <c r="D236" s="156">
        <f t="shared" si="21"/>
        <v>7.8549733201628538</v>
      </c>
      <c r="E236" s="156">
        <f t="shared" si="21"/>
        <v>4.4700454496152346</v>
      </c>
      <c r="F236" s="156">
        <f t="shared" si="21"/>
        <v>19.290998674154256</v>
      </c>
      <c r="G236" s="156">
        <f t="shared" si="22"/>
        <v>8.5708262148388954</v>
      </c>
      <c r="H236" s="156">
        <f t="shared" si="22"/>
        <v>7.6011111824549848</v>
      </c>
      <c r="I236" s="156">
        <f t="shared" si="22"/>
        <v>12.524764712983542</v>
      </c>
      <c r="J236" s="156">
        <f t="shared" si="22"/>
        <v>10.197019062307414</v>
      </c>
      <c r="K236" s="156">
        <f t="shared" si="22"/>
        <v>10.112053680137725</v>
      </c>
      <c r="L236" s="156">
        <f t="shared" si="22"/>
        <v>7.8684244103433159</v>
      </c>
      <c r="M236" s="156">
        <f t="shared" si="22"/>
        <v>12.11335826405468</v>
      </c>
      <c r="N236" s="156">
        <f t="shared" si="22"/>
        <v>18.137706184582676</v>
      </c>
      <c r="O236" s="156">
        <f t="shared" si="22"/>
        <v>19.739122704333393</v>
      </c>
      <c r="P236" s="156">
        <f t="shared" si="22"/>
        <v>0.75871318499315932</v>
      </c>
      <c r="Q236" s="156">
        <f t="shared" si="22"/>
        <v>3.852112154345213</v>
      </c>
      <c r="R236" s="156">
        <f t="shared" si="22"/>
        <v>1.2858868804126711</v>
      </c>
      <c r="S236" s="156">
        <f t="shared" si="22"/>
        <v>2.1552043823862013</v>
      </c>
      <c r="T236" s="156">
        <f t="shared" si="22"/>
        <v>2.4286315972663495</v>
      </c>
      <c r="U236" s="156">
        <f t="shared" si="22"/>
        <v>3.0000900660366399</v>
      </c>
      <c r="V236" s="156">
        <f t="shared" si="22"/>
        <v>2.4366667174572219</v>
      </c>
      <c r="W236" s="156">
        <f t="shared" si="22"/>
        <v>1.5596577462224657</v>
      </c>
      <c r="X236" s="156">
        <f t="shared" si="22"/>
        <v>5.0860182008585468</v>
      </c>
    </row>
    <row r="237" spans="1:24" ht="16">
      <c r="A237" s="130">
        <v>1953</v>
      </c>
      <c r="B237" s="156">
        <f t="shared" si="21"/>
        <v>6.8906447501188026</v>
      </c>
      <c r="C237" s="156">
        <f t="shared" si="21"/>
        <v>8.2786496472324185</v>
      </c>
      <c r="D237" s="156">
        <f t="shared" si="21"/>
        <v>8.016834487968362</v>
      </c>
      <c r="E237" s="156">
        <f t="shared" si="21"/>
        <v>4.388499906615043</v>
      </c>
      <c r="F237" s="156">
        <f t="shared" si="21"/>
        <v>17.558093238134333</v>
      </c>
      <c r="G237" s="156">
        <f t="shared" si="22"/>
        <v>8.4990883994206943</v>
      </c>
      <c r="H237" s="156">
        <f t="shared" si="22"/>
        <v>7.6656111116386096</v>
      </c>
      <c r="I237" s="156">
        <f t="shared" si="22"/>
        <v>12.320455267374667</v>
      </c>
      <c r="J237" s="156">
        <f t="shared" si="22"/>
        <v>9.8021070793359542</v>
      </c>
      <c r="K237" s="156">
        <f t="shared" si="22"/>
        <v>9.8190063644873344</v>
      </c>
      <c r="L237" s="156">
        <f t="shared" si="22"/>
        <v>7.9184675895930985</v>
      </c>
      <c r="M237" s="156">
        <f t="shared" si="22"/>
        <v>11.974054644018052</v>
      </c>
      <c r="N237" s="156">
        <f t="shared" si="22"/>
        <v>16.901984262227057</v>
      </c>
      <c r="O237" s="156">
        <f t="shared" si="22"/>
        <v>18.56069707888469</v>
      </c>
      <c r="P237" s="156">
        <f t="shared" si="22"/>
        <v>0.84930150500468082</v>
      </c>
      <c r="Q237" s="156">
        <f t="shared" si="22"/>
        <v>4.0981126660029972</v>
      </c>
      <c r="R237" s="156">
        <f t="shared" si="22"/>
        <v>1.3093414571113982</v>
      </c>
      <c r="S237" s="156">
        <f t="shared" si="22"/>
        <v>2.224860588024923</v>
      </c>
      <c r="T237" s="156">
        <f t="shared" si="22"/>
        <v>2.5169609284589267</v>
      </c>
      <c r="U237" s="156">
        <f t="shared" si="22"/>
        <v>3.1024231381891498</v>
      </c>
      <c r="V237" s="156">
        <f t="shared" si="22"/>
        <v>2.4268006521507264</v>
      </c>
      <c r="W237" s="156">
        <f t="shared" si="22"/>
        <v>1.5218204988166764</v>
      </c>
      <c r="X237" s="156">
        <f t="shared" si="22"/>
        <v>4.6394362166565726</v>
      </c>
    </row>
    <row r="238" spans="1:24" ht="16">
      <c r="A238" s="130">
        <v>1954</v>
      </c>
      <c r="B238" s="156">
        <f t="shared" si="21"/>
        <v>10.334451183333178</v>
      </c>
      <c r="C238" s="156">
        <f t="shared" si="21"/>
        <v>12.63504066459906</v>
      </c>
      <c r="D238" s="156">
        <f t="shared" si="21"/>
        <v>11.652198952593821</v>
      </c>
      <c r="E238" s="156">
        <f t="shared" si="21"/>
        <v>6.603018083321218</v>
      </c>
      <c r="F238" s="156">
        <f t="shared" si="21"/>
        <v>30.287428483154759</v>
      </c>
      <c r="G238" s="156">
        <f t="shared" si="22"/>
        <v>13.26214752022404</v>
      </c>
      <c r="H238" s="156">
        <f t="shared" si="22"/>
        <v>10.980285586039123</v>
      </c>
      <c r="I238" s="156">
        <f t="shared" si="22"/>
        <v>20.490531776714327</v>
      </c>
      <c r="J238" s="156">
        <f t="shared" si="22"/>
        <v>16.811806467926907</v>
      </c>
      <c r="K238" s="156">
        <f t="shared" si="22"/>
        <v>15.462087512221851</v>
      </c>
      <c r="L238" s="156">
        <f t="shared" si="22"/>
        <v>11.269008780777627</v>
      </c>
      <c r="M238" s="156">
        <f t="shared" si="22"/>
        <v>19.311635589325874</v>
      </c>
      <c r="N238" s="156">
        <f t="shared" si="22"/>
        <v>27.60398265738398</v>
      </c>
      <c r="O238" s="156">
        <f t="shared" si="22"/>
        <v>30.660415504609617</v>
      </c>
      <c r="P238" s="156">
        <f t="shared" si="22"/>
        <v>1.1362605314322751</v>
      </c>
      <c r="Q238" s="156">
        <f t="shared" si="22"/>
        <v>4.1585238512831264</v>
      </c>
      <c r="R238" s="156">
        <f t="shared" si="22"/>
        <v>1.3206541673008405</v>
      </c>
      <c r="S238" s="156">
        <f t="shared" si="22"/>
        <v>2.2845313489957517</v>
      </c>
      <c r="T238" s="156">
        <f t="shared" si="22"/>
        <v>2.69785491038727</v>
      </c>
      <c r="U238" s="156">
        <f t="shared" si="22"/>
        <v>3.2695196484120177</v>
      </c>
      <c r="V238" s="156">
        <f t="shared" si="22"/>
        <v>2.5473866354812662</v>
      </c>
      <c r="W238" s="156">
        <f t="shared" si="22"/>
        <v>1.5510504278172224</v>
      </c>
      <c r="X238" s="156">
        <f t="shared" si="22"/>
        <v>6.8069172755079945</v>
      </c>
    </row>
    <row r="239" spans="1:24" ht="16">
      <c r="A239" s="130">
        <v>1955</v>
      </c>
      <c r="B239" s="156">
        <f t="shared" ref="B239:I254" si="23">(1+B52)*B238</f>
        <v>12.940179704698805</v>
      </c>
      <c r="C239" s="156">
        <f t="shared" si="23"/>
        <v>16.620006139806957</v>
      </c>
      <c r="D239" s="156">
        <f t="shared" si="23"/>
        <v>14.603816897634555</v>
      </c>
      <c r="E239" s="156">
        <f t="shared" si="23"/>
        <v>8.1731866465566902</v>
      </c>
      <c r="F239" s="156">
        <f t="shared" si="23"/>
        <v>40.158513221863892</v>
      </c>
      <c r="G239" s="156">
        <f t="shared" si="22"/>
        <v>15.714981704089476</v>
      </c>
      <c r="H239" s="156">
        <f t="shared" si="22"/>
        <v>13.400818228146218</v>
      </c>
      <c r="I239" s="156">
        <f t="shared" si="22"/>
        <v>24.851103563362997</v>
      </c>
      <c r="J239" s="156">
        <f t="shared" si="22"/>
        <v>19.337250549645582</v>
      </c>
      <c r="K239" s="156">
        <f t="shared" si="22"/>
        <v>18.675727780762042</v>
      </c>
      <c r="L239" s="156">
        <f t="shared" si="22"/>
        <v>12.921946988742087</v>
      </c>
      <c r="M239" s="156">
        <f t="shared" si="22"/>
        <v>23.321696719449395</v>
      </c>
      <c r="N239" s="156">
        <f t="shared" si="22"/>
        <v>34.202162631978474</v>
      </c>
      <c r="O239" s="156">
        <f t="shared" si="22"/>
        <v>37.442192810074218</v>
      </c>
      <c r="P239" s="156">
        <f t="shared" si="22"/>
        <v>1.2069741484841943</v>
      </c>
      <c r="Q239" s="156">
        <f t="shared" si="22"/>
        <v>4.6623046806543584</v>
      </c>
      <c r="R239" s="156">
        <f t="shared" si="22"/>
        <v>1.3414412638941557</v>
      </c>
      <c r="S239" s="156">
        <f t="shared" si="22"/>
        <v>2.2696818952272793</v>
      </c>
      <c r="T239" s="156">
        <f t="shared" si="22"/>
        <v>2.6629716463959627</v>
      </c>
      <c r="U239" s="156">
        <f t="shared" si="22"/>
        <v>3.2852133427243952</v>
      </c>
      <c r="V239" s="156">
        <f t="shared" si="22"/>
        <v>2.4600576726751897</v>
      </c>
      <c r="W239" s="156">
        <f t="shared" si="22"/>
        <v>1.5476133260513387</v>
      </c>
      <c r="X239" s="156">
        <f t="shared" si="22"/>
        <v>7.8498580534577309</v>
      </c>
    </row>
    <row r="240" spans="1:24" ht="16">
      <c r="A240" s="130">
        <v>1956</v>
      </c>
      <c r="B240" s="156">
        <f t="shared" si="23"/>
        <v>14.009685557292162</v>
      </c>
      <c r="C240" s="156">
        <f t="shared" si="23"/>
        <v>17.709447542271302</v>
      </c>
      <c r="D240" s="156">
        <f t="shared" si="23"/>
        <v>15.942771236296474</v>
      </c>
      <c r="E240" s="156">
        <f t="shared" si="23"/>
        <v>9.5078299825278112</v>
      </c>
      <c r="F240" s="156">
        <f t="shared" si="23"/>
        <v>39.267742301370475</v>
      </c>
      <c r="G240" s="156">
        <f t="shared" si="22"/>
        <v>16.976580435293776</v>
      </c>
      <c r="H240" s="156">
        <f t="shared" si="22"/>
        <v>14.507877162240366</v>
      </c>
      <c r="I240" s="156">
        <f t="shared" si="22"/>
        <v>27.050291727342493</v>
      </c>
      <c r="J240" s="156">
        <f t="shared" si="22"/>
        <v>19.906261649160914</v>
      </c>
      <c r="K240" s="156">
        <f t="shared" si="22"/>
        <v>19.895626319401419</v>
      </c>
      <c r="L240" s="156">
        <f t="shared" si="22"/>
        <v>13.784616169710509</v>
      </c>
      <c r="M240" s="156">
        <f t="shared" si="22"/>
        <v>25.042604720377568</v>
      </c>
      <c r="N240" s="156">
        <f t="shared" si="22"/>
        <v>36.431801613957155</v>
      </c>
      <c r="O240" s="156">
        <f t="shared" si="22"/>
        <v>38.737692681302782</v>
      </c>
      <c r="P240" s="156">
        <f t="shared" si="22"/>
        <v>1.1583675379851663</v>
      </c>
      <c r="Q240" s="156">
        <f t="shared" si="22"/>
        <v>5.2243371707237207</v>
      </c>
      <c r="R240" s="156">
        <f t="shared" si="22"/>
        <v>1.3744273045733129</v>
      </c>
      <c r="S240" s="156">
        <f t="shared" si="22"/>
        <v>2.2601265344483723</v>
      </c>
      <c r="T240" s="156">
        <f t="shared" si="22"/>
        <v>2.5141914205118203</v>
      </c>
      <c r="U240" s="156">
        <f t="shared" si="22"/>
        <v>3.0613260534177278</v>
      </c>
      <c r="V240" s="156">
        <f t="shared" si="22"/>
        <v>2.2744051791128923</v>
      </c>
      <c r="W240" s="156">
        <f t="shared" si="22"/>
        <v>1.6270890223921359</v>
      </c>
      <c r="X240" s="156">
        <f t="shared" si="22"/>
        <v>7.9962547289103085</v>
      </c>
    </row>
    <row r="241" spans="1:24" ht="16">
      <c r="A241" s="130">
        <v>1957</v>
      </c>
      <c r="B241" s="156">
        <f t="shared" si="23"/>
        <v>12.602132449351018</v>
      </c>
      <c r="C241" s="156">
        <f t="shared" si="23"/>
        <v>15.798421057984807</v>
      </c>
      <c r="D241" s="156">
        <f t="shared" si="23"/>
        <v>14.678865590345232</v>
      </c>
      <c r="E241" s="156">
        <f t="shared" si="23"/>
        <v>8.4385382025284308</v>
      </c>
      <c r="F241" s="156">
        <f t="shared" si="23"/>
        <v>28.555343750155757</v>
      </c>
      <c r="G241" s="156">
        <f t="shared" si="22"/>
        <v>14.868768208447701</v>
      </c>
      <c r="H241" s="156">
        <f t="shared" si="22"/>
        <v>12.933753974365619</v>
      </c>
      <c r="I241" s="156">
        <f t="shared" si="22"/>
        <v>24.022419832539143</v>
      </c>
      <c r="J241" s="156">
        <f t="shared" si="22"/>
        <v>15.419790316082086</v>
      </c>
      <c r="K241" s="156">
        <f t="shared" si="22"/>
        <v>16.348833015441727</v>
      </c>
      <c r="L241" s="156">
        <f t="shared" si="22"/>
        <v>11.415729880945756</v>
      </c>
      <c r="M241" s="156">
        <f t="shared" si="22"/>
        <v>21.251655217806814</v>
      </c>
      <c r="N241" s="156">
        <f t="shared" si="22"/>
        <v>30.614735850256618</v>
      </c>
      <c r="O241" s="156">
        <f t="shared" si="22"/>
        <v>32.906895178913089</v>
      </c>
      <c r="P241" s="156">
        <f t="shared" si="22"/>
        <v>1.1511485562036441</v>
      </c>
      <c r="Q241" s="156">
        <f t="shared" si="22"/>
        <v>5.3090352372081702</v>
      </c>
      <c r="R241" s="156">
        <f t="shared" si="22"/>
        <v>1.4175705776638692</v>
      </c>
      <c r="S241" s="156">
        <f t="shared" si="22"/>
        <v>2.4372978534837801</v>
      </c>
      <c r="T241" s="156">
        <f t="shared" si="22"/>
        <v>2.7016998166535919</v>
      </c>
      <c r="U241" s="156">
        <f t="shared" si="22"/>
        <v>3.3280900057125486</v>
      </c>
      <c r="V241" s="156">
        <f t="shared" si="22"/>
        <v>2.3419277301193069</v>
      </c>
      <c r="W241" s="156">
        <f t="shared" si="22"/>
        <v>1.4981977061714915</v>
      </c>
      <c r="X241" s="156">
        <f t="shared" si="22"/>
        <v>6.6778900250288391</v>
      </c>
    </row>
    <row r="242" spans="1:24" ht="16">
      <c r="A242" s="130">
        <v>1958</v>
      </c>
      <c r="B242" s="156">
        <f t="shared" si="23"/>
        <v>18.275864520697834</v>
      </c>
      <c r="C242" s="156">
        <f t="shared" si="23"/>
        <v>22.650512239253981</v>
      </c>
      <c r="D242" s="156">
        <f t="shared" si="23"/>
        <v>20.613155443796</v>
      </c>
      <c r="E242" s="156">
        <f t="shared" si="23"/>
        <v>11.397449155032536</v>
      </c>
      <c r="F242" s="156">
        <f t="shared" si="23"/>
        <v>45.997072249830239</v>
      </c>
      <c r="G242" s="156">
        <f t="shared" si="22"/>
        <v>23.211931425571873</v>
      </c>
      <c r="H242" s="156">
        <f t="shared" si="22"/>
        <v>19.406922027447266</v>
      </c>
      <c r="I242" s="156">
        <f t="shared" si="22"/>
        <v>37.273850916263733</v>
      </c>
      <c r="J242" s="156">
        <f t="shared" si="22"/>
        <v>27.484139484116522</v>
      </c>
      <c r="K242" s="156">
        <f t="shared" si="22"/>
        <v>26.461894142133673</v>
      </c>
      <c r="L242" s="156">
        <f t="shared" si="22"/>
        <v>20.155612677797826</v>
      </c>
      <c r="M242" s="156">
        <f t="shared" si="22"/>
        <v>33.472844583910977</v>
      </c>
      <c r="N242" s="156">
        <f t="shared" si="22"/>
        <v>52.229657802613303</v>
      </c>
      <c r="O242" s="156">
        <f t="shared" si="22"/>
        <v>56.24512337770183</v>
      </c>
      <c r="P242" s="156">
        <f t="shared" si="22"/>
        <v>1.4181968747749698</v>
      </c>
      <c r="Q242" s="156">
        <f t="shared" si="22"/>
        <v>5.4131262679017409</v>
      </c>
      <c r="R242" s="156">
        <f t="shared" si="22"/>
        <v>1.4394153402656693</v>
      </c>
      <c r="S242" s="156">
        <f t="shared" si="22"/>
        <v>2.4059054571309089</v>
      </c>
      <c r="T242" s="156">
        <f t="shared" si="22"/>
        <v>2.5370582298267221</v>
      </c>
      <c r="U242" s="156">
        <f t="shared" si="22"/>
        <v>3.2543062502859015</v>
      </c>
      <c r="V242" s="156">
        <f t="shared" si="22"/>
        <v>2.2662904356305904</v>
      </c>
      <c r="W242" s="156">
        <f t="shared" si="22"/>
        <v>1.4702348443473516</v>
      </c>
      <c r="X242" s="156">
        <f t="shared" si="22"/>
        <v>10.168651200488814</v>
      </c>
    </row>
    <row r="243" spans="1:24" ht="16">
      <c r="A243" s="130">
        <v>1959</v>
      </c>
      <c r="B243" s="156">
        <f t="shared" si="23"/>
        <v>20.591233796825041</v>
      </c>
      <c r="C243" s="156">
        <f t="shared" si="23"/>
        <v>25.363364090149428</v>
      </c>
      <c r="D243" s="156">
        <f t="shared" si="23"/>
        <v>22.786101871261497</v>
      </c>
      <c r="E243" s="156">
        <f t="shared" si="23"/>
        <v>11.705720918955199</v>
      </c>
      <c r="F243" s="156">
        <f t="shared" si="23"/>
        <v>57.724387404500796</v>
      </c>
      <c r="G243" s="156">
        <f t="shared" si="22"/>
        <v>26.777980450482477</v>
      </c>
      <c r="H243" s="156">
        <f t="shared" si="22"/>
        <v>22.002198375761573</v>
      </c>
      <c r="I243" s="156">
        <f t="shared" si="22"/>
        <v>43.923809291400069</v>
      </c>
      <c r="J243" s="156">
        <f t="shared" si="22"/>
        <v>31.32863117941007</v>
      </c>
      <c r="K243" s="156">
        <f t="shared" si="22"/>
        <v>31.028687833183103</v>
      </c>
      <c r="L243" s="156">
        <f t="shared" si="22"/>
        <v>24.281869705196598</v>
      </c>
      <c r="M243" s="156">
        <f t="shared" si="22"/>
        <v>40.24004957344026</v>
      </c>
      <c r="N243" s="156">
        <f t="shared" si="22"/>
        <v>61.622117165257251</v>
      </c>
      <c r="O243" s="156">
        <f t="shared" si="22"/>
        <v>66.752274875890308</v>
      </c>
      <c r="P243" s="156">
        <f t="shared" si="22"/>
        <v>2.0875819111399156</v>
      </c>
      <c r="Q243" s="156">
        <f t="shared" si="22"/>
        <v>6.3066757359304688</v>
      </c>
      <c r="R243" s="156">
        <f t="shared" si="22"/>
        <v>1.4819068811103118</v>
      </c>
      <c r="S243" s="156">
        <f t="shared" si="22"/>
        <v>2.3964983667935269</v>
      </c>
      <c r="T243" s="156">
        <f t="shared" si="22"/>
        <v>2.4797968255795331</v>
      </c>
      <c r="U243" s="156">
        <f t="shared" si="22"/>
        <v>3.2228371088456371</v>
      </c>
      <c r="V243" s="156">
        <f t="shared" si="22"/>
        <v>2.2551558762132595</v>
      </c>
      <c r="W243" s="156">
        <f t="shared" si="22"/>
        <v>1.4772255598033865</v>
      </c>
      <c r="X243" s="156">
        <f t="shared" si="22"/>
        <v>11.258950076093443</v>
      </c>
    </row>
    <row r="244" spans="1:24" ht="16">
      <c r="A244" s="130">
        <v>1960</v>
      </c>
      <c r="B244" s="156">
        <f t="shared" si="23"/>
        <v>20.829680284192271</v>
      </c>
      <c r="C244" s="156">
        <f t="shared" si="23"/>
        <v>25.481050099527721</v>
      </c>
      <c r="D244" s="156">
        <f t="shared" si="23"/>
        <v>22.366200576058386</v>
      </c>
      <c r="E244" s="156">
        <f t="shared" si="23"/>
        <v>12.561338029524899</v>
      </c>
      <c r="F244" s="156">
        <f t="shared" si="23"/>
        <v>50.979908609516649</v>
      </c>
      <c r="G244" s="156">
        <f t="shared" si="22"/>
        <v>27.429488714842716</v>
      </c>
      <c r="H244" s="156">
        <f t="shared" si="22"/>
        <v>23.626584800995232</v>
      </c>
      <c r="I244" s="156">
        <f t="shared" si="22"/>
        <v>44.012101751427195</v>
      </c>
      <c r="J244" s="156">
        <f t="shared" si="22"/>
        <v>27.638476922297112</v>
      </c>
      <c r="K244" s="156">
        <f t="shared" si="22"/>
        <v>29.977435889394858</v>
      </c>
      <c r="L244" s="156">
        <f t="shared" si="22"/>
        <v>23.630629959703228</v>
      </c>
      <c r="M244" s="156">
        <f t="shared" si="22"/>
        <v>39.977282049725694</v>
      </c>
      <c r="N244" s="156">
        <f t="shared" si="22"/>
        <v>57.81510276678766</v>
      </c>
      <c r="O244" s="156">
        <f t="shared" si="22"/>
        <v>63.411323518351992</v>
      </c>
      <c r="P244" s="156">
        <f t="shared" si="22"/>
        <v>2.3354576222366252</v>
      </c>
      <c r="Q244" s="156">
        <f t="shared" si="22"/>
        <v>7.3328545473730973</v>
      </c>
      <c r="R244" s="156">
        <f t="shared" si="22"/>
        <v>1.5213700613542793</v>
      </c>
      <c r="S244" s="156">
        <f t="shared" si="22"/>
        <v>2.6782307147937741</v>
      </c>
      <c r="T244" s="156">
        <f t="shared" si="22"/>
        <v>2.8214880301761371</v>
      </c>
      <c r="U244" s="156">
        <f t="shared" si="22"/>
        <v>3.5150195211335826</v>
      </c>
      <c r="V244" s="156">
        <f t="shared" si="22"/>
        <v>2.5513035395937775</v>
      </c>
      <c r="W244" s="156">
        <f t="shared" si="22"/>
        <v>1.4127070817403971</v>
      </c>
      <c r="X244" s="156">
        <f t="shared" si="22"/>
        <v>10.301498100179474</v>
      </c>
    </row>
    <row r="245" spans="1:24" ht="16">
      <c r="A245" s="130">
        <v>1961</v>
      </c>
      <c r="B245" s="156">
        <f t="shared" si="23"/>
        <v>26.44244593357072</v>
      </c>
      <c r="C245" s="156">
        <f t="shared" si="23"/>
        <v>32.331885229286748</v>
      </c>
      <c r="D245" s="156">
        <f t="shared" si="23"/>
        <v>28.082900181569624</v>
      </c>
      <c r="E245" s="156">
        <f t="shared" si="23"/>
        <v>15.458309488754004</v>
      </c>
      <c r="F245" s="156">
        <f t="shared" si="23"/>
        <v>65.670540589195269</v>
      </c>
      <c r="G245" s="156">
        <f t="shared" si="22"/>
        <v>35.381297493275618</v>
      </c>
      <c r="H245" s="156">
        <f t="shared" si="22"/>
        <v>30.028928847474557</v>
      </c>
      <c r="I245" s="156">
        <f t="shared" si="22"/>
        <v>57.496126890499227</v>
      </c>
      <c r="J245" s="156">
        <f t="shared" si="22"/>
        <v>34.830201277719404</v>
      </c>
      <c r="K245" s="156">
        <f t="shared" si="22"/>
        <v>38.823477445996389</v>
      </c>
      <c r="L245" s="156">
        <f t="shared" si="22"/>
        <v>28.529023244050109</v>
      </c>
      <c r="M245" s="156">
        <f t="shared" si="22"/>
        <v>52.032431451820479</v>
      </c>
      <c r="N245" s="156">
        <f t="shared" si="22"/>
        <v>76.273730627139955</v>
      </c>
      <c r="O245" s="156">
        <f t="shared" si="22"/>
        <v>82.964205125235821</v>
      </c>
      <c r="P245" s="156">
        <f t="shared" si="22"/>
        <v>2.4943112263267815</v>
      </c>
      <c r="Q245" s="156">
        <f t="shared" si="22"/>
        <v>6.4122963375185957</v>
      </c>
      <c r="R245" s="156">
        <f t="shared" si="22"/>
        <v>1.5537296025592846</v>
      </c>
      <c r="S245" s="156">
        <f t="shared" si="22"/>
        <v>2.7277512007103106</v>
      </c>
      <c r="T245" s="156">
        <f t="shared" si="22"/>
        <v>2.8489411087097509</v>
      </c>
      <c r="U245" s="156">
        <f t="shared" si="22"/>
        <v>3.6843731616617981</v>
      </c>
      <c r="V245" s="156">
        <f t="shared" si="22"/>
        <v>2.6243190891221864</v>
      </c>
      <c r="W245" s="156">
        <f t="shared" si="22"/>
        <v>1.495430547970144</v>
      </c>
      <c r="X245" s="156">
        <f t="shared" si="22"/>
        <v>12.496449092002269</v>
      </c>
    </row>
    <row r="246" spans="1:24" ht="16">
      <c r="A246" s="130">
        <v>1962</v>
      </c>
      <c r="B246" s="156">
        <f t="shared" si="23"/>
        <v>23.751927059829899</v>
      </c>
      <c r="C246" s="156">
        <f t="shared" si="23"/>
        <v>29.5099582864746</v>
      </c>
      <c r="D246" s="156">
        <f t="shared" si="23"/>
        <v>25.500085612318664</v>
      </c>
      <c r="E246" s="156">
        <f t="shared" si="23"/>
        <v>14.482057050516557</v>
      </c>
      <c r="F246" s="156">
        <f t="shared" si="23"/>
        <v>65.833904924484074</v>
      </c>
      <c r="G246" s="156">
        <f t="shared" si="22"/>
        <v>30.730425937784535</v>
      </c>
      <c r="H246" s="156">
        <f t="shared" si="22"/>
        <v>24.848693810989399</v>
      </c>
      <c r="I246" s="156">
        <f t="shared" si="22"/>
        <v>51.176557497037869</v>
      </c>
      <c r="J246" s="156">
        <f t="shared" si="22"/>
        <v>32.863846291956321</v>
      </c>
      <c r="K246" s="156">
        <f t="shared" si="22"/>
        <v>32.289874426609657</v>
      </c>
      <c r="L246" s="156">
        <f t="shared" si="22"/>
        <v>22.71594946784246</v>
      </c>
      <c r="M246" s="156">
        <f t="shared" si="22"/>
        <v>43.601096259367488</v>
      </c>
      <c r="N246" s="156">
        <f t="shared" si="22"/>
        <v>69.310701758188344</v>
      </c>
      <c r="O246" s="156">
        <f t="shared" si="22"/>
        <v>69.279259489828164</v>
      </c>
      <c r="P246" s="156">
        <f t="shared" si="22"/>
        <v>2.2397206020018734</v>
      </c>
      <c r="Q246" s="156">
        <f t="shared" si="22"/>
        <v>7.7208003420547078</v>
      </c>
      <c r="R246" s="156">
        <f t="shared" si="22"/>
        <v>1.5962085698932553</v>
      </c>
      <c r="S246" s="156">
        <f t="shared" si="22"/>
        <v>2.8795232775178321</v>
      </c>
      <c r="T246" s="156">
        <f t="shared" si="22"/>
        <v>3.0451476828665913</v>
      </c>
      <c r="U246" s="156">
        <f t="shared" si="22"/>
        <v>3.977096609355828</v>
      </c>
      <c r="V246" s="156">
        <f t="shared" si="22"/>
        <v>2.8225365311066755</v>
      </c>
      <c r="W246" s="156">
        <f t="shared" si="22"/>
        <v>1.495721827780812</v>
      </c>
      <c r="X246" s="156">
        <f t="shared" si="22"/>
        <v>11.120212658875422</v>
      </c>
    </row>
    <row r="247" spans="1:24" ht="16">
      <c r="A247" s="130">
        <v>1963</v>
      </c>
      <c r="B247" s="156">
        <f t="shared" si="23"/>
        <v>28.734606318441017</v>
      </c>
      <c r="C247" s="156">
        <f t="shared" si="23"/>
        <v>36.231146385802056</v>
      </c>
      <c r="D247" s="156">
        <f t="shared" si="23"/>
        <v>31.485322014542099</v>
      </c>
      <c r="E247" s="156">
        <f t="shared" si="23"/>
        <v>17.214998766576386</v>
      </c>
      <c r="F247" s="156">
        <f t="shared" si="23"/>
        <v>85.382625629972978</v>
      </c>
      <c r="G247" s="156">
        <f t="shared" si="22"/>
        <v>35.627319310970499</v>
      </c>
      <c r="H247" s="156">
        <f t="shared" si="22"/>
        <v>27.505869983067846</v>
      </c>
      <c r="I247" s="156">
        <f t="shared" si="22"/>
        <v>59.323075549688767</v>
      </c>
      <c r="J247" s="156">
        <f t="shared" si="22"/>
        <v>43.853147933021589</v>
      </c>
      <c r="K247" s="156">
        <f t="shared" si="22"/>
        <v>38.316779488336351</v>
      </c>
      <c r="L247" s="156">
        <f t="shared" si="22"/>
        <v>24.535042701227283</v>
      </c>
      <c r="M247" s="156">
        <f t="shared" si="22"/>
        <v>51.235648214382735</v>
      </c>
      <c r="N247" s="156">
        <f t="shared" si="22"/>
        <v>89.16683159787415</v>
      </c>
      <c r="O247" s="156">
        <f t="shared" si="22"/>
        <v>77.54566073215446</v>
      </c>
      <c r="P247" s="156">
        <f t="shared" si="22"/>
        <v>2.372110607042559</v>
      </c>
      <c r="Q247" s="156">
        <f t="shared" si="22"/>
        <v>8.4644953729639489</v>
      </c>
      <c r="R247" s="156">
        <f t="shared" si="22"/>
        <v>1.645962391016828</v>
      </c>
      <c r="S247" s="156">
        <f t="shared" si="22"/>
        <v>2.9267762545018998</v>
      </c>
      <c r="T247" s="156">
        <f t="shared" si="22"/>
        <v>3.0820853242597628</v>
      </c>
      <c r="U247" s="156">
        <f t="shared" si="22"/>
        <v>4.0643938799311883</v>
      </c>
      <c r="V247" s="156">
        <f t="shared" si="22"/>
        <v>2.8141884685123952</v>
      </c>
      <c r="W247" s="156">
        <f t="shared" si="22"/>
        <v>1.5946113235026396</v>
      </c>
      <c r="X247" s="156">
        <f t="shared" si="22"/>
        <v>13.329574217823835</v>
      </c>
    </row>
    <row r="248" spans="1:24" ht="16">
      <c r="A248" s="130">
        <v>1964</v>
      </c>
      <c r="B248" s="156">
        <f t="shared" si="23"/>
        <v>33.368348933352813</v>
      </c>
      <c r="C248" s="156">
        <f t="shared" si="23"/>
        <v>42.212184031170267</v>
      </c>
      <c r="D248" s="156">
        <f t="shared" si="23"/>
        <v>36.185978114255427</v>
      </c>
      <c r="E248" s="156">
        <f t="shared" si="23"/>
        <v>20.830161878195248</v>
      </c>
      <c r="F248" s="156">
        <f t="shared" si="23"/>
        <v>98.664168580589532</v>
      </c>
      <c r="G248" s="156">
        <f t="shared" si="22"/>
        <v>42.087977394821891</v>
      </c>
      <c r="H248" s="156">
        <f t="shared" si="22"/>
        <v>31.206199625404196</v>
      </c>
      <c r="I248" s="156">
        <f t="shared" si="22"/>
        <v>71.062139952656992</v>
      </c>
      <c r="J248" s="156">
        <f t="shared" ref="J248:X263" si="24">(1+J61)*J247</f>
        <v>56.986534759843856</v>
      </c>
      <c r="K248" s="156">
        <f t="shared" si="24"/>
        <v>44.648244130989049</v>
      </c>
      <c r="L248" s="156">
        <f t="shared" si="24"/>
        <v>26.644074971824782</v>
      </c>
      <c r="M248" s="156">
        <f t="shared" si="24"/>
        <v>60.242362813989082</v>
      </c>
      <c r="N248" s="156">
        <f t="shared" si="24"/>
        <v>110.55349615662428</v>
      </c>
      <c r="O248" s="156">
        <f t="shared" si="24"/>
        <v>91.771412193468208</v>
      </c>
      <c r="P248" s="156">
        <f t="shared" si="24"/>
        <v>2.3126305177504149</v>
      </c>
      <c r="Q248" s="156">
        <f t="shared" si="24"/>
        <v>8.1013190258285306</v>
      </c>
      <c r="R248" s="156">
        <f t="shared" si="24"/>
        <v>1.704163621163183</v>
      </c>
      <c r="S248" s="156">
        <f t="shared" si="24"/>
        <v>3.0451058184714115</v>
      </c>
      <c r="T248" s="156">
        <f t="shared" si="24"/>
        <v>3.1901432357283102</v>
      </c>
      <c r="U248" s="156">
        <f t="shared" si="24"/>
        <v>4.2583467558815045</v>
      </c>
      <c r="V248" s="156">
        <f t="shared" si="24"/>
        <v>2.9734311432446021</v>
      </c>
      <c r="W248" s="156">
        <f t="shared" si="24"/>
        <v>1.5107227380302204</v>
      </c>
      <c r="X248" s="156">
        <f t="shared" si="24"/>
        <v>15.374452674195386</v>
      </c>
    </row>
    <row r="249" spans="1:24" ht="16">
      <c r="A249" s="130">
        <v>1965</v>
      </c>
      <c r="B249" s="156">
        <f t="shared" si="23"/>
        <v>38.194413239583632</v>
      </c>
      <c r="C249" s="156">
        <f t="shared" si="23"/>
        <v>47.468445186731586</v>
      </c>
      <c r="D249" s="156">
        <f t="shared" si="23"/>
        <v>40.16115559382348</v>
      </c>
      <c r="E249" s="156">
        <f t="shared" si="23"/>
        <v>22.178785700716929</v>
      </c>
      <c r="F249" s="156">
        <f t="shared" si="23"/>
        <v>115.318120968684</v>
      </c>
      <c r="G249" s="156">
        <f t="shared" si="23"/>
        <v>53.064101019617496</v>
      </c>
      <c r="H249" s="156">
        <f t="shared" si="23"/>
        <v>38.513137775823083</v>
      </c>
      <c r="I249" s="156">
        <f t="shared" si="23"/>
        <v>91.396661868889623</v>
      </c>
      <c r="J249" s="156">
        <f t="shared" si="24"/>
        <v>73.532445736121147</v>
      </c>
      <c r="K249" s="156">
        <f t="shared" si="24"/>
        <v>60.271557717304738</v>
      </c>
      <c r="L249" s="156">
        <f t="shared" si="24"/>
        <v>35.959376463474165</v>
      </c>
      <c r="M249" s="156">
        <f t="shared" si="24"/>
        <v>80.265719366102786</v>
      </c>
      <c r="N249" s="156">
        <f t="shared" si="24"/>
        <v>157.21038813960442</v>
      </c>
      <c r="O249" s="156">
        <f t="shared" si="24"/>
        <v>126.62435911630357</v>
      </c>
      <c r="P249" s="156">
        <f t="shared" si="24"/>
        <v>2.1652264708000297</v>
      </c>
      <c r="Q249" s="156">
        <f t="shared" si="24"/>
        <v>8.9607270893133055</v>
      </c>
      <c r="R249" s="156">
        <f t="shared" si="24"/>
        <v>1.771086126566261</v>
      </c>
      <c r="S249" s="156">
        <f t="shared" si="24"/>
        <v>3.0761049957034508</v>
      </c>
      <c r="T249" s="156">
        <f t="shared" si="24"/>
        <v>3.2127932527019816</v>
      </c>
      <c r="U249" s="156">
        <f t="shared" si="24"/>
        <v>4.2388861112071261</v>
      </c>
      <c r="V249" s="156">
        <f t="shared" si="24"/>
        <v>2.882770002590318</v>
      </c>
      <c r="W249" s="156">
        <f t="shared" si="24"/>
        <v>1.5445111960677227</v>
      </c>
      <c r="X249" s="156">
        <f t="shared" si="24"/>
        <v>19.96277191390433</v>
      </c>
    </row>
    <row r="250" spans="1:24" ht="16">
      <c r="A250" s="130">
        <v>1966</v>
      </c>
      <c r="B250" s="156">
        <f t="shared" si="23"/>
        <v>34.856221522444024</v>
      </c>
      <c r="C250" s="156">
        <f t="shared" si="23"/>
        <v>42.698815814368793</v>
      </c>
      <c r="D250" s="156">
        <f t="shared" si="23"/>
        <v>35.080767741159768</v>
      </c>
      <c r="E250" s="156">
        <f t="shared" si="23"/>
        <v>20.747578134338724</v>
      </c>
      <c r="F250" s="156">
        <f t="shared" si="23"/>
        <v>100.10866839311707</v>
      </c>
      <c r="G250" s="156">
        <f t="shared" si="23"/>
        <v>49.955075340878103</v>
      </c>
      <c r="H250" s="156">
        <f t="shared" si="23"/>
        <v>37.410989808702034</v>
      </c>
      <c r="I250" s="156">
        <f t="shared" si="23"/>
        <v>87.340711181366473</v>
      </c>
      <c r="J250" s="156">
        <f t="shared" si="24"/>
        <v>64.99994172907121</v>
      </c>
      <c r="K250" s="156">
        <f t="shared" si="24"/>
        <v>55.992879834953271</v>
      </c>
      <c r="L250" s="156">
        <f t="shared" si="24"/>
        <v>33.857191315419463</v>
      </c>
      <c r="M250" s="156">
        <f t="shared" si="24"/>
        <v>75.60629435690052</v>
      </c>
      <c r="N250" s="156">
        <f t="shared" si="24"/>
        <v>145.48092108050855</v>
      </c>
      <c r="O250" s="156">
        <f t="shared" si="24"/>
        <v>116.17151827125271</v>
      </c>
      <c r="P250" s="156">
        <f t="shared" si="24"/>
        <v>1.9087635918484924</v>
      </c>
      <c r="Q250" s="156">
        <f t="shared" si="24"/>
        <v>8.8153485021585638</v>
      </c>
      <c r="R250" s="156">
        <f t="shared" si="24"/>
        <v>1.8553721153295493</v>
      </c>
      <c r="S250" s="156">
        <f t="shared" si="24"/>
        <v>3.2203127979020287</v>
      </c>
      <c r="T250" s="156">
        <f t="shared" si="24"/>
        <v>3.3301244622906574</v>
      </c>
      <c r="U250" s="156">
        <f t="shared" si="24"/>
        <v>4.2471519391239791</v>
      </c>
      <c r="V250" s="156">
        <f t="shared" si="24"/>
        <v>2.8974862484572368</v>
      </c>
      <c r="W250" s="156">
        <f t="shared" si="24"/>
        <v>1.5078099399235394</v>
      </c>
      <c r="X250" s="156">
        <f t="shared" si="24"/>
        <v>18.103762655275304</v>
      </c>
    </row>
    <row r="251" spans="1:24" ht="16">
      <c r="A251" s="130">
        <v>1967</v>
      </c>
      <c r="B251" s="156">
        <f t="shared" si="23"/>
        <v>44.873202463563985</v>
      </c>
      <c r="C251" s="156">
        <f t="shared" si="23"/>
        <v>52.940980763761438</v>
      </c>
      <c r="D251" s="156">
        <f t="shared" si="23"/>
        <v>43.33457514109201</v>
      </c>
      <c r="E251" s="156">
        <f t="shared" si="23"/>
        <v>23.386074588724632</v>
      </c>
      <c r="F251" s="156">
        <f t="shared" si="23"/>
        <v>122.26069035667722</v>
      </c>
      <c r="G251" s="156">
        <f t="shared" si="23"/>
        <v>69.904634678257779</v>
      </c>
      <c r="H251" s="156">
        <f t="shared" si="23"/>
        <v>50.434068377721573</v>
      </c>
      <c r="I251" s="156">
        <f t="shared" si="23"/>
        <v>117.46535207465584</v>
      </c>
      <c r="J251" s="156">
        <f t="shared" si="24"/>
        <v>97.476439615205791</v>
      </c>
      <c r="K251" s="156">
        <f t="shared" si="24"/>
        <v>91.758331829529666</v>
      </c>
      <c r="L251" s="156">
        <f t="shared" si="24"/>
        <v>64.109607471486228</v>
      </c>
      <c r="M251" s="156">
        <f t="shared" si="24"/>
        <v>130.43900327629905</v>
      </c>
      <c r="N251" s="156">
        <f t="shared" si="24"/>
        <v>244.66399383635607</v>
      </c>
      <c r="O251" s="156">
        <f t="shared" si="24"/>
        <v>236.33701334067109</v>
      </c>
      <c r="P251" s="156">
        <f t="shared" si="24"/>
        <v>2.3637394685677267</v>
      </c>
      <c r="Q251" s="156">
        <f t="shared" si="24"/>
        <v>9.8065793963135981</v>
      </c>
      <c r="R251" s="156">
        <f t="shared" si="24"/>
        <v>1.9334832813849234</v>
      </c>
      <c r="S251" s="156">
        <f t="shared" si="24"/>
        <v>3.2528057540328601</v>
      </c>
      <c r="T251" s="156">
        <f t="shared" si="24"/>
        <v>3.0243857354077521</v>
      </c>
      <c r="U251" s="156">
        <f t="shared" si="24"/>
        <v>4.0368754466179508</v>
      </c>
      <c r="V251" s="156">
        <f t="shared" si="24"/>
        <v>2.7178543403068769</v>
      </c>
      <c r="W251" s="156">
        <f t="shared" si="24"/>
        <v>1.4505734571272531</v>
      </c>
      <c r="X251" s="156">
        <f t="shared" si="24"/>
        <v>27.274205056054843</v>
      </c>
    </row>
    <row r="252" spans="1:24" ht="16">
      <c r="A252" s="130">
        <v>1968</v>
      </c>
      <c r="B252" s="156">
        <f t="shared" si="23"/>
        <v>51.219170755961208</v>
      </c>
      <c r="C252" s="156">
        <f t="shared" si="23"/>
        <v>58.807370842193848</v>
      </c>
      <c r="D252" s="156">
        <f t="shared" si="23"/>
        <v>45.366200021652617</v>
      </c>
      <c r="E252" s="156">
        <f t="shared" si="23"/>
        <v>26.551299328457613</v>
      </c>
      <c r="F252" s="156">
        <f t="shared" si="23"/>
        <v>150.06148175593501</v>
      </c>
      <c r="G252" s="156">
        <f t="shared" si="23"/>
        <v>84.639832622087738</v>
      </c>
      <c r="H252" s="156">
        <f t="shared" si="23"/>
        <v>57.246559372802054</v>
      </c>
      <c r="I252" s="156">
        <f t="shared" si="23"/>
        <v>142.13398112935386</v>
      </c>
      <c r="J252" s="156">
        <f t="shared" si="24"/>
        <v>130.96530921777452</v>
      </c>
      <c r="K252" s="156">
        <f t="shared" si="24"/>
        <v>120.95216268441283</v>
      </c>
      <c r="L252" s="156">
        <f t="shared" si="24"/>
        <v>84.77085176739682</v>
      </c>
      <c r="M252" s="156">
        <f t="shared" si="24"/>
        <v>184.32596430980371</v>
      </c>
      <c r="N252" s="156">
        <f t="shared" si="24"/>
        <v>357.61557323084821</v>
      </c>
      <c r="O252" s="156">
        <f t="shared" si="24"/>
        <v>354.86002553101764</v>
      </c>
      <c r="P252" s="156">
        <f t="shared" si="24"/>
        <v>2.8997263627853402</v>
      </c>
      <c r="Q252" s="156">
        <f t="shared" si="24"/>
        <v>12.410049708551799</v>
      </c>
      <c r="R252" s="156">
        <f t="shared" si="24"/>
        <v>2.0341404210138223</v>
      </c>
      <c r="S252" s="156">
        <f t="shared" si="24"/>
        <v>3.4003204949782502</v>
      </c>
      <c r="T252" s="156">
        <f t="shared" si="24"/>
        <v>3.016522332495692</v>
      </c>
      <c r="U252" s="156">
        <f t="shared" si="24"/>
        <v>4.1407846206138972</v>
      </c>
      <c r="V252" s="156">
        <f t="shared" si="24"/>
        <v>2.6724475841472524</v>
      </c>
      <c r="W252" s="156">
        <f t="shared" si="24"/>
        <v>1.4680502457673403</v>
      </c>
      <c r="X252" s="156">
        <f t="shared" si="24"/>
        <v>36.349361605072971</v>
      </c>
    </row>
    <row r="253" spans="1:24" ht="16">
      <c r="A253" s="130">
        <v>1969</v>
      </c>
      <c r="B253" s="156">
        <f t="shared" si="23"/>
        <v>45.6291104596556</v>
      </c>
      <c r="C253" s="156">
        <f t="shared" si="23"/>
        <v>53.816977352525278</v>
      </c>
      <c r="D253" s="156">
        <f t="shared" si="23"/>
        <v>45.695915681744708</v>
      </c>
      <c r="E253" s="156">
        <f t="shared" si="23"/>
        <v>21.614049050002642</v>
      </c>
      <c r="F253" s="156">
        <f t="shared" si="23"/>
        <v>123.54909481170566</v>
      </c>
      <c r="G253" s="156">
        <f t="shared" si="23"/>
        <v>72.208780404881708</v>
      </c>
      <c r="H253" s="156">
        <f t="shared" si="23"/>
        <v>51.397046630260284</v>
      </c>
      <c r="I253" s="156">
        <f t="shared" si="23"/>
        <v>118.96243403275226</v>
      </c>
      <c r="J253" s="156">
        <f t="shared" si="24"/>
        <v>101.85524804234716</v>
      </c>
      <c r="K253" s="156">
        <f t="shared" si="24"/>
        <v>94.147953911920098</v>
      </c>
      <c r="L253" s="156">
        <f t="shared" si="24"/>
        <v>63.959607658500893</v>
      </c>
      <c r="M253" s="156">
        <f t="shared" si="24"/>
        <v>141.97154423069702</v>
      </c>
      <c r="N253" s="156">
        <f t="shared" si="24"/>
        <v>267.49287262094214</v>
      </c>
      <c r="O253" s="156">
        <f t="shared" si="24"/>
        <v>240.01312686815911</v>
      </c>
      <c r="P253" s="156">
        <f t="shared" si="24"/>
        <v>2.965273277165696</v>
      </c>
      <c r="Q253" s="156">
        <f t="shared" si="24"/>
        <v>14.801414958706035</v>
      </c>
      <c r="R253" s="156">
        <f t="shared" si="24"/>
        <v>2.1680682263333724</v>
      </c>
      <c r="S253" s="156">
        <f t="shared" si="24"/>
        <v>3.3752601329302605</v>
      </c>
      <c r="T253" s="156">
        <f t="shared" si="24"/>
        <v>2.8634639893448606</v>
      </c>
      <c r="U253" s="156">
        <f t="shared" si="24"/>
        <v>3.805795144806233</v>
      </c>
      <c r="V253" s="156">
        <f t="shared" si="24"/>
        <v>2.1846458882506212</v>
      </c>
      <c r="W253" s="156">
        <f t="shared" si="24"/>
        <v>1.5131986164208995</v>
      </c>
      <c r="X253" s="156">
        <f t="shared" si="24"/>
        <v>27.650645162245901</v>
      </c>
    </row>
    <row r="254" spans="1:24" ht="16">
      <c r="A254" s="130">
        <v>1970</v>
      </c>
      <c r="B254" s="156">
        <f t="shared" si="23"/>
        <v>45.630023041864789</v>
      </c>
      <c r="C254" s="156">
        <f t="shared" si="23"/>
        <v>55.983648860737944</v>
      </c>
      <c r="D254" s="156">
        <f t="shared" si="23"/>
        <v>44.533815111859468</v>
      </c>
      <c r="E254" s="156">
        <f t="shared" si="23"/>
        <v>22.875003281093587</v>
      </c>
      <c r="F254" s="156">
        <f t="shared" si="23"/>
        <v>137.63137582140834</v>
      </c>
      <c r="G254" s="156">
        <f t="shared" si="23"/>
        <v>70.755217655331435</v>
      </c>
      <c r="H254" s="156">
        <f t="shared" si="23"/>
        <v>45.440211980523735</v>
      </c>
      <c r="I254" s="156">
        <f t="shared" si="23"/>
        <v>124.28278391089027</v>
      </c>
      <c r="J254" s="156">
        <f t="shared" si="24"/>
        <v>106.52159016383835</v>
      </c>
      <c r="K254" s="156">
        <f t="shared" si="24"/>
        <v>84.857433819891824</v>
      </c>
      <c r="L254" s="156">
        <f t="shared" si="24"/>
        <v>50.196779282544668</v>
      </c>
      <c r="M254" s="156">
        <f t="shared" si="24"/>
        <v>130.42499853841443</v>
      </c>
      <c r="N254" s="156">
        <f t="shared" si="24"/>
        <v>286.03012869357343</v>
      </c>
      <c r="O254" s="156">
        <f t="shared" si="24"/>
        <v>199.65971984781552</v>
      </c>
      <c r="P254" s="156">
        <f t="shared" si="24"/>
        <v>2.5391042017714422</v>
      </c>
      <c r="Q254" s="156">
        <f t="shared" si="24"/>
        <v>16.959404319726019</v>
      </c>
      <c r="R254" s="156">
        <f t="shared" si="24"/>
        <v>2.3095346781016248</v>
      </c>
      <c r="S254" s="156">
        <f t="shared" si="24"/>
        <v>3.9442952387409731</v>
      </c>
      <c r="T254" s="156">
        <f t="shared" si="24"/>
        <v>3.2101149398949493</v>
      </c>
      <c r="U254" s="156">
        <f t="shared" si="24"/>
        <v>4.504957770858586</v>
      </c>
      <c r="V254" s="156">
        <f t="shared" si="24"/>
        <v>2.6443302503466457</v>
      </c>
      <c r="W254" s="156">
        <f t="shared" si="24"/>
        <v>1.4928090296741308</v>
      </c>
      <c r="X254" s="156">
        <f t="shared" si="24"/>
        <v>28.106574270846011</v>
      </c>
    </row>
    <row r="255" spans="1:24" ht="16">
      <c r="A255" s="130">
        <v>1971</v>
      </c>
      <c r="B255" s="156">
        <f t="shared" ref="B255:Q270" si="25">(1+B68)*B254</f>
        <v>52.997446562204274</v>
      </c>
      <c r="C255" s="156">
        <f t="shared" si="25"/>
        <v>63.999387704618407</v>
      </c>
      <c r="D255" s="156">
        <f t="shared" si="25"/>
        <v>54.890654388998726</v>
      </c>
      <c r="E255" s="156">
        <f t="shared" si="25"/>
        <v>23.778931533521661</v>
      </c>
      <c r="F255" s="156">
        <f t="shared" si="25"/>
        <v>157.99171189591425</v>
      </c>
      <c r="G255" s="156">
        <f t="shared" si="25"/>
        <v>85.779380572264515</v>
      </c>
      <c r="H255" s="156">
        <f t="shared" si="25"/>
        <v>59.140460176327238</v>
      </c>
      <c r="I255" s="156">
        <f t="shared" si="25"/>
        <v>144.01476091433861</v>
      </c>
      <c r="J255" s="156">
        <f t="shared" si="24"/>
        <v>128.13696481611183</v>
      </c>
      <c r="K255" s="156">
        <f t="shared" si="24"/>
        <v>102.10131294643203</v>
      </c>
      <c r="L255" s="156">
        <f t="shared" si="24"/>
        <v>63.439191625072773</v>
      </c>
      <c r="M255" s="156">
        <f t="shared" si="24"/>
        <v>158.57332172297501</v>
      </c>
      <c r="N255" s="156">
        <f t="shared" si="24"/>
        <v>326.96962101348458</v>
      </c>
      <c r="O255" s="156">
        <f t="shared" si="24"/>
        <v>234.93360255332911</v>
      </c>
      <c r="P255" s="156">
        <f t="shared" si="24"/>
        <v>3.3456760425061587</v>
      </c>
      <c r="Q255" s="156">
        <f t="shared" si="24"/>
        <v>23.180780327292688</v>
      </c>
      <c r="R255" s="156">
        <f t="shared" si="24"/>
        <v>2.4108308690831621</v>
      </c>
      <c r="S255" s="156">
        <f t="shared" si="24"/>
        <v>4.2882772265115738</v>
      </c>
      <c r="T255" s="156">
        <f t="shared" si="24"/>
        <v>3.6348131464430513</v>
      </c>
      <c r="U255" s="156">
        <f t="shared" si="24"/>
        <v>5.0010887701632427</v>
      </c>
      <c r="V255" s="156">
        <f t="shared" si="24"/>
        <v>2.9867341419189684</v>
      </c>
      <c r="W255" s="156">
        <f t="shared" si="24"/>
        <v>1.5059166211541963</v>
      </c>
      <c r="X255" s="156">
        <f t="shared" si="24"/>
        <v>30.331396385110764</v>
      </c>
    </row>
    <row r="256" spans="1:24" ht="16">
      <c r="A256" s="130">
        <v>1972</v>
      </c>
      <c r="B256" s="156">
        <f t="shared" si="25"/>
        <v>61.920626639882606</v>
      </c>
      <c r="C256" s="156">
        <f t="shared" si="25"/>
        <v>76.143911515446788</v>
      </c>
      <c r="D256" s="156">
        <f t="shared" si="25"/>
        <v>65.899232358626634</v>
      </c>
      <c r="E256" s="156">
        <f t="shared" si="25"/>
        <v>27.045421883473221</v>
      </c>
      <c r="F256" s="156">
        <f t="shared" si="25"/>
        <v>178.94031766780006</v>
      </c>
      <c r="G256" s="156">
        <f t="shared" si="25"/>
        <v>93.552708039723115</v>
      </c>
      <c r="H256" s="156">
        <f t="shared" si="25"/>
        <v>63.188499171217629</v>
      </c>
      <c r="I256" s="156">
        <f t="shared" si="25"/>
        <v>156.08479991053892</v>
      </c>
      <c r="J256" s="156">
        <f t="shared" si="24"/>
        <v>143.60982314386504</v>
      </c>
      <c r="K256" s="156">
        <f t="shared" si="24"/>
        <v>107.80162924823134</v>
      </c>
      <c r="L256" s="156">
        <f t="shared" si="24"/>
        <v>63.638390686775494</v>
      </c>
      <c r="M256" s="156">
        <f t="shared" si="24"/>
        <v>170.23321806926538</v>
      </c>
      <c r="N256" s="156">
        <f t="shared" si="24"/>
        <v>350.56374886581762</v>
      </c>
      <c r="O256" s="156">
        <f t="shared" si="24"/>
        <v>231.68916950206764</v>
      </c>
      <c r="P256" s="156">
        <f t="shared" si="24"/>
        <v>4.6534004372405411</v>
      </c>
      <c r="Q256" s="156">
        <f t="shared" si="24"/>
        <v>30.047848889558612</v>
      </c>
      <c r="R256" s="156">
        <f t="shared" si="24"/>
        <v>2.5034067744559554</v>
      </c>
      <c r="S256" s="156">
        <f t="shared" si="24"/>
        <v>4.5095523313995711</v>
      </c>
      <c r="T256" s="156">
        <f t="shared" si="24"/>
        <v>3.8414886219498028</v>
      </c>
      <c r="U256" s="156">
        <f t="shared" si="24"/>
        <v>5.3641678148770939</v>
      </c>
      <c r="V256" s="156">
        <f t="shared" si="24"/>
        <v>3.161734903777293</v>
      </c>
      <c r="W256" s="156">
        <f t="shared" si="24"/>
        <v>1.9792463134898961</v>
      </c>
      <c r="X256" s="156">
        <f t="shared" si="24"/>
        <v>33.72623792551429</v>
      </c>
    </row>
    <row r="257" spans="1:24" ht="16">
      <c r="A257" s="130">
        <v>1973</v>
      </c>
      <c r="B257" s="156">
        <f t="shared" si="25"/>
        <v>50.735284643654211</v>
      </c>
      <c r="C257" s="156">
        <f t="shared" si="25"/>
        <v>64.976645452591356</v>
      </c>
      <c r="D257" s="156">
        <f t="shared" si="25"/>
        <v>51.914074830740184</v>
      </c>
      <c r="E257" s="156">
        <f t="shared" si="25"/>
        <v>26.031793233032126</v>
      </c>
      <c r="F257" s="156">
        <f t="shared" si="25"/>
        <v>179.10194874856174</v>
      </c>
      <c r="G257" s="156">
        <f t="shared" si="25"/>
        <v>69.286071101299342</v>
      </c>
      <c r="H257" s="156">
        <f t="shared" si="25"/>
        <v>40.320147779890441</v>
      </c>
      <c r="I257" s="156">
        <f t="shared" si="25"/>
        <v>125.50138653079783</v>
      </c>
      <c r="J257" s="156">
        <f t="shared" si="24"/>
        <v>129.60752980448282</v>
      </c>
      <c r="K257" s="156">
        <f t="shared" si="24"/>
        <v>70.773925634048837</v>
      </c>
      <c r="L257" s="156">
        <f t="shared" si="24"/>
        <v>34.730015333400857</v>
      </c>
      <c r="M257" s="156">
        <f t="shared" si="24"/>
        <v>114.19584734522459</v>
      </c>
      <c r="N257" s="156">
        <f t="shared" si="24"/>
        <v>254.5899113388227</v>
      </c>
      <c r="O257" s="156">
        <f t="shared" si="24"/>
        <v>137.19937550403938</v>
      </c>
      <c r="P257" s="156">
        <f t="shared" si="24"/>
        <v>4.1234246614432157</v>
      </c>
      <c r="Q257" s="156">
        <f t="shared" si="24"/>
        <v>34.212625730923179</v>
      </c>
      <c r="R257" s="156">
        <f t="shared" si="24"/>
        <v>2.6768928639257528</v>
      </c>
      <c r="S257" s="156">
        <f t="shared" si="24"/>
        <v>4.717262311783835</v>
      </c>
      <c r="T257" s="156">
        <f t="shared" si="24"/>
        <v>3.7989633429048184</v>
      </c>
      <c r="U257" s="156">
        <f t="shared" si="24"/>
        <v>5.4252656862885438</v>
      </c>
      <c r="V257" s="156">
        <f t="shared" si="24"/>
        <v>3.2794077313382792</v>
      </c>
      <c r="W257" s="156">
        <f t="shared" si="24"/>
        <v>2.9215365010012739</v>
      </c>
      <c r="X257" s="156">
        <f t="shared" si="24"/>
        <v>24.54706892804084</v>
      </c>
    </row>
    <row r="258" spans="1:24" ht="16">
      <c r="A258" s="130">
        <v>1974</v>
      </c>
      <c r="B258" s="156">
        <f t="shared" si="25"/>
        <v>37.01798573454942</v>
      </c>
      <c r="C258" s="156">
        <f t="shared" si="25"/>
        <v>47.78512459874473</v>
      </c>
      <c r="D258" s="156">
        <f t="shared" si="25"/>
        <v>39.949997212804604</v>
      </c>
      <c r="E258" s="156">
        <f t="shared" si="25"/>
        <v>19.963328018376242</v>
      </c>
      <c r="F258" s="156">
        <f t="shared" si="25"/>
        <v>117.42765872462525</v>
      </c>
      <c r="G258" s="156">
        <f t="shared" si="25"/>
        <v>51.875867154964844</v>
      </c>
      <c r="H258" s="156">
        <f t="shared" si="25"/>
        <v>26.104146657093281</v>
      </c>
      <c r="I258" s="156">
        <f t="shared" si="25"/>
        <v>97.316853782790531</v>
      </c>
      <c r="J258" s="156">
        <f t="shared" si="24"/>
        <v>100.81907807113819</v>
      </c>
      <c r="K258" s="156">
        <f t="shared" si="24"/>
        <v>52.467542029545761</v>
      </c>
      <c r="L258" s="156">
        <f t="shared" si="24"/>
        <v>23.41879663946553</v>
      </c>
      <c r="M258" s="156">
        <f t="shared" si="24"/>
        <v>84.468384364315725</v>
      </c>
      <c r="N258" s="156">
        <f t="shared" si="24"/>
        <v>207.70717916577848</v>
      </c>
      <c r="O258" s="156">
        <f t="shared" si="24"/>
        <v>100.48207863164836</v>
      </c>
      <c r="P258" s="156">
        <f t="shared" si="24"/>
        <v>3.3170889688979948</v>
      </c>
      <c r="Q258" s="156">
        <f t="shared" si="24"/>
        <v>29.796429331778285</v>
      </c>
      <c r="R258" s="156">
        <f t="shared" si="24"/>
        <v>2.8911245998257309</v>
      </c>
      <c r="S258" s="156">
        <f t="shared" si="24"/>
        <v>4.9856745373243347</v>
      </c>
      <c r="T258" s="156">
        <f t="shared" si="24"/>
        <v>3.9644081964883231</v>
      </c>
      <c r="U258" s="156">
        <f t="shared" si="24"/>
        <v>5.2591440509743883</v>
      </c>
      <c r="V258" s="156">
        <f t="shared" si="24"/>
        <v>2.7521474881531023</v>
      </c>
      <c r="W258" s="156">
        <f t="shared" si="24"/>
        <v>2.9695976697615145</v>
      </c>
      <c r="X258" s="156">
        <f t="shared" si="24"/>
        <v>14.180448966626344</v>
      </c>
    </row>
    <row r="259" spans="1:24" ht="16">
      <c r="A259" s="130">
        <v>1975</v>
      </c>
      <c r="B259" s="156">
        <f t="shared" si="25"/>
        <v>51.363565746259354</v>
      </c>
      <c r="C259" s="156">
        <f t="shared" si="25"/>
        <v>65.56692516442962</v>
      </c>
      <c r="D259" s="156">
        <f t="shared" si="25"/>
        <v>53.893646693020784</v>
      </c>
      <c r="E259" s="156">
        <f t="shared" si="25"/>
        <v>28.857465362697358</v>
      </c>
      <c r="F259" s="156">
        <f t="shared" si="25"/>
        <v>171.18118721219807</v>
      </c>
      <c r="G259" s="156">
        <f t="shared" si="25"/>
        <v>81.491799713734267</v>
      </c>
      <c r="H259" s="156">
        <f t="shared" si="25"/>
        <v>37.470930286694824</v>
      </c>
      <c r="I259" s="156">
        <f t="shared" si="25"/>
        <v>148.42600815377787</v>
      </c>
      <c r="J259" s="156">
        <f t="shared" si="24"/>
        <v>164.9276680711792</v>
      </c>
      <c r="K259" s="156">
        <f t="shared" si="24"/>
        <v>84.43129330936533</v>
      </c>
      <c r="L259" s="156">
        <f t="shared" si="24"/>
        <v>37.884821511629781</v>
      </c>
      <c r="M259" s="156">
        <f t="shared" si="24"/>
        <v>133.466804766368</v>
      </c>
      <c r="N259" s="156">
        <f t="shared" si="24"/>
        <v>328.65922373759457</v>
      </c>
      <c r="O259" s="156">
        <f t="shared" si="24"/>
        <v>172.32375039091801</v>
      </c>
      <c r="P259" s="156">
        <f t="shared" si="24"/>
        <v>4.3459504543810858</v>
      </c>
      <c r="Q259" s="156">
        <f t="shared" si="24"/>
        <v>33.577764672315148</v>
      </c>
      <c r="R259" s="156">
        <f t="shared" si="24"/>
        <v>3.0589254715996166</v>
      </c>
      <c r="S259" s="156">
        <f t="shared" si="24"/>
        <v>5.3761027103422041</v>
      </c>
      <c r="T259" s="156">
        <f t="shared" si="24"/>
        <v>4.3289751742373896</v>
      </c>
      <c r="U259" s="156">
        <f t="shared" si="24"/>
        <v>6.0292931057990771</v>
      </c>
      <c r="V259" s="156">
        <f t="shared" si="24"/>
        <v>2.8948702174343648</v>
      </c>
      <c r="W259" s="156">
        <f t="shared" si="24"/>
        <v>2.7817221918805752</v>
      </c>
      <c r="X259" s="156">
        <f t="shared" si="24"/>
        <v>19.333156166282457</v>
      </c>
    </row>
    <row r="260" spans="1:24" ht="16">
      <c r="A260" s="130">
        <v>1976</v>
      </c>
      <c r="B260" s="156">
        <f t="shared" si="25"/>
        <v>65.108969575615816</v>
      </c>
      <c r="C260" s="156">
        <f t="shared" si="25"/>
        <v>81.203981146894449</v>
      </c>
      <c r="D260" s="156">
        <f t="shared" si="25"/>
        <v>64.573374834592556</v>
      </c>
      <c r="E260" s="156">
        <f t="shared" si="25"/>
        <v>39.19167153415053</v>
      </c>
      <c r="F260" s="156">
        <f t="shared" si="25"/>
        <v>242.36711215597359</v>
      </c>
      <c r="G260" s="156">
        <f t="shared" si="25"/>
        <v>113.91901665582341</v>
      </c>
      <c r="H260" s="156">
        <f t="shared" si="25"/>
        <v>47.88792758367056</v>
      </c>
      <c r="I260" s="156">
        <f t="shared" si="25"/>
        <v>217.78179102005203</v>
      </c>
      <c r="J260" s="156">
        <f t="shared" si="24"/>
        <v>253.08088285953579</v>
      </c>
      <c r="K260" s="156">
        <f t="shared" si="24"/>
        <v>127.27510878626967</v>
      </c>
      <c r="L260" s="156">
        <f t="shared" si="24"/>
        <v>52.408725534543287</v>
      </c>
      <c r="M260" s="156">
        <f t="shared" si="24"/>
        <v>196.5765834001451</v>
      </c>
      <c r="N260" s="156">
        <f t="shared" si="24"/>
        <v>527.83985969152639</v>
      </c>
      <c r="O260" s="156">
        <f t="shared" si="24"/>
        <v>264.26708741199229</v>
      </c>
      <c r="P260" s="156">
        <f t="shared" si="24"/>
        <v>4.4471676404636211</v>
      </c>
      <c r="Q260" s="156">
        <f t="shared" si="24"/>
        <v>38.993044718888321</v>
      </c>
      <c r="R260" s="156">
        <f t="shared" si="24"/>
        <v>3.2144106533210248</v>
      </c>
      <c r="S260" s="156">
        <f t="shared" si="24"/>
        <v>6.068007129163246</v>
      </c>
      <c r="T260" s="156">
        <f t="shared" si="24"/>
        <v>5.0542949646808646</v>
      </c>
      <c r="U260" s="156">
        <f t="shared" si="24"/>
        <v>7.15357539123743</v>
      </c>
      <c r="V260" s="156">
        <f t="shared" si="24"/>
        <v>3.6480862118880362</v>
      </c>
      <c r="W260" s="156">
        <f t="shared" si="24"/>
        <v>2.9739668669215362</v>
      </c>
      <c r="X260" s="156">
        <f t="shared" si="24"/>
        <v>28.801318067689131</v>
      </c>
    </row>
    <row r="261" spans="1:24" ht="16">
      <c r="A261" s="130">
        <v>1977</v>
      </c>
      <c r="B261" s="156">
        <f t="shared" si="25"/>
        <v>62.335327471694583</v>
      </c>
      <c r="C261" s="156">
        <f t="shared" si="25"/>
        <v>75.374347340358895</v>
      </c>
      <c r="D261" s="156">
        <f t="shared" si="25"/>
        <v>57.513472855767624</v>
      </c>
      <c r="E261" s="156">
        <f t="shared" si="25"/>
        <v>37.953010414899701</v>
      </c>
      <c r="F261" s="156">
        <f t="shared" si="25"/>
        <v>253.57028878158599</v>
      </c>
      <c r="G261" s="156">
        <f t="shared" si="25"/>
        <v>118.30831636757229</v>
      </c>
      <c r="H261" s="156">
        <f t="shared" si="25"/>
        <v>48.191910127240945</v>
      </c>
      <c r="I261" s="156">
        <f t="shared" si="25"/>
        <v>228.32305654383012</v>
      </c>
      <c r="J261" s="156">
        <f t="shared" si="24"/>
        <v>269.75843633171905</v>
      </c>
      <c r="K261" s="156">
        <f t="shared" si="24"/>
        <v>149.00860636261308</v>
      </c>
      <c r="L261" s="156">
        <f t="shared" si="24"/>
        <v>62.259469586016039</v>
      </c>
      <c r="M261" s="156">
        <f t="shared" si="24"/>
        <v>231.62815398622496</v>
      </c>
      <c r="N261" s="156">
        <f t="shared" si="24"/>
        <v>650.89516618141192</v>
      </c>
      <c r="O261" s="156">
        <f t="shared" si="24"/>
        <v>321.79274699983478</v>
      </c>
      <c r="P261" s="156">
        <f t="shared" si="24"/>
        <v>5.1648070826052361</v>
      </c>
      <c r="Q261" s="156">
        <f t="shared" si="24"/>
        <v>48.411528672315903</v>
      </c>
      <c r="R261" s="156">
        <f t="shared" si="24"/>
        <v>3.3789884787710611</v>
      </c>
      <c r="S261" s="156">
        <f t="shared" si="24"/>
        <v>6.1533233093992807</v>
      </c>
      <c r="T261" s="156">
        <f t="shared" si="24"/>
        <v>5.0195214153238599</v>
      </c>
      <c r="U261" s="156">
        <f t="shared" si="24"/>
        <v>7.2759015304275891</v>
      </c>
      <c r="V261" s="156">
        <f t="shared" si="24"/>
        <v>3.8203185710585243</v>
      </c>
      <c r="W261" s="156">
        <f t="shared" si="24"/>
        <v>2.9171673038412527</v>
      </c>
      <c r="X261" s="156">
        <f t="shared" si="24"/>
        <v>34.295601508871847</v>
      </c>
    </row>
    <row r="262" spans="1:24" ht="16">
      <c r="A262" s="130">
        <v>1978</v>
      </c>
      <c r="B262" s="156">
        <f t="shared" si="25"/>
        <v>67.00237343950036</v>
      </c>
      <c r="C262" s="156">
        <f t="shared" si="25"/>
        <v>80.329456934514084</v>
      </c>
      <c r="D262" s="156">
        <f t="shared" si="25"/>
        <v>60.688740881173629</v>
      </c>
      <c r="E262" s="156">
        <f t="shared" si="25"/>
        <v>40.110176193474047</v>
      </c>
      <c r="F262" s="156">
        <f t="shared" si="25"/>
        <v>252.72259879684665</v>
      </c>
      <c r="G262" s="156">
        <f t="shared" si="25"/>
        <v>131.02291112759528</v>
      </c>
      <c r="H262" s="156">
        <f t="shared" si="25"/>
        <v>52.402831544825276</v>
      </c>
      <c r="I262" s="156">
        <f t="shared" si="25"/>
        <v>248.08959187247177</v>
      </c>
      <c r="J262" s="156">
        <f t="shared" si="24"/>
        <v>297.53892460859896</v>
      </c>
      <c r="K262" s="156">
        <f t="shared" si="24"/>
        <v>173.78426734252474</v>
      </c>
      <c r="L262" s="156">
        <f t="shared" si="24"/>
        <v>73.368426744248879</v>
      </c>
      <c r="M262" s="156">
        <f t="shared" si="24"/>
        <v>279.94578690775154</v>
      </c>
      <c r="N262" s="156">
        <f t="shared" si="24"/>
        <v>794.65187258423862</v>
      </c>
      <c r="O262" s="156">
        <f t="shared" si="24"/>
        <v>394.02234699141775</v>
      </c>
      <c r="P262" s="156">
        <f t="shared" si="24"/>
        <v>6.7878477083139312</v>
      </c>
      <c r="Q262" s="156">
        <f t="shared" si="24"/>
        <v>57.800924555187656</v>
      </c>
      <c r="R262" s="156">
        <f t="shared" si="24"/>
        <v>3.6216336414316106</v>
      </c>
      <c r="S262" s="156">
        <f t="shared" si="24"/>
        <v>6.3678896931980331</v>
      </c>
      <c r="T262" s="156">
        <f t="shared" si="24"/>
        <v>4.9604416482654985</v>
      </c>
      <c r="U262" s="156">
        <f t="shared" si="24"/>
        <v>7.27080839935629</v>
      </c>
      <c r="V262" s="156">
        <f t="shared" si="24"/>
        <v>3.5808750704718935</v>
      </c>
      <c r="W262" s="156">
        <f t="shared" si="24"/>
        <v>3.3147642454032402</v>
      </c>
      <c r="X262" s="156">
        <f t="shared" si="24"/>
        <v>33.732982166118802</v>
      </c>
    </row>
    <row r="263" spans="1:24" ht="16">
      <c r="A263" s="130">
        <v>1979</v>
      </c>
      <c r="B263" s="156">
        <f t="shared" si="25"/>
        <v>82.160990406452925</v>
      </c>
      <c r="C263" s="156">
        <f t="shared" si="25"/>
        <v>95.129356080128957</v>
      </c>
      <c r="D263" s="156">
        <f t="shared" si="25"/>
        <v>70.282490654707715</v>
      </c>
      <c r="E263" s="156">
        <f t="shared" si="25"/>
        <v>50.47826424674296</v>
      </c>
      <c r="F263" s="156">
        <f t="shared" si="25"/>
        <v>285.48927088814611</v>
      </c>
      <c r="G263" s="156">
        <f t="shared" si="25"/>
        <v>174.2342672174762</v>
      </c>
      <c r="H263" s="156">
        <f t="shared" si="25"/>
        <v>73.256069145262188</v>
      </c>
      <c r="I263" s="156">
        <f t="shared" si="25"/>
        <v>316.32410005751848</v>
      </c>
      <c r="J263" s="156">
        <f t="shared" si="24"/>
        <v>384.04342602050212</v>
      </c>
      <c r="K263" s="156">
        <f t="shared" si="24"/>
        <v>254.1768694151767</v>
      </c>
      <c r="L263" s="156">
        <f t="shared" si="24"/>
        <v>109.66232008609391</v>
      </c>
      <c r="M263" s="156">
        <f t="shared" si="24"/>
        <v>384.78828356257355</v>
      </c>
      <c r="N263" s="156">
        <f t="shared" si="24"/>
        <v>1115.9296246700465</v>
      </c>
      <c r="O263" s="156">
        <f t="shared" si="24"/>
        <v>566.17071039196821</v>
      </c>
      <c r="P263" s="156">
        <f t="shared" si="24"/>
        <v>7.4273308409141858</v>
      </c>
      <c r="Q263" s="156">
        <f t="shared" si="24"/>
        <v>78.536375955104887</v>
      </c>
      <c r="R263" s="156">
        <f t="shared" si="24"/>
        <v>3.9974143480665547</v>
      </c>
      <c r="S263" s="156">
        <f t="shared" si="24"/>
        <v>6.6285910972375603</v>
      </c>
      <c r="T263" s="156">
        <f t="shared" si="24"/>
        <v>4.8992297983259023</v>
      </c>
      <c r="U263" s="156">
        <f t="shared" si="24"/>
        <v>6.9668886082631971</v>
      </c>
      <c r="V263" s="156">
        <f t="shared" si="24"/>
        <v>3.5044606804918539</v>
      </c>
      <c r="W263" s="156">
        <f t="shared" si="24"/>
        <v>4.0997633351538321</v>
      </c>
      <c r="X263" s="156">
        <f t="shared" si="24"/>
        <v>44.030312302148232</v>
      </c>
    </row>
    <row r="264" spans="1:24" ht="16">
      <c r="A264" s="130">
        <v>1980</v>
      </c>
      <c r="B264" s="156">
        <f t="shared" si="25"/>
        <v>109.12129779842638</v>
      </c>
      <c r="C264" s="156">
        <f t="shared" si="25"/>
        <v>125.95887779857715</v>
      </c>
      <c r="D264" s="156">
        <f t="shared" si="25"/>
        <v>93.383971867174537</v>
      </c>
      <c r="E264" s="156">
        <f t="shared" si="25"/>
        <v>70.585578939240818</v>
      </c>
      <c r="F264" s="156">
        <f t="shared" si="25"/>
        <v>344.19305876100924</v>
      </c>
      <c r="G264" s="156">
        <f t="shared" si="25"/>
        <v>229.01177848797855</v>
      </c>
      <c r="H264" s="156">
        <f t="shared" si="25"/>
        <v>109.16991117935756</v>
      </c>
      <c r="I264" s="156">
        <f t="shared" si="25"/>
        <v>398.72443341033244</v>
      </c>
      <c r="J264" s="156">
        <f t="shared" si="25"/>
        <v>430.25709964698729</v>
      </c>
      <c r="K264" s="156">
        <f t="shared" si="25"/>
        <v>338.29924611682355</v>
      </c>
      <c r="L264" s="156">
        <f t="shared" si="25"/>
        <v>167.71974558607374</v>
      </c>
      <c r="M264" s="156">
        <f t="shared" si="25"/>
        <v>503.356945259545</v>
      </c>
      <c r="N264" s="156">
        <f t="shared" si="25"/>
        <v>1358.8675039607156</v>
      </c>
      <c r="O264" s="156">
        <f t="shared" si="25"/>
        <v>762.30922959305781</v>
      </c>
      <c r="P264" s="156">
        <f t="shared" si="25"/>
        <v>9.1701540227346996</v>
      </c>
      <c r="Q264" s="156">
        <f t="shared" si="25"/>
        <v>105.52215322724817</v>
      </c>
      <c r="R264" s="156">
        <f t="shared" ref="R264:X279" si="26">(1+R77)*R263</f>
        <v>4.4465638242153132</v>
      </c>
      <c r="S264" s="156">
        <f t="shared" si="26"/>
        <v>6.8877027232285775</v>
      </c>
      <c r="T264" s="156">
        <f t="shared" si="26"/>
        <v>4.7058571981859787</v>
      </c>
      <c r="U264" s="156">
        <f t="shared" si="26"/>
        <v>6.7748114893333806</v>
      </c>
      <c r="V264" s="156">
        <f t="shared" si="26"/>
        <v>3.1915123417239313</v>
      </c>
      <c r="W264" s="156">
        <f t="shared" si="26"/>
        <v>4.4929910795557984</v>
      </c>
      <c r="X264" s="156">
        <f t="shared" si="26"/>
        <v>56.367385657648654</v>
      </c>
    </row>
    <row r="265" spans="1:24" ht="16">
      <c r="A265" s="130">
        <v>1981</v>
      </c>
      <c r="B265" s="156">
        <f t="shared" si="25"/>
        <v>105.14055285473979</v>
      </c>
      <c r="C265" s="156">
        <f t="shared" si="25"/>
        <v>119.775556487445</v>
      </c>
      <c r="D265" s="156">
        <f t="shared" si="25"/>
        <v>85.43451114735366</v>
      </c>
      <c r="E265" s="156">
        <f t="shared" si="25"/>
        <v>64.246182513850144</v>
      </c>
      <c r="F265" s="156">
        <f t="shared" si="25"/>
        <v>387.81565236339907</v>
      </c>
      <c r="G265" s="156">
        <f t="shared" si="25"/>
        <v>238.37836022813684</v>
      </c>
      <c r="H265" s="156">
        <f t="shared" si="25"/>
        <v>106.46030673527927</v>
      </c>
      <c r="I265" s="156">
        <f t="shared" si="25"/>
        <v>432.6448083117545</v>
      </c>
      <c r="J265" s="156">
        <f t="shared" si="25"/>
        <v>481.66776351913785</v>
      </c>
      <c r="K265" s="156">
        <f t="shared" si="25"/>
        <v>348.61737312338664</v>
      </c>
      <c r="L265" s="156">
        <f t="shared" si="25"/>
        <v>149.51376720270542</v>
      </c>
      <c r="M265" s="156">
        <f t="shared" si="25"/>
        <v>573.40913133131585</v>
      </c>
      <c r="N265" s="156">
        <f t="shared" si="25"/>
        <v>1598.7483844349008</v>
      </c>
      <c r="O265" s="156">
        <f t="shared" si="25"/>
        <v>824.6432552968821</v>
      </c>
      <c r="P265" s="156">
        <f t="shared" si="25"/>
        <v>8.8163694805375936</v>
      </c>
      <c r="Q265" s="156">
        <f t="shared" si="25"/>
        <v>100.14068201425205</v>
      </c>
      <c r="R265" s="156">
        <f t="shared" si="26"/>
        <v>5.1006088971191437</v>
      </c>
      <c r="S265" s="156">
        <f t="shared" si="26"/>
        <v>7.5389350157098391</v>
      </c>
      <c r="T265" s="156">
        <f t="shared" si="26"/>
        <v>4.7932920249282747</v>
      </c>
      <c r="U265" s="156">
        <f t="shared" si="26"/>
        <v>6.6910748193252196</v>
      </c>
      <c r="V265" s="156">
        <f t="shared" si="26"/>
        <v>2.8649248837953212</v>
      </c>
      <c r="W265" s="156">
        <f t="shared" si="26"/>
        <v>3.7123611869652287</v>
      </c>
      <c r="X265" s="156">
        <f t="shared" si="26"/>
        <v>61.201227182105967</v>
      </c>
    </row>
    <row r="266" spans="1:24" ht="16">
      <c r="A266" s="130">
        <v>1982</v>
      </c>
      <c r="B266" s="156">
        <f t="shared" si="25"/>
        <v>127.2211203597637</v>
      </c>
      <c r="C266" s="156">
        <f t="shared" si="25"/>
        <v>145.41830537584212</v>
      </c>
      <c r="D266" s="156">
        <f t="shared" si="25"/>
        <v>103.34936915322652</v>
      </c>
      <c r="E266" s="156">
        <f t="shared" si="25"/>
        <v>74.758580736892725</v>
      </c>
      <c r="F266" s="156">
        <f t="shared" si="25"/>
        <v>505.57849727669617</v>
      </c>
      <c r="G266" s="156">
        <f t="shared" si="25"/>
        <v>296.61180984826836</v>
      </c>
      <c r="H266" s="156">
        <f t="shared" si="25"/>
        <v>128.49559000454934</v>
      </c>
      <c r="I266" s="156">
        <f t="shared" si="25"/>
        <v>540.0035937578316</v>
      </c>
      <c r="J266" s="156">
        <f t="shared" si="25"/>
        <v>656.56275719365044</v>
      </c>
      <c r="K266" s="156">
        <f t="shared" si="25"/>
        <v>451.07253291061875</v>
      </c>
      <c r="L266" s="156">
        <f t="shared" si="25"/>
        <v>178.5822338222554</v>
      </c>
      <c r="M266" s="156">
        <f t="shared" si="25"/>
        <v>766.96338361220148</v>
      </c>
      <c r="N266" s="156">
        <f t="shared" si="25"/>
        <v>2248.7195401269096</v>
      </c>
      <c r="O266" s="156">
        <f t="shared" si="25"/>
        <v>1049.2183530118821</v>
      </c>
      <c r="P266" s="156">
        <f t="shared" si="25"/>
        <v>8.7014040225113831</v>
      </c>
      <c r="Q266" s="156">
        <f t="shared" si="25"/>
        <v>75.828497154825243</v>
      </c>
      <c r="R266" s="156">
        <f t="shared" si="26"/>
        <v>5.6383660931424142</v>
      </c>
      <c r="S266" s="156">
        <f t="shared" si="26"/>
        <v>9.732538937230931</v>
      </c>
      <c r="T266" s="156">
        <f t="shared" si="26"/>
        <v>6.7279126191095759</v>
      </c>
      <c r="U266" s="156">
        <f t="shared" si="26"/>
        <v>9.5389300839264184</v>
      </c>
      <c r="V266" s="156">
        <f t="shared" si="26"/>
        <v>4.047250734088812</v>
      </c>
      <c r="W266" s="156">
        <f t="shared" si="26"/>
        <v>3.4341889677771711</v>
      </c>
      <c r="X266" s="156">
        <f t="shared" si="26"/>
        <v>80.567743511611582</v>
      </c>
    </row>
    <row r="267" spans="1:24" ht="16">
      <c r="A267" s="130">
        <v>1983</v>
      </c>
      <c r="B267" s="156">
        <f t="shared" si="25"/>
        <v>155.17796155882175</v>
      </c>
      <c r="C267" s="156">
        <f t="shared" si="25"/>
        <v>178.15778264815924</v>
      </c>
      <c r="D267" s="156">
        <f t="shared" si="25"/>
        <v>117.10352464706415</v>
      </c>
      <c r="E267" s="156">
        <f t="shared" si="25"/>
        <v>93.299130344792744</v>
      </c>
      <c r="F267" s="156">
        <f t="shared" si="25"/>
        <v>650.61413396350179</v>
      </c>
      <c r="G267" s="156">
        <f t="shared" si="25"/>
        <v>375.02707401785506</v>
      </c>
      <c r="H267" s="156">
        <f t="shared" si="25"/>
        <v>152.79721183505077</v>
      </c>
      <c r="I267" s="156">
        <f t="shared" si="25"/>
        <v>694.73018078492839</v>
      </c>
      <c r="J267" s="156">
        <f t="shared" si="25"/>
        <v>876.05625740128721</v>
      </c>
      <c r="K267" s="156">
        <f t="shared" si="25"/>
        <v>581.07163689545905</v>
      </c>
      <c r="L267" s="156">
        <f t="shared" si="25"/>
        <v>213.3736246155072</v>
      </c>
      <c r="M267" s="156">
        <f t="shared" si="25"/>
        <v>1075.4897439378819</v>
      </c>
      <c r="N267" s="156">
        <f t="shared" si="25"/>
        <v>3337.4146182839518</v>
      </c>
      <c r="O267" s="156">
        <f t="shared" si="25"/>
        <v>1407.0123035724639</v>
      </c>
      <c r="P267" s="156">
        <f t="shared" si="25"/>
        <v>10.775470685317195</v>
      </c>
      <c r="Q267" s="156">
        <f t="shared" si="25"/>
        <v>92.190736454307753</v>
      </c>
      <c r="R267" s="156">
        <f t="shared" si="26"/>
        <v>6.1344295420170836</v>
      </c>
      <c r="S267" s="156">
        <f t="shared" si="26"/>
        <v>10.453330770922253</v>
      </c>
      <c r="T267" s="156">
        <f t="shared" si="26"/>
        <v>6.7717786093861712</v>
      </c>
      <c r="U267" s="156">
        <f t="shared" si="26"/>
        <v>10.135971717879372</v>
      </c>
      <c r="V267" s="156">
        <f t="shared" si="26"/>
        <v>4.3734591432563699</v>
      </c>
      <c r="W267" s="156">
        <f t="shared" si="26"/>
        <v>4.0429637720735485</v>
      </c>
      <c r="X267" s="156">
        <f t="shared" si="26"/>
        <v>101.08746153884042</v>
      </c>
    </row>
    <row r="268" spans="1:24" ht="16">
      <c r="A268" s="130">
        <v>1984</v>
      </c>
      <c r="B268" s="156">
        <f t="shared" si="25"/>
        <v>162.17803940474019</v>
      </c>
      <c r="C268" s="156">
        <f t="shared" si="25"/>
        <v>189.3211493088929</v>
      </c>
      <c r="D268" s="156">
        <f t="shared" si="25"/>
        <v>120.00225817473617</v>
      </c>
      <c r="E268" s="156">
        <f t="shared" si="25"/>
        <v>100.7887585608236</v>
      </c>
      <c r="F268" s="156">
        <f t="shared" si="25"/>
        <v>777.09543378424837</v>
      </c>
      <c r="G268" s="156">
        <f t="shared" si="25"/>
        <v>371.16054488473094</v>
      </c>
      <c r="H268" s="156">
        <f t="shared" si="25"/>
        <v>144.53533336648323</v>
      </c>
      <c r="I268" s="156">
        <f t="shared" si="25"/>
        <v>704.76217996387209</v>
      </c>
      <c r="J268" s="156">
        <f t="shared" si="25"/>
        <v>943.555845846328</v>
      </c>
      <c r="K268" s="156">
        <f t="shared" si="25"/>
        <v>568.07887509447653</v>
      </c>
      <c r="L268" s="156">
        <f t="shared" si="25"/>
        <v>183.29861222595144</v>
      </c>
      <c r="M268" s="156">
        <f t="shared" si="25"/>
        <v>1102.8824677159798</v>
      </c>
      <c r="N268" s="156">
        <f t="shared" si="25"/>
        <v>3608.2124404115116</v>
      </c>
      <c r="O268" s="156">
        <f t="shared" si="25"/>
        <v>1209.5662670121399</v>
      </c>
      <c r="P268" s="156">
        <f t="shared" si="25"/>
        <v>11.093023806413495</v>
      </c>
      <c r="Q268" s="156">
        <f t="shared" si="25"/>
        <v>104.36639679961027</v>
      </c>
      <c r="R268" s="156">
        <f t="shared" si="26"/>
        <v>6.738609507610346</v>
      </c>
      <c r="S268" s="156">
        <f t="shared" si="26"/>
        <v>11.918678678390135</v>
      </c>
      <c r="T268" s="156">
        <f t="shared" si="26"/>
        <v>7.8198467847608697</v>
      </c>
      <c r="U268" s="156">
        <f t="shared" si="26"/>
        <v>11.844896549513834</v>
      </c>
      <c r="V268" s="156">
        <f t="shared" si="26"/>
        <v>4.8339406564498333</v>
      </c>
      <c r="W268" s="156">
        <f t="shared" si="26"/>
        <v>3.5565264882577821</v>
      </c>
      <c r="X268" s="156">
        <f t="shared" si="26"/>
        <v>116.06387222820423</v>
      </c>
    </row>
    <row r="269" spans="1:24" ht="16">
      <c r="A269" s="130">
        <v>1985</v>
      </c>
      <c r="B269" s="156">
        <f t="shared" si="25"/>
        <v>214.34747112045702</v>
      </c>
      <c r="C269" s="156">
        <f t="shared" si="25"/>
        <v>250.22765625305684</v>
      </c>
      <c r="D269" s="156">
        <f t="shared" si="25"/>
        <v>159.75705955873048</v>
      </c>
      <c r="E269" s="156">
        <f t="shared" si="25"/>
        <v>136.43195529825655</v>
      </c>
      <c r="F269" s="156">
        <f t="shared" si="25"/>
        <v>1009.9403203124051</v>
      </c>
      <c r="G269" s="156">
        <f t="shared" si="25"/>
        <v>486.75849658908038</v>
      </c>
      <c r="H269" s="156">
        <f t="shared" si="25"/>
        <v>191.35474915707252</v>
      </c>
      <c r="I269" s="156">
        <f t="shared" si="25"/>
        <v>917.60037003555681</v>
      </c>
      <c r="J269" s="156">
        <f t="shared" si="25"/>
        <v>1271.3568047368824</v>
      </c>
      <c r="K269" s="156">
        <f t="shared" si="25"/>
        <v>754.60757373174783</v>
      </c>
      <c r="L269" s="156">
        <f t="shared" si="25"/>
        <v>236.62934345309202</v>
      </c>
      <c r="M269" s="156">
        <f t="shared" si="25"/>
        <v>1494.4719167032156</v>
      </c>
      <c r="N269" s="156">
        <f t="shared" si="25"/>
        <v>4793.2576522158643</v>
      </c>
      <c r="O269" s="156">
        <f t="shared" si="25"/>
        <v>1552.1880078059987</v>
      </c>
      <c r="P269" s="156">
        <f t="shared" si="25"/>
        <v>16.727614318643166</v>
      </c>
      <c r="Q269" s="156">
        <f t="shared" si="25"/>
        <v>130.21724754519553</v>
      </c>
      <c r="R269" s="156">
        <f t="shared" si="26"/>
        <v>7.2590323198830928</v>
      </c>
      <c r="S269" s="156">
        <f t="shared" si="26"/>
        <v>14.341865240493634</v>
      </c>
      <c r="T269" s="156">
        <f t="shared" si="26"/>
        <v>10.241418738597769</v>
      </c>
      <c r="U269" s="156">
        <f t="shared" si="26"/>
        <v>15.409144370228042</v>
      </c>
      <c r="V269" s="156">
        <f t="shared" si="26"/>
        <v>5.802517345782686</v>
      </c>
      <c r="W269" s="156">
        <f t="shared" si="26"/>
        <v>3.3405425086473692</v>
      </c>
      <c r="X269" s="156">
        <f t="shared" si="26"/>
        <v>122.9347374002417</v>
      </c>
    </row>
    <row r="270" spans="1:24" ht="16">
      <c r="A270" s="130">
        <v>1986</v>
      </c>
      <c r="B270" s="156">
        <f t="shared" si="25"/>
        <v>249.050326694859</v>
      </c>
      <c r="C270" s="156">
        <f t="shared" si="25"/>
        <v>296.44720663955894</v>
      </c>
      <c r="D270" s="156">
        <f t="shared" si="25"/>
        <v>184.34561038430368</v>
      </c>
      <c r="E270" s="156">
        <f t="shared" si="25"/>
        <v>164.40382613609435</v>
      </c>
      <c r="F270" s="156">
        <f t="shared" si="25"/>
        <v>1216.6020746430108</v>
      </c>
      <c r="G270" s="156">
        <f t="shared" si="25"/>
        <v>566.42625972581516</v>
      </c>
      <c r="H270" s="156">
        <f t="shared" si="25"/>
        <v>218.27095556967382</v>
      </c>
      <c r="I270" s="156">
        <f t="shared" si="25"/>
        <v>1089.7980491686071</v>
      </c>
      <c r="J270" s="156">
        <f t="shared" si="25"/>
        <v>1499.4732352119672</v>
      </c>
      <c r="K270" s="156">
        <f t="shared" si="25"/>
        <v>820.7564736450729</v>
      </c>
      <c r="L270" s="156">
        <f t="shared" si="25"/>
        <v>242.54034445255027</v>
      </c>
      <c r="M270" s="156">
        <f t="shared" si="25"/>
        <v>1643.9489978118711</v>
      </c>
      <c r="N270" s="156">
        <f t="shared" si="25"/>
        <v>5503.5705036977333</v>
      </c>
      <c r="O270" s="156">
        <f t="shared" si="25"/>
        <v>1601.920111576103</v>
      </c>
      <c r="P270" s="156">
        <f t="shared" si="25"/>
        <v>27.653088334721765</v>
      </c>
      <c r="Q270" s="156">
        <f t="shared" si="25"/>
        <v>145.3916938900405</v>
      </c>
      <c r="R270" s="156">
        <f t="shared" si="26"/>
        <v>7.7063338914342889</v>
      </c>
      <c r="S270" s="156">
        <f t="shared" si="26"/>
        <v>16.513080219251965</v>
      </c>
      <c r="T270" s="156">
        <f t="shared" si="26"/>
        <v>12.753741169363186</v>
      </c>
      <c r="U270" s="156">
        <f t="shared" si="26"/>
        <v>18.467397253387201</v>
      </c>
      <c r="V270" s="156">
        <f t="shared" si="26"/>
        <v>6.9235636969879009</v>
      </c>
      <c r="W270" s="156">
        <f t="shared" si="26"/>
        <v>3.0448935008192244</v>
      </c>
      <c r="X270" s="156">
        <f t="shared" si="26"/>
        <v>146.50845677463727</v>
      </c>
    </row>
    <row r="271" spans="1:24" ht="16">
      <c r="A271" s="130">
        <v>1987</v>
      </c>
      <c r="B271" s="156">
        <f t="shared" ref="B271:Q286" si="27">(1+B84)*B270</f>
        <v>253.20946715066313</v>
      </c>
      <c r="C271" s="156">
        <f t="shared" si="27"/>
        <v>311.9543600188743</v>
      </c>
      <c r="D271" s="156">
        <f t="shared" si="27"/>
        <v>198.73332944524361</v>
      </c>
      <c r="E271" s="156">
        <f t="shared" si="27"/>
        <v>171.36189738527011</v>
      </c>
      <c r="F271" s="156">
        <f t="shared" si="27"/>
        <v>1186.0192790901115</v>
      </c>
      <c r="G271" s="156">
        <f t="shared" si="27"/>
        <v>573.80679389004263</v>
      </c>
      <c r="H271" s="156">
        <f t="shared" si="27"/>
        <v>223.88983611218561</v>
      </c>
      <c r="I271" s="156">
        <f t="shared" si="27"/>
        <v>1080.6649493372358</v>
      </c>
      <c r="J271" s="156">
        <f t="shared" si="27"/>
        <v>1456.0772762500285</v>
      </c>
      <c r="K271" s="156">
        <f t="shared" si="27"/>
        <v>764.18993748145454</v>
      </c>
      <c r="L271" s="156">
        <f t="shared" si="27"/>
        <v>210.52744438825815</v>
      </c>
      <c r="M271" s="156">
        <f t="shared" si="27"/>
        <v>1570.0699298502057</v>
      </c>
      <c r="N271" s="156">
        <f t="shared" si="27"/>
        <v>5129.1075666261395</v>
      </c>
      <c r="O271" s="156">
        <f t="shared" si="27"/>
        <v>1380.6148481618643</v>
      </c>
      <c r="P271" s="156">
        <f t="shared" si="27"/>
        <v>34.355643885291627</v>
      </c>
      <c r="Q271" s="156">
        <f t="shared" si="27"/>
        <v>177.83147777525133</v>
      </c>
      <c r="R271" s="156">
        <f t="shared" si="26"/>
        <v>8.1275621019400859</v>
      </c>
      <c r="S271" s="156">
        <f t="shared" si="26"/>
        <v>16.99262006881904</v>
      </c>
      <c r="T271" s="156">
        <f t="shared" si="26"/>
        <v>12.407604634026669</v>
      </c>
      <c r="U271" s="156">
        <f t="shared" si="26"/>
        <v>18.417904628748122</v>
      </c>
      <c r="V271" s="156">
        <f t="shared" si="26"/>
        <v>7.0271402098948403</v>
      </c>
      <c r="W271" s="156">
        <f t="shared" si="26"/>
        <v>3.3865647187329326</v>
      </c>
      <c r="X271" s="156">
        <f t="shared" si="26"/>
        <v>130.87805555517832</v>
      </c>
    </row>
    <row r="272" spans="1:24" ht="16">
      <c r="A272" s="130">
        <v>1988</v>
      </c>
      <c r="B272" s="156">
        <f t="shared" si="27"/>
        <v>298.85806988858468</v>
      </c>
      <c r="C272" s="156">
        <f t="shared" si="27"/>
        <v>364.39076839444692</v>
      </c>
      <c r="D272" s="156">
        <f t="shared" si="27"/>
        <v>225.76129717961837</v>
      </c>
      <c r="E272" s="156">
        <f t="shared" si="27"/>
        <v>199.93948052383178</v>
      </c>
      <c r="F272" s="156">
        <f t="shared" si="27"/>
        <v>1494.0668579334533</v>
      </c>
      <c r="G272" s="156">
        <f t="shared" si="27"/>
        <v>698.15072612601477</v>
      </c>
      <c r="H272" s="156">
        <f t="shared" si="27"/>
        <v>255.59028497150729</v>
      </c>
      <c r="I272" s="156">
        <f t="shared" si="27"/>
        <v>1304.6995643785783</v>
      </c>
      <c r="J272" s="156">
        <f t="shared" si="27"/>
        <v>1892.3643573470863</v>
      </c>
      <c r="K272" s="156">
        <f t="shared" si="27"/>
        <v>953.38044030373828</v>
      </c>
      <c r="L272" s="156">
        <f t="shared" si="27"/>
        <v>241.15708227230584</v>
      </c>
      <c r="M272" s="156">
        <f t="shared" si="27"/>
        <v>2026.1752444716903</v>
      </c>
      <c r="N272" s="156">
        <f t="shared" si="27"/>
        <v>6710.001100811648</v>
      </c>
      <c r="O272" s="156">
        <f t="shared" si="27"/>
        <v>1683.2456228789451</v>
      </c>
      <c r="P272" s="156">
        <f t="shared" si="27"/>
        <v>43.789360139753853</v>
      </c>
      <c r="Q272" s="156">
        <f t="shared" si="27"/>
        <v>249.72340929545217</v>
      </c>
      <c r="R272" s="156">
        <f t="shared" si="26"/>
        <v>8.6434997441712422</v>
      </c>
      <c r="S272" s="156">
        <f t="shared" si="26"/>
        <v>18.02950974541838</v>
      </c>
      <c r="T272" s="156">
        <f t="shared" si="26"/>
        <v>13.607792230276068</v>
      </c>
      <c r="U272" s="156">
        <f t="shared" si="26"/>
        <v>20.38935714020932</v>
      </c>
      <c r="V272" s="156">
        <f t="shared" si="26"/>
        <v>7.7405354840033649</v>
      </c>
      <c r="W272" s="156">
        <f t="shared" si="26"/>
        <v>3.6676497360276712</v>
      </c>
      <c r="X272" s="156">
        <f t="shared" si="26"/>
        <v>145.73978227569103</v>
      </c>
    </row>
    <row r="273" spans="1:24" ht="16">
      <c r="A273" s="130">
        <v>1989</v>
      </c>
      <c r="B273" s="156">
        <f t="shared" si="27"/>
        <v>385.12046318122577</v>
      </c>
      <c r="C273" s="156">
        <f t="shared" si="27"/>
        <v>479.1410652695422</v>
      </c>
      <c r="D273" s="156">
        <f t="shared" si="27"/>
        <v>311.3297460868539</v>
      </c>
      <c r="E273" s="156">
        <f t="shared" si="27"/>
        <v>257.57231144277188</v>
      </c>
      <c r="F273" s="156">
        <f t="shared" si="27"/>
        <v>1903.6062085285926</v>
      </c>
      <c r="G273" s="156">
        <f t="shared" si="27"/>
        <v>871.21530962539259</v>
      </c>
      <c r="H273" s="156">
        <f t="shared" si="27"/>
        <v>326.05730856700478</v>
      </c>
      <c r="I273" s="156">
        <f t="shared" si="27"/>
        <v>1567.2942411096717</v>
      </c>
      <c r="J273" s="156">
        <f t="shared" si="27"/>
        <v>2500.6057891727332</v>
      </c>
      <c r="K273" s="156">
        <f t="shared" si="27"/>
        <v>1136.6964313653411</v>
      </c>
      <c r="L273" s="156">
        <f t="shared" si="27"/>
        <v>286.71406668436714</v>
      </c>
      <c r="M273" s="156">
        <f t="shared" si="27"/>
        <v>2394.5339039166438</v>
      </c>
      <c r="N273" s="156">
        <f t="shared" si="27"/>
        <v>7825.471683810576</v>
      </c>
      <c r="O273" s="156">
        <f t="shared" si="27"/>
        <v>1820.4806385122656</v>
      </c>
      <c r="P273" s="156">
        <f t="shared" si="27"/>
        <v>48.666619072119637</v>
      </c>
      <c r="Q273" s="156">
        <f t="shared" si="27"/>
        <v>411.94623320787088</v>
      </c>
      <c r="R273" s="156">
        <f t="shared" si="26"/>
        <v>9.3669606727583741</v>
      </c>
      <c r="S273" s="156">
        <f t="shared" si="26"/>
        <v>20.425090705292121</v>
      </c>
      <c r="T273" s="156">
        <f t="shared" si="26"/>
        <v>16.072843792790579</v>
      </c>
      <c r="U273" s="156">
        <f t="shared" si="26"/>
        <v>23.698753697636693</v>
      </c>
      <c r="V273" s="156">
        <f t="shared" si="26"/>
        <v>8.5755070466628069</v>
      </c>
      <c r="W273" s="156">
        <f t="shared" si="26"/>
        <v>3.3486983433460766</v>
      </c>
      <c r="X273" s="156">
        <f t="shared" si="26"/>
        <v>143.09664558433909</v>
      </c>
    </row>
    <row r="274" spans="1:24" ht="16">
      <c r="A274" s="130">
        <v>1990</v>
      </c>
      <c r="B274" s="156">
        <f t="shared" si="27"/>
        <v>362.17498598488834</v>
      </c>
      <c r="C274" s="156">
        <f t="shared" si="27"/>
        <v>464.26852660357565</v>
      </c>
      <c r="D274" s="156">
        <f t="shared" si="27"/>
        <v>313.22815470037415</v>
      </c>
      <c r="E274" s="156">
        <f t="shared" si="27"/>
        <v>243.26534971011071</v>
      </c>
      <c r="F274" s="156">
        <f t="shared" si="27"/>
        <v>1622.145989465743</v>
      </c>
      <c r="G274" s="156">
        <f t="shared" si="27"/>
        <v>779.44148890945371</v>
      </c>
      <c r="H274" s="156">
        <f t="shared" si="27"/>
        <v>315.62742487873737</v>
      </c>
      <c r="I274" s="156">
        <f t="shared" si="27"/>
        <v>1324.3713747234974</v>
      </c>
      <c r="J274" s="156">
        <f t="shared" si="27"/>
        <v>2074.2051319782208</v>
      </c>
      <c r="K274" s="156">
        <f t="shared" si="27"/>
        <v>934.52360408270158</v>
      </c>
      <c r="L274" s="156">
        <f t="shared" si="27"/>
        <v>233.45406165707908</v>
      </c>
      <c r="M274" s="156">
        <f t="shared" si="27"/>
        <v>1963.1586211260603</v>
      </c>
      <c r="N274" s="156">
        <f t="shared" si="27"/>
        <v>5954.4796589283051</v>
      </c>
      <c r="O274" s="156">
        <f t="shared" si="27"/>
        <v>1320.8315224661894</v>
      </c>
      <c r="P274" s="156">
        <f t="shared" si="27"/>
        <v>37.432416725511544</v>
      </c>
      <c r="Q274" s="156">
        <f t="shared" si="27"/>
        <v>368.48178614210843</v>
      </c>
      <c r="R274" s="156">
        <f t="shared" si="26"/>
        <v>10.098801310120987</v>
      </c>
      <c r="S274" s="156">
        <f t="shared" si="26"/>
        <v>22.412452030917041</v>
      </c>
      <c r="T274" s="156">
        <f t="shared" si="26"/>
        <v>17.066627724498822</v>
      </c>
      <c r="U274" s="156">
        <f t="shared" si="26"/>
        <v>25.306240160947393</v>
      </c>
      <c r="V274" s="156">
        <f t="shared" si="26"/>
        <v>9.200661510364526</v>
      </c>
      <c r="W274" s="156">
        <f t="shared" si="26"/>
        <v>3.2425268523575452</v>
      </c>
      <c r="X274" s="156">
        <f t="shared" si="26"/>
        <v>118.27638931108989</v>
      </c>
    </row>
    <row r="275" spans="1:24" ht="16">
      <c r="A275" s="130">
        <v>1991</v>
      </c>
      <c r="B275" s="156">
        <f t="shared" si="27"/>
        <v>487.73018837626961</v>
      </c>
      <c r="C275" s="156">
        <f t="shared" si="27"/>
        <v>605.70793323335499</v>
      </c>
      <c r="D275" s="156">
        <f t="shared" si="27"/>
        <v>431.53708192672951</v>
      </c>
      <c r="E275" s="156">
        <f t="shared" si="27"/>
        <v>299.55055302286917</v>
      </c>
      <c r="F275" s="156">
        <f t="shared" si="27"/>
        <v>1685.383921914095</v>
      </c>
      <c r="G275" s="156">
        <f t="shared" si="27"/>
        <v>1106.0976224965166</v>
      </c>
      <c r="H275" s="156">
        <f t="shared" si="27"/>
        <v>453.88527578141736</v>
      </c>
      <c r="I275" s="156">
        <f t="shared" si="27"/>
        <v>1844.4358830679241</v>
      </c>
      <c r="J275" s="156">
        <f t="shared" si="27"/>
        <v>2863.9054700976844</v>
      </c>
      <c r="K275" s="156">
        <f t="shared" si="27"/>
        <v>1389.1226112887318</v>
      </c>
      <c r="L275" s="156">
        <f t="shared" si="27"/>
        <v>359.36750981182468</v>
      </c>
      <c r="M275" s="156">
        <f t="shared" si="27"/>
        <v>2871.0605886382291</v>
      </c>
      <c r="N275" s="156">
        <f t="shared" si="27"/>
        <v>8377.9528801121251</v>
      </c>
      <c r="O275" s="156">
        <f t="shared" si="27"/>
        <v>1981.9076994605171</v>
      </c>
      <c r="P275" s="156">
        <f t="shared" si="27"/>
        <v>41.940028347597647</v>
      </c>
      <c r="Q275" s="156">
        <f t="shared" si="27"/>
        <v>589.24290903770702</v>
      </c>
      <c r="R275" s="156">
        <f t="shared" si="26"/>
        <v>10.663829243422255</v>
      </c>
      <c r="S275" s="156">
        <f t="shared" si="26"/>
        <v>25.877865363937435</v>
      </c>
      <c r="T275" s="156">
        <f t="shared" si="26"/>
        <v>20.360316209049849</v>
      </c>
      <c r="U275" s="156">
        <f t="shared" si="26"/>
        <v>30.33939826655822</v>
      </c>
      <c r="V275" s="156">
        <f t="shared" si="26"/>
        <v>10.318173857413401</v>
      </c>
      <c r="W275" s="156">
        <f t="shared" si="26"/>
        <v>3.030475150191152</v>
      </c>
      <c r="X275" s="156">
        <f t="shared" si="26"/>
        <v>160.47634052978293</v>
      </c>
    </row>
    <row r="276" spans="1:24" ht="16">
      <c r="A276" s="130">
        <v>1992</v>
      </c>
      <c r="B276" s="156">
        <f t="shared" si="27"/>
        <v>535.51311493149285</v>
      </c>
      <c r="C276" s="156">
        <f t="shared" si="27"/>
        <v>651.89316314239829</v>
      </c>
      <c r="D276" s="156">
        <f t="shared" si="27"/>
        <v>473.89609071852385</v>
      </c>
      <c r="E276" s="156">
        <f t="shared" si="27"/>
        <v>323.07046104249002</v>
      </c>
      <c r="F276" s="156">
        <f t="shared" si="27"/>
        <v>2670.204892081138</v>
      </c>
      <c r="G276" s="156">
        <f t="shared" si="27"/>
        <v>1284.3231324093804</v>
      </c>
      <c r="H276" s="156">
        <f t="shared" si="27"/>
        <v>508.17087130705863</v>
      </c>
      <c r="I276" s="156">
        <f t="shared" si="27"/>
        <v>2145.1595666971616</v>
      </c>
      <c r="J276" s="156">
        <f t="shared" si="27"/>
        <v>3741.8324099230131</v>
      </c>
      <c r="K276" s="156">
        <f t="shared" si="27"/>
        <v>1630.607686035165</v>
      </c>
      <c r="L276" s="156">
        <f t="shared" si="27"/>
        <v>375.77982398493077</v>
      </c>
      <c r="M276" s="156">
        <f t="shared" si="27"/>
        <v>3523.1645801356303</v>
      </c>
      <c r="N276" s="156">
        <f t="shared" si="27"/>
        <v>11333.275758571677</v>
      </c>
      <c r="O276" s="156">
        <f t="shared" si="27"/>
        <v>2539.5967070117122</v>
      </c>
      <c r="P276" s="156">
        <f t="shared" si="27"/>
        <v>36.793148068780468</v>
      </c>
      <c r="Q276" s="156">
        <f t="shared" si="27"/>
        <v>656.4342779552768</v>
      </c>
      <c r="R276" s="156">
        <f t="shared" si="26"/>
        <v>11.037703096696641</v>
      </c>
      <c r="S276" s="156">
        <f t="shared" si="26"/>
        <v>27.738483883604538</v>
      </c>
      <c r="T276" s="156">
        <f t="shared" si="26"/>
        <v>22.000136076526726</v>
      </c>
      <c r="U276" s="156">
        <f t="shared" si="26"/>
        <v>33.189177945736034</v>
      </c>
      <c r="V276" s="156">
        <f t="shared" si="26"/>
        <v>11.227720882944391</v>
      </c>
      <c r="W276" s="156">
        <f t="shared" si="26"/>
        <v>2.9529947205534306</v>
      </c>
      <c r="X276" s="156">
        <f t="shared" si="26"/>
        <v>180.01497689464611</v>
      </c>
    </row>
    <row r="277" spans="1:24" ht="16">
      <c r="A277" s="130">
        <v>1993</v>
      </c>
      <c r="B277" s="156">
        <f t="shared" si="27"/>
        <v>595.17998619715979</v>
      </c>
      <c r="C277" s="156">
        <f t="shared" si="27"/>
        <v>717.55184253410062</v>
      </c>
      <c r="D277" s="156">
        <f t="shared" si="27"/>
        <v>485.15645701899388</v>
      </c>
      <c r="E277" s="156">
        <f t="shared" si="27"/>
        <v>376.1874652673082</v>
      </c>
      <c r="F277" s="156">
        <f t="shared" si="27"/>
        <v>3403.4539366861768</v>
      </c>
      <c r="G277" s="156">
        <f t="shared" si="27"/>
        <v>1493.218289895766</v>
      </c>
      <c r="H277" s="156">
        <f t="shared" si="27"/>
        <v>565.66638612650979</v>
      </c>
      <c r="I277" s="156">
        <f t="shared" si="27"/>
        <v>2570.6911255360828</v>
      </c>
      <c r="J277" s="156">
        <f t="shared" si="27"/>
        <v>4415.8583761287973</v>
      </c>
      <c r="K277" s="156">
        <f t="shared" si="27"/>
        <v>1928.9599743490191</v>
      </c>
      <c r="L277" s="156">
        <f t="shared" si="27"/>
        <v>414.84589448640418</v>
      </c>
      <c r="M277" s="156">
        <f t="shared" si="27"/>
        <v>4236.0064696344716</v>
      </c>
      <c r="N277" s="156">
        <f t="shared" si="27"/>
        <v>14372.973649778187</v>
      </c>
      <c r="O277" s="156">
        <f t="shared" si="27"/>
        <v>3050.0048531869261</v>
      </c>
      <c r="P277" s="156">
        <f t="shared" si="27"/>
        <v>48.644221061734662</v>
      </c>
      <c r="Q277" s="156">
        <f t="shared" si="27"/>
        <v>1147.6899985486673</v>
      </c>
      <c r="R277" s="156">
        <f t="shared" si="26"/>
        <v>11.357465355407941</v>
      </c>
      <c r="S277" s="156">
        <f t="shared" si="26"/>
        <v>30.856289472121688</v>
      </c>
      <c r="T277" s="156">
        <f t="shared" si="26"/>
        <v>26.012960896885197</v>
      </c>
      <c r="U277" s="156">
        <f t="shared" si="26"/>
        <v>37.565171057881329</v>
      </c>
      <c r="V277" s="156">
        <f t="shared" si="26"/>
        <v>12.876174862978287</v>
      </c>
      <c r="W277" s="156">
        <f t="shared" si="26"/>
        <v>3.2959766976151457</v>
      </c>
      <c r="X277" s="156">
        <f t="shared" si="26"/>
        <v>213.40271468924993</v>
      </c>
    </row>
    <row r="278" spans="1:24" ht="16">
      <c r="A278" s="130">
        <v>1994</v>
      </c>
      <c r="B278" s="156">
        <f t="shared" si="27"/>
        <v>594.8228782054415</v>
      </c>
      <c r="C278" s="156">
        <f t="shared" si="27"/>
        <v>727.02352685555081</v>
      </c>
      <c r="D278" s="156">
        <f t="shared" si="27"/>
        <v>496.26903507309765</v>
      </c>
      <c r="E278" s="156">
        <f t="shared" si="27"/>
        <v>387.50730612877055</v>
      </c>
      <c r="F278" s="156">
        <f t="shared" si="27"/>
        <v>3150.3869365058049</v>
      </c>
      <c r="G278" s="156">
        <f t="shared" si="27"/>
        <v>1454.0213097860021</v>
      </c>
      <c r="H278" s="156">
        <f t="shared" si="27"/>
        <v>558.05403052891302</v>
      </c>
      <c r="I278" s="156">
        <f t="shared" si="27"/>
        <v>2545.9878568924546</v>
      </c>
      <c r="J278" s="156">
        <f t="shared" si="27"/>
        <v>4152.7866285747659</v>
      </c>
      <c r="K278" s="156">
        <f t="shared" si="27"/>
        <v>1899.6012035394272</v>
      </c>
      <c r="L278" s="156">
        <f t="shared" si="27"/>
        <v>385.94358101753642</v>
      </c>
      <c r="M278" s="156">
        <f t="shared" si="27"/>
        <v>4251.849133830905</v>
      </c>
      <c r="N278" s="156">
        <f t="shared" si="27"/>
        <v>14465.535600082758</v>
      </c>
      <c r="O278" s="156">
        <f t="shared" si="27"/>
        <v>2954.2347007968565</v>
      </c>
      <c r="P278" s="156">
        <f t="shared" si="27"/>
        <v>52.218111983140304</v>
      </c>
      <c r="Q278" s="156">
        <f t="shared" si="27"/>
        <v>1063.7249982548467</v>
      </c>
      <c r="R278" s="156">
        <f t="shared" si="26"/>
        <v>11.800747228229511</v>
      </c>
      <c r="S278" s="156">
        <f t="shared" si="26"/>
        <v>29.269041941675749</v>
      </c>
      <c r="T278" s="156">
        <f t="shared" si="26"/>
        <v>23.991753835197219</v>
      </c>
      <c r="U278" s="156">
        <f t="shared" si="26"/>
        <v>35.401041553236787</v>
      </c>
      <c r="V278" s="156">
        <f t="shared" si="26"/>
        <v>12.210347860813679</v>
      </c>
      <c r="W278" s="156">
        <f t="shared" si="26"/>
        <v>3.4464227198252306</v>
      </c>
      <c r="X278" s="156">
        <f t="shared" si="26"/>
        <v>215.12167355607181</v>
      </c>
    </row>
    <row r="279" spans="1:24" ht="16">
      <c r="A279" s="130">
        <v>1995</v>
      </c>
      <c r="B279" s="156">
        <f t="shared" si="27"/>
        <v>813.67605978356949</v>
      </c>
      <c r="C279" s="156">
        <f t="shared" si="27"/>
        <v>1000.2244277773297</v>
      </c>
      <c r="D279" s="156">
        <f t="shared" si="27"/>
        <v>679.37082789972465</v>
      </c>
      <c r="E279" s="156">
        <f t="shared" si="27"/>
        <v>536.4229440375708</v>
      </c>
      <c r="F279" s="156">
        <f t="shared" si="27"/>
        <v>4666.8032436346812</v>
      </c>
      <c r="G279" s="156">
        <f t="shared" si="27"/>
        <v>1949.1155657681359</v>
      </c>
      <c r="H279" s="156">
        <f t="shared" si="27"/>
        <v>733.69780171579214</v>
      </c>
      <c r="I279" s="156">
        <f t="shared" si="27"/>
        <v>3315.0012441885397</v>
      </c>
      <c r="J279" s="156">
        <f t="shared" si="27"/>
        <v>5667.2420451022972</v>
      </c>
      <c r="K279" s="156">
        <f t="shared" si="27"/>
        <v>2458.7298217892221</v>
      </c>
      <c r="L279" s="156">
        <f t="shared" si="27"/>
        <v>498.94786153947103</v>
      </c>
      <c r="M279" s="156">
        <f t="shared" si="27"/>
        <v>5386.0298902802988</v>
      </c>
      <c r="N279" s="156">
        <f t="shared" si="27"/>
        <v>19346.785932974683</v>
      </c>
      <c r="O279" s="156">
        <f t="shared" si="27"/>
        <v>3935.0997061554285</v>
      </c>
      <c r="P279" s="156">
        <f t="shared" si="27"/>
        <v>58.175154198176948</v>
      </c>
      <c r="Q279" s="156">
        <f t="shared" si="27"/>
        <v>1008.3155630957517</v>
      </c>
      <c r="R279" s="156">
        <f t="shared" si="26"/>
        <v>12.460999035648952</v>
      </c>
      <c r="S279" s="156">
        <f t="shared" si="26"/>
        <v>34.186826368716112</v>
      </c>
      <c r="T279" s="156">
        <f t="shared" si="26"/>
        <v>31.589462439727477</v>
      </c>
      <c r="U279" s="156">
        <f t="shared" si="26"/>
        <v>45.031540897379323</v>
      </c>
      <c r="V279" s="156">
        <f t="shared" si="26"/>
        <v>14.335681009466906</v>
      </c>
      <c r="W279" s="156">
        <f t="shared" si="26"/>
        <v>4.099788663833019</v>
      </c>
      <c r="X279" s="156">
        <f t="shared" si="26"/>
        <v>254.50830076745299</v>
      </c>
    </row>
    <row r="280" spans="1:24" ht="16">
      <c r="A280" s="130">
        <v>1996</v>
      </c>
      <c r="B280" s="156">
        <f t="shared" si="27"/>
        <v>987.42844558975298</v>
      </c>
      <c r="C280" s="156">
        <f t="shared" si="27"/>
        <v>1229.8759563950046</v>
      </c>
      <c r="D280" s="156">
        <f t="shared" si="27"/>
        <v>838.36019503871364</v>
      </c>
      <c r="E280" s="156">
        <f t="shared" si="27"/>
        <v>668.60097310451147</v>
      </c>
      <c r="F280" s="156">
        <f t="shared" si="27"/>
        <v>5705.8018742425947</v>
      </c>
      <c r="G280" s="156">
        <f t="shared" si="27"/>
        <v>2276.976295085994</v>
      </c>
      <c r="H280" s="156">
        <f t="shared" si="27"/>
        <v>846.92709870287399</v>
      </c>
      <c r="I280" s="156">
        <f t="shared" si="27"/>
        <v>4015.3923478831116</v>
      </c>
      <c r="J280" s="156">
        <f t="shared" si="27"/>
        <v>6745.4163360543989</v>
      </c>
      <c r="K280" s="156">
        <f t="shared" si="27"/>
        <v>2902.7026657097017</v>
      </c>
      <c r="L280" s="156">
        <f t="shared" si="27"/>
        <v>549.85551185234328</v>
      </c>
      <c r="M280" s="156">
        <f t="shared" si="27"/>
        <v>6501.2612393617374</v>
      </c>
      <c r="N280" s="156">
        <f t="shared" si="27"/>
        <v>24073.592672119059</v>
      </c>
      <c r="O280" s="156">
        <f t="shared" si="27"/>
        <v>4694.5739494434265</v>
      </c>
      <c r="P280" s="156">
        <f t="shared" si="27"/>
        <v>62.170042036965761</v>
      </c>
      <c r="Q280" s="156">
        <f t="shared" si="27"/>
        <v>1069.1270747060566</v>
      </c>
      <c r="R280" s="156">
        <f t="shared" ref="R280:X295" si="28">(1+R93)*R279</f>
        <v>13.109843255435193</v>
      </c>
      <c r="S280" s="156">
        <f t="shared" si="28"/>
        <v>34.904407854195462</v>
      </c>
      <c r="T280" s="156">
        <f t="shared" si="28"/>
        <v>31.295364544413612</v>
      </c>
      <c r="U280" s="156">
        <f t="shared" si="28"/>
        <v>45.662883100760574</v>
      </c>
      <c r="V280" s="156">
        <f t="shared" si="28"/>
        <v>14.97189853266705</v>
      </c>
      <c r="W280" s="156">
        <f t="shared" si="28"/>
        <v>5.5936939187424288</v>
      </c>
      <c r="X280" s="156">
        <f t="shared" si="28"/>
        <v>345.50418059064509</v>
      </c>
    </row>
    <row r="281" spans="1:24" ht="16">
      <c r="A281" s="130">
        <v>1997</v>
      </c>
      <c r="B281" s="156">
        <f t="shared" si="27"/>
        <v>1297.322988953641</v>
      </c>
      <c r="C281" s="156">
        <f t="shared" si="27"/>
        <v>1640.1994717270697</v>
      </c>
      <c r="D281" s="156">
        <f t="shared" si="27"/>
        <v>1121.1460130657279</v>
      </c>
      <c r="E281" s="156">
        <f t="shared" si="27"/>
        <v>889.06007946748457</v>
      </c>
      <c r="F281" s="156">
        <f t="shared" si="27"/>
        <v>7658.0062520691827</v>
      </c>
      <c r="G281" s="156">
        <f t="shared" si="27"/>
        <v>2806.7831394266032</v>
      </c>
      <c r="H281" s="156">
        <f t="shared" si="27"/>
        <v>985.38578973922904</v>
      </c>
      <c r="I281" s="156">
        <f t="shared" si="27"/>
        <v>5307.6507537550224</v>
      </c>
      <c r="J281" s="156">
        <f t="shared" si="27"/>
        <v>8773.119633403534</v>
      </c>
      <c r="K281" s="156">
        <f t="shared" si="27"/>
        <v>3715.2271958951615</v>
      </c>
      <c r="L281" s="156">
        <f t="shared" si="27"/>
        <v>597.36852663150432</v>
      </c>
      <c r="M281" s="156">
        <f t="shared" si="27"/>
        <v>8522.8934343536639</v>
      </c>
      <c r="N281" s="156">
        <f t="shared" si="27"/>
        <v>33677.752468660961</v>
      </c>
      <c r="O281" s="156">
        <f t="shared" si="27"/>
        <v>5822.0697748812545</v>
      </c>
      <c r="P281" s="156">
        <f t="shared" si="27"/>
        <v>63.583167092465985</v>
      </c>
      <c r="Q281" s="156">
        <f t="shared" si="27"/>
        <v>945.26870310135996</v>
      </c>
      <c r="R281" s="156">
        <f t="shared" si="28"/>
        <v>13.798896616940866</v>
      </c>
      <c r="S281" s="156">
        <f t="shared" si="28"/>
        <v>37.82974627645558</v>
      </c>
      <c r="T281" s="156">
        <f t="shared" si="28"/>
        <v>36.256931639284943</v>
      </c>
      <c r="U281" s="156">
        <f t="shared" si="28"/>
        <v>51.575769833478063</v>
      </c>
      <c r="V281" s="156">
        <f t="shared" si="28"/>
        <v>16.349612635643073</v>
      </c>
      <c r="W281" s="156">
        <f t="shared" si="28"/>
        <v>5.4833378766651615</v>
      </c>
      <c r="X281" s="156">
        <f t="shared" si="28"/>
        <v>410.66937858766607</v>
      </c>
    </row>
    <row r="282" spans="1:24" ht="16">
      <c r="A282" s="130">
        <v>1998</v>
      </c>
      <c r="B282" s="156">
        <f t="shared" si="27"/>
        <v>1612.5595020394862</v>
      </c>
      <c r="C282" s="156">
        <f t="shared" si="27"/>
        <v>2108.9520787519491</v>
      </c>
      <c r="D282" s="156">
        <f t="shared" si="27"/>
        <v>1584.8535952058064</v>
      </c>
      <c r="E282" s="156">
        <f t="shared" si="27"/>
        <v>978.93126933596966</v>
      </c>
      <c r="F282" s="156">
        <f t="shared" si="27"/>
        <v>10203.678409356964</v>
      </c>
      <c r="G282" s="156">
        <f t="shared" si="27"/>
        <v>2969.0152048854611</v>
      </c>
      <c r="H282" s="156">
        <f t="shared" si="27"/>
        <v>1075.2256275224288</v>
      </c>
      <c r="I282" s="156">
        <f t="shared" si="27"/>
        <v>5323.5724002250117</v>
      </c>
      <c r="J282" s="156">
        <f t="shared" si="27"/>
        <v>9192.8184990358714</v>
      </c>
      <c r="K282" s="156">
        <f t="shared" si="27"/>
        <v>3734.5835295857751</v>
      </c>
      <c r="L282" s="156">
        <f t="shared" si="27"/>
        <v>582.09381340553682</v>
      </c>
      <c r="M282" s="156">
        <f t="shared" si="27"/>
        <v>8143.7099054592691</v>
      </c>
      <c r="N282" s="156">
        <f t="shared" si="27"/>
        <v>32702.781534693226</v>
      </c>
      <c r="O282" s="156">
        <f t="shared" si="27"/>
        <v>5347.4546468329345</v>
      </c>
      <c r="P282" s="156">
        <f t="shared" si="27"/>
        <v>75.513912565696302</v>
      </c>
      <c r="Q282" s="156">
        <f t="shared" si="27"/>
        <v>705.73761373547529</v>
      </c>
      <c r="R282" s="156">
        <f t="shared" si="28"/>
        <v>14.468971036659513</v>
      </c>
      <c r="S282" s="156">
        <f t="shared" si="28"/>
        <v>41.690271883967874</v>
      </c>
      <c r="T282" s="156">
        <f t="shared" si="28"/>
        <v>40.993174619324733</v>
      </c>
      <c r="U282" s="156">
        <f t="shared" si="28"/>
        <v>57.125322667560297</v>
      </c>
      <c r="V282" s="156">
        <f t="shared" si="28"/>
        <v>17.409231030559102</v>
      </c>
      <c r="W282" s="156">
        <f t="shared" si="28"/>
        <v>3.9895207655593268</v>
      </c>
      <c r="X282" s="156">
        <f t="shared" si="28"/>
        <v>333.37031346424544</v>
      </c>
    </row>
    <row r="283" spans="1:24" ht="16">
      <c r="A283" s="130">
        <v>1999</v>
      </c>
      <c r="B283" s="156">
        <f t="shared" si="27"/>
        <v>2019.2470084538447</v>
      </c>
      <c r="C283" s="156">
        <f t="shared" si="27"/>
        <v>2552.7177751629342</v>
      </c>
      <c r="D283" s="156">
        <f t="shared" si="27"/>
        <v>1950.9801384707482</v>
      </c>
      <c r="E283" s="156">
        <f t="shared" si="27"/>
        <v>1017.8511664327148</v>
      </c>
      <c r="F283" s="156">
        <f t="shared" si="27"/>
        <v>9592.6644995270162</v>
      </c>
      <c r="G283" s="156">
        <f t="shared" si="27"/>
        <v>3879.8793795922716</v>
      </c>
      <c r="H283" s="156">
        <f t="shared" si="27"/>
        <v>1581.4065596664818</v>
      </c>
      <c r="I283" s="156">
        <f t="shared" si="27"/>
        <v>5405.0924241482926</v>
      </c>
      <c r="J283" s="156">
        <f t="shared" si="27"/>
        <v>10139.480474438147</v>
      </c>
      <c r="K283" s="156">
        <f t="shared" si="27"/>
        <v>4963.7470066783408</v>
      </c>
      <c r="L283" s="156">
        <f t="shared" si="27"/>
        <v>853.76863799816897</v>
      </c>
      <c r="M283" s="156">
        <f t="shared" si="27"/>
        <v>10004.058996262384</v>
      </c>
      <c r="N283" s="156">
        <f t="shared" si="27"/>
        <v>35575.393864700673</v>
      </c>
      <c r="O283" s="156">
        <f t="shared" si="27"/>
        <v>7029.4430314477659</v>
      </c>
      <c r="P283" s="156">
        <f t="shared" si="27"/>
        <v>96.601927788792651</v>
      </c>
      <c r="Q283" s="156">
        <f t="shared" si="27"/>
        <v>1174.9896104843301</v>
      </c>
      <c r="R283" s="156">
        <f t="shared" si="28"/>
        <v>15.146697640016644</v>
      </c>
      <c r="S283" s="156">
        <f t="shared" si="28"/>
        <v>40.951937168902802</v>
      </c>
      <c r="T283" s="156">
        <f t="shared" si="28"/>
        <v>37.318546446448465</v>
      </c>
      <c r="U283" s="156">
        <f t="shared" si="28"/>
        <v>52.87177114173376</v>
      </c>
      <c r="V283" s="156">
        <f t="shared" si="28"/>
        <v>17.049382225157444</v>
      </c>
      <c r="W283" s="156">
        <f t="shared" si="28"/>
        <v>5.2591000403675805</v>
      </c>
      <c r="X283" s="156">
        <f t="shared" si="28"/>
        <v>311.78158533461436</v>
      </c>
    </row>
    <row r="284" spans="1:24" ht="16">
      <c r="A284" s="130">
        <v>2000</v>
      </c>
      <c r="B284" s="156">
        <f t="shared" si="27"/>
        <v>1788.7095774986692</v>
      </c>
      <c r="C284" s="156">
        <f t="shared" si="27"/>
        <v>2320.3183489121006</v>
      </c>
      <c r="D284" s="156">
        <f t="shared" si="27"/>
        <v>1805.0129177218532</v>
      </c>
      <c r="E284" s="156">
        <f t="shared" si="27"/>
        <v>1133.5533517795382</v>
      </c>
      <c r="F284" s="156">
        <f t="shared" si="27"/>
        <v>11801.074021135773</v>
      </c>
      <c r="G284" s="156">
        <f t="shared" si="27"/>
        <v>3582.0598384147688</v>
      </c>
      <c r="H284" s="156">
        <f t="shared" si="27"/>
        <v>1558.0818939245619</v>
      </c>
      <c r="I284" s="156">
        <f t="shared" si="27"/>
        <v>7026.2148173006581</v>
      </c>
      <c r="J284" s="156">
        <f t="shared" si="27"/>
        <v>12790.150022011458</v>
      </c>
      <c r="K284" s="156">
        <f t="shared" si="27"/>
        <v>4416.2457118417196</v>
      </c>
      <c r="L284" s="156">
        <f t="shared" si="27"/>
        <v>642.18769412946267</v>
      </c>
      <c r="M284" s="156">
        <f t="shared" si="27"/>
        <v>11775.277641550638</v>
      </c>
      <c r="N284" s="156">
        <f t="shared" si="27"/>
        <v>44205.272908399762</v>
      </c>
      <c r="O284" s="156">
        <f t="shared" si="27"/>
        <v>6092.9806307982944</v>
      </c>
      <c r="P284" s="156">
        <f t="shared" si="27"/>
        <v>83.685284024153191</v>
      </c>
      <c r="Q284" s="156">
        <f t="shared" si="27"/>
        <v>812.74031357201113</v>
      </c>
      <c r="R284" s="156">
        <f t="shared" si="28"/>
        <v>16.039292531942824</v>
      </c>
      <c r="S284" s="156">
        <f t="shared" si="28"/>
        <v>46.108605097211047</v>
      </c>
      <c r="T284" s="156">
        <f t="shared" si="28"/>
        <v>45.334197037681136</v>
      </c>
      <c r="U284" s="156">
        <f t="shared" si="28"/>
        <v>59.674781934540647</v>
      </c>
      <c r="V284" s="156">
        <f t="shared" si="28"/>
        <v>19.043136982567358</v>
      </c>
      <c r="W284" s="156">
        <f t="shared" si="28"/>
        <v>6.9349781777598345</v>
      </c>
      <c r="X284" s="156">
        <f t="shared" si="28"/>
        <v>392.50246134091668</v>
      </c>
    </row>
    <row r="285" spans="1:24" ht="16">
      <c r="A285" s="130">
        <v>2001</v>
      </c>
      <c r="B285" s="156">
        <f t="shared" si="27"/>
        <v>1589.3042337991176</v>
      </c>
      <c r="C285" s="156">
        <f t="shared" si="27"/>
        <v>2044.5253099604085</v>
      </c>
      <c r="D285" s="156">
        <f t="shared" si="27"/>
        <v>1604.6041370611445</v>
      </c>
      <c r="E285" s="156">
        <f t="shared" si="27"/>
        <v>1105.4308335707044</v>
      </c>
      <c r="F285" s="156">
        <f t="shared" si="27"/>
        <v>12734.371724996754</v>
      </c>
      <c r="G285" s="156">
        <f t="shared" si="27"/>
        <v>3482.2636513165335</v>
      </c>
      <c r="H285" s="156">
        <f t="shared" si="27"/>
        <v>1488.4822962125052</v>
      </c>
      <c r="I285" s="156">
        <f t="shared" si="27"/>
        <v>7389.8403778460579</v>
      </c>
      <c r="J285" s="156">
        <f t="shared" si="27"/>
        <v>13496.715851677354</v>
      </c>
      <c r="K285" s="156">
        <f t="shared" si="27"/>
        <v>4997.6002973485638</v>
      </c>
      <c r="L285" s="156">
        <f t="shared" si="27"/>
        <v>647.57564888320883</v>
      </c>
      <c r="M285" s="156">
        <f t="shared" si="27"/>
        <v>13622.818703509933</v>
      </c>
      <c r="N285" s="156">
        <f t="shared" si="27"/>
        <v>54681.480534961425</v>
      </c>
      <c r="O285" s="156">
        <f t="shared" si="27"/>
        <v>8146.0104543457801</v>
      </c>
      <c r="P285" s="156">
        <f t="shared" si="27"/>
        <v>65.779143801505128</v>
      </c>
      <c r="Q285" s="156">
        <f t="shared" si="27"/>
        <v>791.48715437210308</v>
      </c>
      <c r="R285" s="156">
        <f t="shared" si="28"/>
        <v>16.652955864214956</v>
      </c>
      <c r="S285" s="156">
        <f t="shared" si="28"/>
        <v>49.621619719567555</v>
      </c>
      <c r="T285" s="156">
        <f t="shared" si="28"/>
        <v>47.009748960193832</v>
      </c>
      <c r="U285" s="156">
        <f t="shared" si="28"/>
        <v>66.028952714930526</v>
      </c>
      <c r="V285" s="156">
        <f t="shared" si="28"/>
        <v>20.020811635252365</v>
      </c>
      <c r="W285" s="156">
        <f t="shared" si="28"/>
        <v>5.4265291952603691</v>
      </c>
      <c r="X285" s="156">
        <f t="shared" si="28"/>
        <v>453.34827860905892</v>
      </c>
    </row>
    <row r="286" spans="1:24" ht="16">
      <c r="A286" s="130">
        <v>2002</v>
      </c>
      <c r="B286" s="156">
        <f t="shared" si="27"/>
        <v>1253.1981744352802</v>
      </c>
      <c r="C286" s="156">
        <f t="shared" si="27"/>
        <v>1592.644325952959</v>
      </c>
      <c r="D286" s="156">
        <f t="shared" si="27"/>
        <v>1252.549480326144</v>
      </c>
      <c r="E286" s="156">
        <f t="shared" si="27"/>
        <v>950.35664689455871</v>
      </c>
      <c r="F286" s="156">
        <f t="shared" si="27"/>
        <v>8208.0365303732651</v>
      </c>
      <c r="G286" s="156">
        <f t="shared" si="27"/>
        <v>2835.1197743558687</v>
      </c>
      <c r="H286" s="156">
        <f t="shared" si="27"/>
        <v>1170.1874716818152</v>
      </c>
      <c r="I286" s="156">
        <f t="shared" si="27"/>
        <v>6456.9710119537131</v>
      </c>
      <c r="J286" s="156">
        <f t="shared" si="27"/>
        <v>10971.592320633254</v>
      </c>
      <c r="K286" s="156">
        <f t="shared" si="27"/>
        <v>3917.7188250974859</v>
      </c>
      <c r="L286" s="156">
        <f t="shared" si="27"/>
        <v>440.97958961999876</v>
      </c>
      <c r="M286" s="156">
        <f t="shared" si="27"/>
        <v>11974.185184011161</v>
      </c>
      <c r="N286" s="156">
        <f t="shared" si="27"/>
        <v>49702.184917447834</v>
      </c>
      <c r="O286" s="156">
        <f t="shared" si="27"/>
        <v>7015.0998229689558</v>
      </c>
      <c r="P286" s="156">
        <f t="shared" si="27"/>
        <v>55.386039080867313</v>
      </c>
      <c r="Q286" s="156">
        <f t="shared" ref="Q286:X301" si="29">(1+Q99)*Q285</f>
        <v>742.64448207580051</v>
      </c>
      <c r="R286" s="156">
        <f t="shared" si="28"/>
        <v>16.927230047298575</v>
      </c>
      <c r="S286" s="156">
        <f t="shared" si="28"/>
        <v>56.039680014096426</v>
      </c>
      <c r="T286" s="156">
        <f t="shared" si="28"/>
        <v>55.395818077202811</v>
      </c>
      <c r="U286" s="156">
        <f t="shared" si="28"/>
        <v>76.814121851387284</v>
      </c>
      <c r="V286" s="156">
        <f t="shared" si="28"/>
        <v>21.942809552236593</v>
      </c>
      <c r="W286" s="156">
        <f t="shared" si="28"/>
        <v>7.247271673829931</v>
      </c>
      <c r="X286" s="156">
        <f t="shared" si="28"/>
        <v>476.9929781132206</v>
      </c>
    </row>
    <row r="287" spans="1:24" ht="16">
      <c r="A287" s="130">
        <v>2003</v>
      </c>
      <c r="B287" s="156">
        <f t="shared" ref="B287:P301" si="30">(1+B100)*B286</f>
        <v>1649.4845011552045</v>
      </c>
      <c r="C287" s="156">
        <f t="shared" si="30"/>
        <v>2049.5739830688626</v>
      </c>
      <c r="D287" s="156">
        <f t="shared" si="30"/>
        <v>1603.5082704899892</v>
      </c>
      <c r="E287" s="156">
        <f t="shared" si="30"/>
        <v>1217.7175278346031</v>
      </c>
      <c r="F287" s="156">
        <f t="shared" si="30"/>
        <v>10685.204699496126</v>
      </c>
      <c r="G287" s="156">
        <f t="shared" si="30"/>
        <v>4011.6094271203237</v>
      </c>
      <c r="H287" s="156">
        <f t="shared" si="30"/>
        <v>1629.2847630134459</v>
      </c>
      <c r="I287" s="156">
        <f t="shared" si="30"/>
        <v>9158.212056847251</v>
      </c>
      <c r="J287" s="156">
        <f t="shared" si="30"/>
        <v>16218.24129234186</v>
      </c>
      <c r="K287" s="156">
        <f t="shared" si="30"/>
        <v>5937.3028794352394</v>
      </c>
      <c r="L287" s="156">
        <f t="shared" si="30"/>
        <v>679.88469209252935</v>
      </c>
      <c r="M287" s="156">
        <f t="shared" si="30"/>
        <v>17831.836834177582</v>
      </c>
      <c r="N287" s="156">
        <f t="shared" si="30"/>
        <v>81471.324494831322</v>
      </c>
      <c r="O287" s="156">
        <f t="shared" si="30"/>
        <v>12502.942263479341</v>
      </c>
      <c r="P287" s="156">
        <f t="shared" si="30"/>
        <v>77.220323407326831</v>
      </c>
      <c r="Q287" s="156">
        <f t="shared" si="29"/>
        <v>1157.1589261912293</v>
      </c>
      <c r="R287" s="156">
        <f t="shared" si="28"/>
        <v>17.100057066081494</v>
      </c>
      <c r="S287" s="156">
        <f t="shared" si="28"/>
        <v>57.382390747234176</v>
      </c>
      <c r="T287" s="156">
        <f t="shared" si="28"/>
        <v>56.197949522960712</v>
      </c>
      <c r="U287" s="156">
        <f t="shared" si="28"/>
        <v>80.859153508081334</v>
      </c>
      <c r="V287" s="156">
        <f t="shared" si="28"/>
        <v>23.109947592320058</v>
      </c>
      <c r="W287" s="156">
        <f t="shared" si="28"/>
        <v>9.0017740840120588</v>
      </c>
      <c r="X287" s="156">
        <f t="shared" si="28"/>
        <v>660.4747409654683</v>
      </c>
    </row>
    <row r="288" spans="1:24" ht="16">
      <c r="A288" s="130">
        <v>2004</v>
      </c>
      <c r="B288" s="156">
        <f t="shared" si="30"/>
        <v>1846.9607856335056</v>
      </c>
      <c r="C288" s="156">
        <f t="shared" si="30"/>
        <v>2272.5471366869242</v>
      </c>
      <c r="D288" s="156">
        <f t="shared" si="30"/>
        <v>1748.9879644641362</v>
      </c>
      <c r="E288" s="156">
        <f t="shared" si="30"/>
        <v>1376.3760976418207</v>
      </c>
      <c r="F288" s="156">
        <f t="shared" si="30"/>
        <v>12318.26675094685</v>
      </c>
      <c r="G288" s="156">
        <f t="shared" si="30"/>
        <v>4740.4386278395441</v>
      </c>
      <c r="H288" s="156">
        <f t="shared" si="30"/>
        <v>1842.1849518237982</v>
      </c>
      <c r="I288" s="156">
        <f t="shared" si="30"/>
        <v>11242.107377072445</v>
      </c>
      <c r="J288" s="156">
        <f t="shared" si="30"/>
        <v>19443.540160588644</v>
      </c>
      <c r="K288" s="156">
        <f t="shared" si="30"/>
        <v>7188.2925961322453</v>
      </c>
      <c r="L288" s="156">
        <f t="shared" si="30"/>
        <v>785.06285395924363</v>
      </c>
      <c r="M288" s="156">
        <f t="shared" si="30"/>
        <v>21523.205377220682</v>
      </c>
      <c r="N288" s="156">
        <f t="shared" si="30"/>
        <v>97948.085160666</v>
      </c>
      <c r="O288" s="156">
        <f t="shared" si="30"/>
        <v>14583.181797277033</v>
      </c>
      <c r="P288" s="156">
        <f t="shared" si="30"/>
        <v>92.960914130676329</v>
      </c>
      <c r="Q288" s="156">
        <f t="shared" si="29"/>
        <v>1452.8477466008742</v>
      </c>
      <c r="R288" s="156">
        <f t="shared" si="28"/>
        <v>17.305770752586454</v>
      </c>
      <c r="S288" s="156">
        <f t="shared" si="28"/>
        <v>58.675216010769361</v>
      </c>
      <c r="T288" s="156">
        <f t="shared" si="28"/>
        <v>60.980395027364665</v>
      </c>
      <c r="U288" s="156">
        <f t="shared" si="28"/>
        <v>87.910880285521102</v>
      </c>
      <c r="V288" s="156">
        <f t="shared" si="28"/>
        <v>24.143193349172687</v>
      </c>
      <c r="W288" s="156">
        <f t="shared" si="28"/>
        <v>10.639485954455862</v>
      </c>
      <c r="X288" s="156">
        <f t="shared" si="28"/>
        <v>861.32184558377344</v>
      </c>
    </row>
    <row r="289" spans="1:24" ht="16">
      <c r="A289" s="130">
        <v>2005</v>
      </c>
      <c r="B289" s="156">
        <f t="shared" si="30"/>
        <v>1960.8074484599547</v>
      </c>
      <c r="C289" s="156">
        <f t="shared" si="30"/>
        <v>2384.1973775123524</v>
      </c>
      <c r="D289" s="156">
        <f t="shared" si="30"/>
        <v>1842.7625902555012</v>
      </c>
      <c r="E289" s="156">
        <f t="shared" si="30"/>
        <v>1436.264623036546</v>
      </c>
      <c r="F289" s="156">
        <f t="shared" si="30"/>
        <v>13305.711085011524</v>
      </c>
      <c r="G289" s="156">
        <f t="shared" si="30"/>
        <v>5266.1058672806712</v>
      </c>
      <c r="H289" s="156">
        <f t="shared" si="30"/>
        <v>1988.0281676098245</v>
      </c>
      <c r="I289" s="156">
        <f t="shared" si="30"/>
        <v>13042.983042658827</v>
      </c>
      <c r="J289" s="156">
        <f t="shared" si="30"/>
        <v>21357.803101912581</v>
      </c>
      <c r="K289" s="156">
        <f t="shared" si="30"/>
        <v>7674.7962390384755</v>
      </c>
      <c r="L289" s="156">
        <f t="shared" si="30"/>
        <v>784.80378321743706</v>
      </c>
      <c r="M289" s="156">
        <f t="shared" si="30"/>
        <v>23377.644752522017</v>
      </c>
      <c r="N289" s="156">
        <f t="shared" si="30"/>
        <v>106668.40318252009</v>
      </c>
      <c r="O289" s="156">
        <f t="shared" si="30"/>
        <v>15116.634587421428</v>
      </c>
      <c r="P289" s="156">
        <f t="shared" si="30"/>
        <v>106.41235840538521</v>
      </c>
      <c r="Q289" s="156">
        <f t="shared" si="29"/>
        <v>1946.8014519677054</v>
      </c>
      <c r="R289" s="156">
        <f t="shared" si="28"/>
        <v>17.821482721013531</v>
      </c>
      <c r="S289" s="156">
        <f t="shared" si="28"/>
        <v>59.474372452836036</v>
      </c>
      <c r="T289" s="156">
        <f t="shared" si="28"/>
        <v>65.744183486902386</v>
      </c>
      <c r="U289" s="156">
        <f t="shared" si="28"/>
        <v>93.071248958281188</v>
      </c>
      <c r="V289" s="156">
        <f t="shared" si="28"/>
        <v>24.992550891196583</v>
      </c>
      <c r="W289" s="156">
        <f t="shared" si="28"/>
        <v>13.287174005700583</v>
      </c>
      <c r="X289" s="156">
        <f t="shared" si="28"/>
        <v>932.70959004225676</v>
      </c>
    </row>
    <row r="290" spans="1:24" ht="16">
      <c r="A290" s="130">
        <v>2006</v>
      </c>
      <c r="B290" s="156">
        <f t="shared" si="30"/>
        <v>2264.3796576305249</v>
      </c>
      <c r="C290" s="156">
        <f t="shared" si="30"/>
        <v>2760.805195264204</v>
      </c>
      <c r="D290" s="156">
        <f t="shared" si="30"/>
        <v>2052.7236949143407</v>
      </c>
      <c r="E290" s="156">
        <f t="shared" si="30"/>
        <v>1738.1974600221181</v>
      </c>
      <c r="F290" s="156">
        <f t="shared" si="30"/>
        <v>16680.810079813495</v>
      </c>
      <c r="G290" s="156">
        <f t="shared" si="30"/>
        <v>5997.4626501286102</v>
      </c>
      <c r="H290" s="156">
        <f t="shared" si="30"/>
        <v>2230.795718268479</v>
      </c>
      <c r="I290" s="156">
        <f t="shared" si="30"/>
        <v>14612.29943233477</v>
      </c>
      <c r="J290" s="156">
        <f t="shared" si="30"/>
        <v>25125.903603256647</v>
      </c>
      <c r="K290" s="156">
        <f t="shared" si="30"/>
        <v>8918.3434736498803</v>
      </c>
      <c r="L290" s="156">
        <f t="shared" si="30"/>
        <v>854.30600625917327</v>
      </c>
      <c r="M290" s="156">
        <f t="shared" si="30"/>
        <v>28291.625679502144</v>
      </c>
      <c r="N290" s="156">
        <f t="shared" si="30"/>
        <v>132853.36279576513</v>
      </c>
      <c r="O290" s="156">
        <f t="shared" si="30"/>
        <v>17840.34980738302</v>
      </c>
      <c r="P290" s="156">
        <f t="shared" si="30"/>
        <v>133.76991162782571</v>
      </c>
      <c r="Q290" s="156">
        <f t="shared" si="29"/>
        <v>2572.5813106882047</v>
      </c>
      <c r="R290" s="156">
        <f t="shared" si="28"/>
        <v>18.676913891622181</v>
      </c>
      <c r="S290" s="156">
        <f t="shared" si="28"/>
        <v>61.343651979028678</v>
      </c>
      <c r="T290" s="156">
        <f t="shared" si="28"/>
        <v>66.525881828561651</v>
      </c>
      <c r="U290" s="156">
        <f t="shared" si="28"/>
        <v>96.08954956199824</v>
      </c>
      <c r="V290" s="156">
        <f t="shared" si="28"/>
        <v>26.202690205348318</v>
      </c>
      <c r="W290" s="156">
        <f t="shared" si="28"/>
        <v>12.908133731990745</v>
      </c>
      <c r="X290" s="156">
        <f t="shared" si="28"/>
        <v>1250.0110988065735</v>
      </c>
    </row>
    <row r="291" spans="1:24" ht="16">
      <c r="A291" s="130">
        <v>2007</v>
      </c>
      <c r="B291" s="156">
        <f t="shared" si="30"/>
        <v>2395.962759535435</v>
      </c>
      <c r="C291" s="156">
        <f t="shared" si="30"/>
        <v>2912.4838326920194</v>
      </c>
      <c r="D291" s="156">
        <f t="shared" si="30"/>
        <v>2318.3596096224046</v>
      </c>
      <c r="E291" s="156">
        <f t="shared" si="30"/>
        <v>1727.0601767380153</v>
      </c>
      <c r="F291" s="156">
        <f t="shared" si="30"/>
        <v>17014.516894202512</v>
      </c>
      <c r="G291" s="156">
        <f t="shared" si="30"/>
        <v>6290.1988020813878</v>
      </c>
      <c r="H291" s="156">
        <f t="shared" si="30"/>
        <v>2437.3246227094792</v>
      </c>
      <c r="I291" s="156">
        <f t="shared" si="30"/>
        <v>14760.690587634746</v>
      </c>
      <c r="J291" s="156">
        <f t="shared" si="30"/>
        <v>23779.842773071829</v>
      </c>
      <c r="K291" s="156">
        <f t="shared" si="30"/>
        <v>8920.1271423446105</v>
      </c>
      <c r="L291" s="156">
        <f t="shared" si="30"/>
        <v>901.52349922511769</v>
      </c>
      <c r="M291" s="156">
        <f t="shared" si="30"/>
        <v>27580.940042433049</v>
      </c>
      <c r="N291" s="156">
        <f t="shared" si="30"/>
        <v>118085.38298738787</v>
      </c>
      <c r="O291" s="156">
        <f t="shared" si="30"/>
        <v>16423.647629178733</v>
      </c>
      <c r="P291" s="156">
        <f t="shared" si="30"/>
        <v>150.41088863432722</v>
      </c>
      <c r="Q291" s="156">
        <f t="shared" si="29"/>
        <v>3586.6414117352811</v>
      </c>
      <c r="R291" s="156">
        <f t="shared" si="28"/>
        <v>19.547631617249611</v>
      </c>
      <c r="S291" s="156">
        <f t="shared" si="28"/>
        <v>67.510529312480429</v>
      </c>
      <c r="T291" s="156">
        <f t="shared" si="28"/>
        <v>73.099969470860103</v>
      </c>
      <c r="U291" s="156">
        <f t="shared" si="28"/>
        <v>98.585956059618937</v>
      </c>
      <c r="V291" s="156">
        <f t="shared" si="28"/>
        <v>27.083100596248023</v>
      </c>
      <c r="W291" s="156">
        <f t="shared" si="28"/>
        <v>15.766911862466792</v>
      </c>
      <c r="X291" s="156">
        <f t="shared" si="28"/>
        <v>1027.1117941678597</v>
      </c>
    </row>
    <row r="292" spans="1:24" ht="16">
      <c r="A292" s="130">
        <v>2008</v>
      </c>
      <c r="B292" s="156">
        <f t="shared" si="30"/>
        <v>1516.5006690203584</v>
      </c>
      <c r="C292" s="156">
        <f t="shared" si="30"/>
        <v>1834.952189110953</v>
      </c>
      <c r="D292" s="156">
        <f t="shared" si="30"/>
        <v>1562.9710466093411</v>
      </c>
      <c r="E292" s="156">
        <f t="shared" si="30"/>
        <v>985.45485407654166</v>
      </c>
      <c r="F292" s="156">
        <f t="shared" si="30"/>
        <v>10507.98219449022</v>
      </c>
      <c r="G292" s="156">
        <f t="shared" si="30"/>
        <v>3888.9154093868178</v>
      </c>
      <c r="H292" s="156">
        <f t="shared" si="30"/>
        <v>1513.9298806463435</v>
      </c>
      <c r="I292" s="156">
        <f t="shared" si="30"/>
        <v>8710.3412361170431</v>
      </c>
      <c r="J292" s="156">
        <f t="shared" si="30"/>
        <v>15308.088487387868</v>
      </c>
      <c r="K292" s="156">
        <f t="shared" si="30"/>
        <v>5562.5020846946754</v>
      </c>
      <c r="L292" s="156">
        <f t="shared" si="30"/>
        <v>538.98483924672894</v>
      </c>
      <c r="M292" s="156">
        <f t="shared" si="30"/>
        <v>19076.357180348819</v>
      </c>
      <c r="N292" s="156">
        <f t="shared" si="30"/>
        <v>79275.441014752985</v>
      </c>
      <c r="O292" s="156">
        <f t="shared" si="30"/>
        <v>9612.4324844057301</v>
      </c>
      <c r="P292" s="156">
        <f t="shared" si="30"/>
        <v>84.899426089645999</v>
      </c>
      <c r="Q292" s="156">
        <f t="shared" si="29"/>
        <v>1673.813814028621</v>
      </c>
      <c r="R292" s="156">
        <f t="shared" si="28"/>
        <v>19.860198246809432</v>
      </c>
      <c r="S292" s="156">
        <f t="shared" si="28"/>
        <v>76.359134389467243</v>
      </c>
      <c r="T292" s="156">
        <f t="shared" si="28"/>
        <v>92.01312457205573</v>
      </c>
      <c r="U292" s="156">
        <f t="shared" si="28"/>
        <v>107.24377472077467</v>
      </c>
      <c r="V292" s="156">
        <f t="shared" si="28"/>
        <v>26.413064687496849</v>
      </c>
      <c r="W292" s="156">
        <f t="shared" si="28"/>
        <v>10.242545313628675</v>
      </c>
      <c r="X292" s="156">
        <f t="shared" si="28"/>
        <v>638.45448687291514</v>
      </c>
    </row>
    <row r="293" spans="1:24" ht="16">
      <c r="A293" s="130">
        <v>2009</v>
      </c>
      <c r="B293" s="156">
        <f t="shared" si="30"/>
        <v>1953.5561618320257</v>
      </c>
      <c r="C293" s="156">
        <f t="shared" si="30"/>
        <v>2320.5539364372758</v>
      </c>
      <c r="D293" s="156">
        <f t="shared" si="30"/>
        <v>2050.9146075635426</v>
      </c>
      <c r="E293" s="156">
        <f t="shared" si="30"/>
        <v>1188.1595677023429</v>
      </c>
      <c r="F293" s="156">
        <f t="shared" si="30"/>
        <v>11623.163892788629</v>
      </c>
      <c r="G293" s="156">
        <f t="shared" si="30"/>
        <v>5512.7709277303775</v>
      </c>
      <c r="H293" s="156">
        <f t="shared" si="30"/>
        <v>2163.7305064857615</v>
      </c>
      <c r="I293" s="156">
        <f t="shared" si="30"/>
        <v>11934.589986072733</v>
      </c>
      <c r="J293" s="156">
        <f t="shared" si="30"/>
        <v>20643.569982882425</v>
      </c>
      <c r="K293" s="156">
        <f t="shared" si="30"/>
        <v>8018.1242550039869</v>
      </c>
      <c r="L293" s="156">
        <f t="shared" si="30"/>
        <v>738.67333233924955</v>
      </c>
      <c r="M293" s="156">
        <f t="shared" si="30"/>
        <v>25423.824268538086</v>
      </c>
      <c r="N293" s="156">
        <f t="shared" si="30"/>
        <v>103912.66257331792</v>
      </c>
      <c r="O293" s="156">
        <f t="shared" si="30"/>
        <v>15488.22408914842</v>
      </c>
      <c r="P293" s="156">
        <f t="shared" si="30"/>
        <v>113.48081788272533</v>
      </c>
      <c r="Q293" s="156">
        <f t="shared" si="29"/>
        <v>2987.8413487317898</v>
      </c>
      <c r="R293" s="156">
        <f t="shared" si="28"/>
        <v>19.879462639108837</v>
      </c>
      <c r="S293" s="156">
        <f t="shared" si="28"/>
        <v>74.523460798744452</v>
      </c>
      <c r="T293" s="156">
        <f t="shared" si="28"/>
        <v>78.300408617082269</v>
      </c>
      <c r="U293" s="156">
        <f t="shared" si="28"/>
        <v>110.47931940410044</v>
      </c>
      <c r="V293" s="156">
        <f t="shared" si="28"/>
        <v>29.824047861240192</v>
      </c>
      <c r="W293" s="156">
        <f t="shared" si="28"/>
        <v>12.665046746537161</v>
      </c>
      <c r="X293" s="156">
        <f t="shared" si="28"/>
        <v>815.95073671170371</v>
      </c>
    </row>
    <row r="294" spans="1:24" ht="16">
      <c r="A294" s="130">
        <v>2010</v>
      </c>
      <c r="B294" s="156">
        <f t="shared" si="30"/>
        <v>2299.9998115713174</v>
      </c>
      <c r="C294" s="156">
        <f t="shared" si="30"/>
        <v>2670.1221814221872</v>
      </c>
      <c r="D294" s="156">
        <f t="shared" si="30"/>
        <v>2322.0429361344436</v>
      </c>
      <c r="E294" s="156">
        <f t="shared" si="30"/>
        <v>1411.8928028318612</v>
      </c>
      <c r="F294" s="156">
        <f t="shared" si="30"/>
        <v>11809.255135826234</v>
      </c>
      <c r="G294" s="156">
        <f t="shared" si="30"/>
        <v>7021.5612029409049</v>
      </c>
      <c r="H294" s="156">
        <f t="shared" si="30"/>
        <v>2853.3821142897787</v>
      </c>
      <c r="I294" s="156">
        <f t="shared" si="30"/>
        <v>14999.773123108</v>
      </c>
      <c r="J294" s="156">
        <f t="shared" si="30"/>
        <v>24910.398607804131</v>
      </c>
      <c r="K294" s="156">
        <f t="shared" si="30"/>
        <v>10460.04399686545</v>
      </c>
      <c r="L294" s="156">
        <f t="shared" si="30"/>
        <v>957.53485397804582</v>
      </c>
      <c r="M294" s="156">
        <f t="shared" si="30"/>
        <v>32865.886108424558</v>
      </c>
      <c r="N294" s="156">
        <f t="shared" si="30"/>
        <v>131588.76112309544</v>
      </c>
      <c r="O294" s="156">
        <f t="shared" si="30"/>
        <v>19995.4521813315</v>
      </c>
      <c r="P294" s="156">
        <f t="shared" si="30"/>
        <v>123.63281185051395</v>
      </c>
      <c r="Q294" s="156">
        <f t="shared" si="29"/>
        <v>3551.8262817184027</v>
      </c>
      <c r="R294" s="156">
        <f t="shared" si="28"/>
        <v>19.903516788902156</v>
      </c>
      <c r="S294" s="156">
        <f t="shared" si="28"/>
        <v>79.827295503791092</v>
      </c>
      <c r="T294" s="156">
        <f t="shared" si="28"/>
        <v>86.243202067199093</v>
      </c>
      <c r="U294" s="156">
        <f t="shared" si="28"/>
        <v>124.22184194477649</v>
      </c>
      <c r="V294" s="156">
        <f t="shared" si="28"/>
        <v>30.533561959859096</v>
      </c>
      <c r="W294" s="156">
        <f t="shared" si="28"/>
        <v>14.89426896549608</v>
      </c>
      <c r="X294" s="156">
        <f t="shared" si="28"/>
        <v>1040.8579792405606</v>
      </c>
    </row>
    <row r="295" spans="1:24" ht="16">
      <c r="A295" s="130">
        <v>2011</v>
      </c>
      <c r="B295" s="156">
        <f t="shared" si="30"/>
        <v>2317.7558101166478</v>
      </c>
      <c r="C295" s="156">
        <f t="shared" si="30"/>
        <v>2726.5151618938239</v>
      </c>
      <c r="D295" s="156">
        <f t="shared" si="30"/>
        <v>2425.1792854088449</v>
      </c>
      <c r="E295" s="156">
        <f t="shared" si="30"/>
        <v>1512.9877323536743</v>
      </c>
      <c r="F295" s="156">
        <f t="shared" si="30"/>
        <v>10030.242837497681</v>
      </c>
      <c r="G295" s="156">
        <f t="shared" si="30"/>
        <v>6959.5608175189363</v>
      </c>
      <c r="H295" s="156">
        <f t="shared" si="30"/>
        <v>2878.0034941668114</v>
      </c>
      <c r="I295" s="156">
        <f t="shared" si="30"/>
        <v>14860.561565793005</v>
      </c>
      <c r="J295" s="156">
        <f t="shared" si="30"/>
        <v>23745.731014926947</v>
      </c>
      <c r="K295" s="156">
        <f t="shared" si="30"/>
        <v>10042.58364095055</v>
      </c>
      <c r="L295" s="156">
        <f t="shared" si="30"/>
        <v>903.95120354943435</v>
      </c>
      <c r="M295" s="156">
        <f t="shared" si="30"/>
        <v>31251.84244163983</v>
      </c>
      <c r="N295" s="156">
        <f t="shared" si="30"/>
        <v>120402.40054002109</v>
      </c>
      <c r="O295" s="156">
        <f t="shared" si="30"/>
        <v>17955.116240748433</v>
      </c>
      <c r="P295" s="156">
        <f t="shared" si="30"/>
        <v>108.54095450792171</v>
      </c>
      <c r="Q295" s="156">
        <f t="shared" si="29"/>
        <v>2897.4378075746044</v>
      </c>
      <c r="R295" s="156">
        <f t="shared" si="28"/>
        <v>19.911876265953495</v>
      </c>
      <c r="S295" s="156">
        <f t="shared" si="28"/>
        <v>86.860878510630116</v>
      </c>
      <c r="T295" s="156">
        <f t="shared" si="28"/>
        <v>109.61597225943072</v>
      </c>
      <c r="U295" s="156">
        <f t="shared" si="28"/>
        <v>146.51717813702498</v>
      </c>
      <c r="V295" s="156">
        <f t="shared" si="28"/>
        <v>33.800653089564015</v>
      </c>
      <c r="W295" s="156">
        <f t="shared" si="28"/>
        <v>13.671110029817022</v>
      </c>
      <c r="X295" s="156">
        <f t="shared" si="28"/>
        <v>1116.8896697121838</v>
      </c>
    </row>
    <row r="296" spans="1:24" ht="16">
      <c r="A296" s="130">
        <v>2012</v>
      </c>
      <c r="B296" s="156">
        <f t="shared" si="30"/>
        <v>2692.3515041477008</v>
      </c>
      <c r="C296" s="156">
        <f t="shared" si="30"/>
        <v>3162.8666484033115</v>
      </c>
      <c r="D296" s="156">
        <f t="shared" si="30"/>
        <v>2766.9107068903149</v>
      </c>
      <c r="E296" s="156">
        <f t="shared" si="30"/>
        <v>1701.7076741433168</v>
      </c>
      <c r="F296" s="156">
        <f t="shared" si="30"/>
        <v>13119.40359700413</v>
      </c>
      <c r="G296" s="156">
        <f t="shared" si="30"/>
        <v>8101.555152065619</v>
      </c>
      <c r="H296" s="156">
        <f t="shared" si="30"/>
        <v>3345.8069290522226</v>
      </c>
      <c r="I296" s="156">
        <f t="shared" si="30"/>
        <v>17114.562041503763</v>
      </c>
      <c r="J296" s="156">
        <f t="shared" si="30"/>
        <v>28302.734903987617</v>
      </c>
      <c r="K296" s="156">
        <f t="shared" si="30"/>
        <v>11864.30831341898</v>
      </c>
      <c r="L296" s="156">
        <f t="shared" si="30"/>
        <v>1039.4534889614945</v>
      </c>
      <c r="M296" s="156">
        <f t="shared" si="30"/>
        <v>37047.809140866353</v>
      </c>
      <c r="N296" s="156">
        <f t="shared" si="30"/>
        <v>144264.95230304787</v>
      </c>
      <c r="O296" s="156">
        <f t="shared" si="30"/>
        <v>21066.558334107729</v>
      </c>
      <c r="P296" s="156">
        <f t="shared" si="30"/>
        <v>126.35469596176182</v>
      </c>
      <c r="Q296" s="156">
        <f t="shared" si="29"/>
        <v>3425.4378992489251</v>
      </c>
      <c r="R296" s="156">
        <f t="shared" si="29"/>
        <v>19.923823391713064</v>
      </c>
      <c r="S296" s="156">
        <f t="shared" si="29"/>
        <v>88.303637702691688</v>
      </c>
      <c r="T296" s="156">
        <f t="shared" si="29"/>
        <v>113.37360778848401</v>
      </c>
      <c r="U296" s="156">
        <f t="shared" si="29"/>
        <v>162.16081724671514</v>
      </c>
      <c r="V296" s="156">
        <f t="shared" si="29"/>
        <v>36.092337369036457</v>
      </c>
      <c r="W296" s="156">
        <f t="shared" si="29"/>
        <v>13.222012194301659</v>
      </c>
      <c r="X296" s="156">
        <f t="shared" si="29"/>
        <v>1337.2229389202921</v>
      </c>
    </row>
    <row r="297" spans="1:24" ht="16">
      <c r="A297" s="130">
        <v>2013</v>
      </c>
      <c r="B297" s="156">
        <f t="shared" si="30"/>
        <v>3639.2515281564474</v>
      </c>
      <c r="C297" s="156">
        <f t="shared" si="30"/>
        <v>4187.2558984881762</v>
      </c>
      <c r="D297" s="156">
        <f t="shared" si="30"/>
        <v>3700.7578017020833</v>
      </c>
      <c r="E297" s="156">
        <f t="shared" si="30"/>
        <v>2234.4712562243426</v>
      </c>
      <c r="F297" s="156">
        <f t="shared" si="30"/>
        <v>18020.511560774343</v>
      </c>
      <c r="G297" s="156">
        <f t="shared" si="30"/>
        <v>11282.063673663539</v>
      </c>
      <c r="H297" s="156">
        <f t="shared" si="30"/>
        <v>4613.9446917657979</v>
      </c>
      <c r="I297" s="156">
        <f t="shared" si="30"/>
        <v>23319.011957072773</v>
      </c>
      <c r="J297" s="156">
        <f t="shared" si="30"/>
        <v>42157.779094843034</v>
      </c>
      <c r="K297" s="156">
        <f t="shared" si="30"/>
        <v>16963.350740360191</v>
      </c>
      <c r="L297" s="156">
        <f t="shared" si="30"/>
        <v>1509.7230364374539</v>
      </c>
      <c r="M297" s="156">
        <f t="shared" si="30"/>
        <v>52266.308179751431</v>
      </c>
      <c r="N297" s="156">
        <f t="shared" si="30"/>
        <v>204279.17246111578</v>
      </c>
      <c r="O297" s="156">
        <f t="shared" si="30"/>
        <v>31440.995651322421</v>
      </c>
      <c r="P297" s="156">
        <f t="shared" si="30"/>
        <v>152.92077078772226</v>
      </c>
      <c r="Q297" s="156">
        <f t="shared" si="29"/>
        <v>3336.308005110468</v>
      </c>
      <c r="R297" s="156">
        <f t="shared" si="29"/>
        <v>19.928605109327076</v>
      </c>
      <c r="S297" s="156">
        <f t="shared" si="29"/>
        <v>85.054946871609658</v>
      </c>
      <c r="T297" s="156">
        <f t="shared" si="29"/>
        <v>98.890129393505177</v>
      </c>
      <c r="U297" s="156">
        <f t="shared" si="29"/>
        <v>150.68793942651004</v>
      </c>
      <c r="V297" s="156">
        <f t="shared" si="29"/>
        <v>35.170539072631264</v>
      </c>
      <c r="W297" s="156">
        <f t="shared" si="29"/>
        <v>12.564652537559512</v>
      </c>
      <c r="X297" s="156">
        <f t="shared" si="29"/>
        <v>1368.5209883266646</v>
      </c>
    </row>
    <row r="298" spans="1:24" ht="16">
      <c r="A298" s="130">
        <v>2014</v>
      </c>
      <c r="B298" s="156">
        <f t="shared" si="30"/>
        <v>4063.0787611255473</v>
      </c>
      <c r="C298" s="156">
        <f t="shared" si="30"/>
        <v>4760.4493584322227</v>
      </c>
      <c r="D298" s="156">
        <f t="shared" si="30"/>
        <v>4186.1167407095745</v>
      </c>
      <c r="E298" s="156">
        <f t="shared" si="30"/>
        <v>2483.1698637175805</v>
      </c>
      <c r="F298" s="156">
        <f t="shared" si="30"/>
        <v>20201.292574386927</v>
      </c>
      <c r="G298" s="156">
        <f t="shared" si="30"/>
        <v>12203.244172618166</v>
      </c>
      <c r="H298" s="156">
        <f t="shared" si="30"/>
        <v>5107.9256347638975</v>
      </c>
      <c r="I298" s="156">
        <f t="shared" si="30"/>
        <v>25960.960736295452</v>
      </c>
      <c r="J298" s="156">
        <f t="shared" si="30"/>
        <v>44541.29612020182</v>
      </c>
      <c r="K298" s="156">
        <f t="shared" si="30"/>
        <v>17706.684769802774</v>
      </c>
      <c r="L298" s="156">
        <f t="shared" si="30"/>
        <v>1589.3005376880722</v>
      </c>
      <c r="M298" s="156">
        <f t="shared" si="30"/>
        <v>54264.97180454513</v>
      </c>
      <c r="N298" s="156">
        <f t="shared" si="30"/>
        <v>212248.10297882391</v>
      </c>
      <c r="O298" s="156">
        <f t="shared" si="30"/>
        <v>32285.186384560428</v>
      </c>
      <c r="P298" s="156">
        <f t="shared" si="30"/>
        <v>146.31000586656904</v>
      </c>
      <c r="Q298" s="156">
        <f t="shared" si="29"/>
        <v>3263.309585958651</v>
      </c>
      <c r="R298" s="156">
        <f t="shared" si="29"/>
        <v>19.931793686144566</v>
      </c>
      <c r="S298" s="156">
        <f t="shared" si="29"/>
        <v>87.603193079883084</v>
      </c>
      <c r="T298" s="156">
        <f t="shared" si="29"/>
        <v>123.32192476146457</v>
      </c>
      <c r="U298" s="156">
        <f t="shared" si="29"/>
        <v>176.72681535941098</v>
      </c>
      <c r="V298" s="156">
        <f t="shared" si="29"/>
        <v>38.35382456409512</v>
      </c>
      <c r="W298" s="156">
        <f t="shared" si="29"/>
        <v>10.316196374133002</v>
      </c>
      <c r="X298" s="156">
        <f t="shared" si="29"/>
        <v>1741.15258351732</v>
      </c>
    </row>
    <row r="299" spans="1:24" ht="16">
      <c r="A299" s="130">
        <v>2015</v>
      </c>
      <c r="B299" s="156">
        <f t="shared" si="30"/>
        <v>4044.6323835500375</v>
      </c>
      <c r="C299" s="156">
        <f t="shared" si="30"/>
        <v>4826.3339775529248</v>
      </c>
      <c r="D299" s="156">
        <f t="shared" si="30"/>
        <v>4417.6635724045727</v>
      </c>
      <c r="E299" s="156">
        <f t="shared" si="30"/>
        <v>2472.3399528029095</v>
      </c>
      <c r="F299" s="156">
        <f t="shared" si="30"/>
        <v>18701.64333755408</v>
      </c>
      <c r="G299" s="156">
        <f t="shared" si="30"/>
        <v>11733.66333685582</v>
      </c>
      <c r="H299" s="156">
        <f t="shared" si="30"/>
        <v>5175.1799026690669</v>
      </c>
      <c r="I299" s="156">
        <f t="shared" si="30"/>
        <v>25682.950476837694</v>
      </c>
      <c r="J299" s="156">
        <f t="shared" si="30"/>
        <v>40185.248866218484</v>
      </c>
      <c r="K299" s="156">
        <f t="shared" si="30"/>
        <v>16453.75975549153</v>
      </c>
      <c r="L299" s="156">
        <f t="shared" si="30"/>
        <v>1542.1459907348672</v>
      </c>
      <c r="M299" s="156">
        <f t="shared" si="30"/>
        <v>52481.824831047779</v>
      </c>
      <c r="N299" s="156">
        <f t="shared" si="30"/>
        <v>191634.56721752053</v>
      </c>
      <c r="O299" s="156">
        <f t="shared" si="30"/>
        <v>28596.280988260551</v>
      </c>
      <c r="P299" s="156">
        <f t="shared" si="30"/>
        <v>141.86510788834269</v>
      </c>
      <c r="Q299" s="156">
        <f t="shared" si="29"/>
        <v>2776.4890619253397</v>
      </c>
      <c r="R299" s="156">
        <f t="shared" si="29"/>
        <v>19.935580726944931</v>
      </c>
      <c r="S299" s="156">
        <f t="shared" si="29"/>
        <v>89.173042299874581</v>
      </c>
      <c r="T299" s="156">
        <f t="shared" si="29"/>
        <v>122.5153993735246</v>
      </c>
      <c r="U299" s="156">
        <f t="shared" si="29"/>
        <v>174.92066730643779</v>
      </c>
      <c r="V299" s="156">
        <f t="shared" si="29"/>
        <v>39.619884312955897</v>
      </c>
      <c r="W299" s="156">
        <f t="shared" si="29"/>
        <v>7.9020336440089514</v>
      </c>
      <c r="X299" s="156">
        <f t="shared" si="29"/>
        <v>1776.8563134840817</v>
      </c>
    </row>
    <row r="300" spans="1:24" ht="16">
      <c r="A300" s="130">
        <v>2016</v>
      </c>
      <c r="B300" s="156">
        <f t="shared" si="30"/>
        <v>4593.9743538838038</v>
      </c>
      <c r="C300" s="156">
        <f t="shared" si="30"/>
        <v>5403.5635212682546</v>
      </c>
      <c r="D300" s="156">
        <f t="shared" si="30"/>
        <v>4843.0171553684741</v>
      </c>
      <c r="E300" s="156">
        <f t="shared" si="30"/>
        <v>2815.877662000627</v>
      </c>
      <c r="F300" s="156">
        <f t="shared" si="30"/>
        <v>23730.625303478853</v>
      </c>
      <c r="G300" s="156">
        <f t="shared" si="30"/>
        <v>13584.648728244825</v>
      </c>
      <c r="H300" s="156">
        <f t="shared" si="30"/>
        <v>5697.4333385435393</v>
      </c>
      <c r="I300" s="156">
        <f t="shared" si="30"/>
        <v>31408.619805009675</v>
      </c>
      <c r="J300" s="156">
        <f t="shared" si="30"/>
        <v>49502.426486586039</v>
      </c>
      <c r="K300" s="156">
        <f t="shared" si="30"/>
        <v>19978.648707910481</v>
      </c>
      <c r="L300" s="156">
        <f t="shared" si="30"/>
        <v>1664.6232253190303</v>
      </c>
      <c r="M300" s="156">
        <f t="shared" si="30"/>
        <v>64759.947750271414</v>
      </c>
      <c r="N300" s="156">
        <f t="shared" si="30"/>
        <v>261801.56400421567</v>
      </c>
      <c r="O300" s="156">
        <f t="shared" si="30"/>
        <v>36620.683396376342</v>
      </c>
      <c r="P300" s="156">
        <f t="shared" si="30"/>
        <v>145.76356105311433</v>
      </c>
      <c r="Q300" s="156">
        <f t="shared" si="29"/>
        <v>3087.0948932829274</v>
      </c>
      <c r="R300" s="156">
        <f t="shared" si="29"/>
        <v>19.975451888398819</v>
      </c>
      <c r="S300" s="156">
        <f t="shared" si="29"/>
        <v>90.88783990330117</v>
      </c>
      <c r="T300" s="156">
        <f t="shared" si="29"/>
        <v>124.66554463252996</v>
      </c>
      <c r="U300" s="156">
        <f t="shared" si="29"/>
        <v>186.63860280929609</v>
      </c>
      <c r="V300" s="156">
        <f t="shared" si="29"/>
        <v>39.718141626052031</v>
      </c>
      <c r="W300" s="156">
        <f t="shared" si="29"/>
        <v>8.6647457741596021</v>
      </c>
      <c r="X300" s="156">
        <f t="shared" si="29"/>
        <v>1943.4348333220942</v>
      </c>
    </row>
    <row r="301" spans="1:24" ht="16">
      <c r="A301" s="130">
        <v>2017</v>
      </c>
      <c r="B301" s="156">
        <f t="shared" si="30"/>
        <v>5561.1897143504993</v>
      </c>
      <c r="C301" s="156">
        <f t="shared" si="30"/>
        <v>6583.2695092315407</v>
      </c>
      <c r="D301" s="156">
        <f t="shared" si="30"/>
        <v>6285.7666176452221</v>
      </c>
      <c r="E301" s="156">
        <f t="shared" si="30"/>
        <v>3174.766539890556</v>
      </c>
      <c r="F301" s="156">
        <f t="shared" si="30"/>
        <v>28371.897748616517</v>
      </c>
      <c r="G301" s="156">
        <f t="shared" si="30"/>
        <v>16039.938139387796</v>
      </c>
      <c r="H301" s="156">
        <f t="shared" si="30"/>
        <v>7231.2901906419793</v>
      </c>
      <c r="I301" s="156">
        <f t="shared" si="30"/>
        <v>37274.958091794084</v>
      </c>
      <c r="J301" s="156">
        <f t="shared" si="30"/>
        <v>57310.039913123677</v>
      </c>
      <c r="K301" s="156">
        <f t="shared" si="30"/>
        <v>22525.526845194909</v>
      </c>
      <c r="L301" s="156">
        <f t="shared" si="30"/>
        <v>2088.8358080593321</v>
      </c>
      <c r="M301" s="156">
        <f t="shared" si="30"/>
        <v>73298.5468611447</v>
      </c>
      <c r="N301" s="156">
        <f t="shared" si="30"/>
        <v>286667.47655333608</v>
      </c>
      <c r="O301" s="156">
        <f t="shared" si="30"/>
        <v>39694.623560668166</v>
      </c>
      <c r="P301" s="156">
        <f t="shared" si="30"/>
        <v>181.04854627724171</v>
      </c>
      <c r="Q301" s="156">
        <f t="shared" si="29"/>
        <v>4238.0564823456016</v>
      </c>
      <c r="R301" s="156">
        <f t="shared" si="29"/>
        <v>20.134656239949358</v>
      </c>
      <c r="S301" s="156">
        <f t="shared" si="29"/>
        <v>92.373856085720149</v>
      </c>
      <c r="T301" s="156">
        <f t="shared" si="29"/>
        <v>132.43968799581452</v>
      </c>
      <c r="U301" s="156">
        <f t="shared" si="29"/>
        <v>209.50183165343486</v>
      </c>
      <c r="V301" s="156">
        <f t="shared" si="29"/>
        <v>41.88198598183935</v>
      </c>
      <c r="W301" s="156">
        <f t="shared" si="29"/>
        <v>8.8086133017968109</v>
      </c>
      <c r="X301" s="156">
        <f t="shared" si="29"/>
        <v>2124.0576662832805</v>
      </c>
    </row>
  </sheetData>
  <mergeCells count="9">
    <mergeCell ref="B13:N13"/>
    <mergeCell ref="B20:I20"/>
    <mergeCell ref="B1:N1"/>
    <mergeCell ref="P1:R1"/>
    <mergeCell ref="S1:U1"/>
    <mergeCell ref="B3:N3"/>
    <mergeCell ref="B4:N4"/>
    <mergeCell ref="B5:N5"/>
    <mergeCell ref="B9:N9"/>
  </mergeCells>
  <pageMargins left="0.7" right="0.7" top="0.75" bottom="0.75" header="0.3" footer="0.3"/>
  <pageSetup orientation="portrait" horizontalDpi="4294967292"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BF249-C0CD-4F46-8F3B-23D09DE67C9A}">
  <dimension ref="A1:K107"/>
  <sheetViews>
    <sheetView workbookViewId="0">
      <selection activeCell="C22" sqref="C22"/>
    </sheetView>
  </sheetViews>
  <sheetFormatPr baseColWidth="10" defaultColWidth="8.83203125" defaultRowHeight="16"/>
  <cols>
    <col min="2" max="2" width="10.33203125" bestFit="1" customWidth="1"/>
  </cols>
  <sheetData>
    <row r="1" spans="1:11">
      <c r="B1" t="s">
        <v>76</v>
      </c>
    </row>
    <row r="2" spans="1:11">
      <c r="B2" t="s">
        <v>77</v>
      </c>
    </row>
    <row r="3" spans="1:11" ht="64.5" customHeight="1">
      <c r="B3" s="287" t="s">
        <v>83</v>
      </c>
      <c r="C3" s="287"/>
      <c r="D3" s="287"/>
      <c r="E3" s="287"/>
      <c r="F3" s="287"/>
      <c r="G3" s="287"/>
      <c r="H3" s="287"/>
      <c r="I3" s="287"/>
      <c r="J3" s="287"/>
      <c r="K3" s="287"/>
    </row>
    <row r="4" spans="1:11">
      <c r="B4" s="98" t="s">
        <v>78</v>
      </c>
    </row>
    <row r="5" spans="1:11">
      <c r="B5" s="98" t="s">
        <v>79</v>
      </c>
    </row>
    <row r="7" spans="1:11">
      <c r="B7" s="97"/>
    </row>
    <row r="8" spans="1:11">
      <c r="A8">
        <v>1</v>
      </c>
      <c r="B8" s="97">
        <v>43255</v>
      </c>
      <c r="C8">
        <v>24813.69</v>
      </c>
    </row>
    <row r="9" spans="1:11">
      <c r="A9">
        <v>2</v>
      </c>
      <c r="B9" s="97">
        <v>43256</v>
      </c>
      <c r="C9">
        <v>24799.98</v>
      </c>
    </row>
    <row r="10" spans="1:11">
      <c r="A10">
        <v>3</v>
      </c>
      <c r="B10" s="97">
        <v>43257</v>
      </c>
      <c r="C10">
        <v>25146.39</v>
      </c>
    </row>
    <row r="11" spans="1:11">
      <c r="A11">
        <v>4</v>
      </c>
      <c r="B11" s="97">
        <v>43258</v>
      </c>
      <c r="C11">
        <v>25241.41</v>
      </c>
    </row>
    <row r="12" spans="1:11">
      <c r="A12">
        <v>5</v>
      </c>
      <c r="B12" s="97">
        <v>43259</v>
      </c>
      <c r="C12">
        <v>25316.53</v>
      </c>
    </row>
    <row r="13" spans="1:11">
      <c r="A13">
        <v>6</v>
      </c>
      <c r="B13" s="97">
        <v>43262</v>
      </c>
      <c r="C13">
        <v>25322.31</v>
      </c>
    </row>
    <row r="14" spans="1:11">
      <c r="A14">
        <v>7</v>
      </c>
      <c r="B14" s="97">
        <v>43263</v>
      </c>
      <c r="C14">
        <v>25320.73</v>
      </c>
    </row>
    <row r="15" spans="1:11">
      <c r="A15">
        <v>8</v>
      </c>
      <c r="B15" s="97">
        <v>43264</v>
      </c>
      <c r="C15">
        <v>25201.200000000001</v>
      </c>
    </row>
    <row r="16" spans="1:11">
      <c r="A16">
        <v>9</v>
      </c>
      <c r="B16" s="97">
        <v>43265</v>
      </c>
      <c r="C16">
        <v>25175.31</v>
      </c>
    </row>
    <row r="17" spans="1:3">
      <c r="A17">
        <v>10</v>
      </c>
      <c r="B17" s="97">
        <v>43266</v>
      </c>
      <c r="C17">
        <v>25090.48</v>
      </c>
    </row>
    <row r="18" spans="1:3">
      <c r="A18">
        <v>11</v>
      </c>
      <c r="B18" s="97">
        <v>43269</v>
      </c>
      <c r="C18">
        <v>24987.47</v>
      </c>
    </row>
    <row r="19" spans="1:3">
      <c r="A19">
        <v>12</v>
      </c>
      <c r="B19" s="97">
        <v>43270</v>
      </c>
      <c r="C19">
        <v>24700.21</v>
      </c>
    </row>
    <row r="20" spans="1:3">
      <c r="A20">
        <v>13</v>
      </c>
      <c r="B20" s="97">
        <v>43271</v>
      </c>
      <c r="C20">
        <v>24657.8</v>
      </c>
    </row>
    <row r="21" spans="1:3">
      <c r="A21">
        <v>14</v>
      </c>
      <c r="B21" s="97">
        <v>43272</v>
      </c>
      <c r="C21">
        <v>24461.7</v>
      </c>
    </row>
    <row r="22" spans="1:3">
      <c r="A22">
        <v>15</v>
      </c>
      <c r="B22" s="97">
        <v>43273</v>
      </c>
      <c r="C22">
        <v>24580.89</v>
      </c>
    </row>
    <row r="23" spans="1:3">
      <c r="A23">
        <v>16</v>
      </c>
      <c r="B23" s="97">
        <v>43276</v>
      </c>
      <c r="C23">
        <v>24252.799999999999</v>
      </c>
    </row>
    <row r="24" spans="1:3">
      <c r="A24">
        <v>17</v>
      </c>
      <c r="B24" s="97">
        <v>43277</v>
      </c>
      <c r="C24">
        <v>24283.11</v>
      </c>
    </row>
    <row r="25" spans="1:3">
      <c r="A25">
        <v>18</v>
      </c>
      <c r="B25" s="97">
        <v>43278</v>
      </c>
      <c r="C25">
        <v>24117.59</v>
      </c>
    </row>
    <row r="26" spans="1:3">
      <c r="A26">
        <v>19</v>
      </c>
      <c r="B26" s="97">
        <v>43279</v>
      </c>
      <c r="C26">
        <v>24216.05</v>
      </c>
    </row>
    <row r="27" spans="1:3">
      <c r="A27">
        <v>20</v>
      </c>
      <c r="B27" s="97">
        <v>43280</v>
      </c>
      <c r="C27">
        <v>24271.41</v>
      </c>
    </row>
    <row r="28" spans="1:3">
      <c r="A28">
        <v>21</v>
      </c>
      <c r="B28" s="97">
        <v>43283</v>
      </c>
      <c r="C28">
        <v>24307.18</v>
      </c>
    </row>
    <row r="29" spans="1:3">
      <c r="A29">
        <v>22</v>
      </c>
      <c r="B29" s="97">
        <v>43284</v>
      </c>
      <c r="C29">
        <v>24174.82</v>
      </c>
    </row>
    <row r="30" spans="1:3">
      <c r="A30">
        <v>23</v>
      </c>
      <c r="B30" s="97">
        <v>43286</v>
      </c>
      <c r="C30">
        <v>24356.74</v>
      </c>
    </row>
    <row r="31" spans="1:3">
      <c r="A31">
        <v>24</v>
      </c>
      <c r="B31" s="97">
        <v>43287</v>
      </c>
      <c r="C31">
        <v>24456.48</v>
      </c>
    </row>
    <row r="32" spans="1:3">
      <c r="A32">
        <v>25</v>
      </c>
      <c r="B32" s="97">
        <v>43290</v>
      </c>
      <c r="C32">
        <v>24776.59</v>
      </c>
    </row>
    <row r="33" spans="1:3">
      <c r="A33">
        <v>26</v>
      </c>
      <c r="B33" s="97">
        <v>43291</v>
      </c>
      <c r="C33">
        <v>24919.66</v>
      </c>
    </row>
    <row r="34" spans="1:3">
      <c r="A34">
        <v>27</v>
      </c>
      <c r="B34" s="97">
        <v>43292</v>
      </c>
      <c r="C34">
        <v>24700.45</v>
      </c>
    </row>
    <row r="35" spans="1:3">
      <c r="A35">
        <v>28</v>
      </c>
      <c r="B35" s="97">
        <v>43293</v>
      </c>
      <c r="C35">
        <v>24924.89</v>
      </c>
    </row>
    <row r="36" spans="1:3">
      <c r="A36">
        <v>29</v>
      </c>
      <c r="B36" s="97">
        <v>43294</v>
      </c>
      <c r="C36">
        <v>25019.41</v>
      </c>
    </row>
    <row r="37" spans="1:3">
      <c r="A37">
        <v>30</v>
      </c>
      <c r="B37" s="97">
        <v>43297</v>
      </c>
      <c r="C37">
        <v>25064.36</v>
      </c>
    </row>
    <row r="38" spans="1:3">
      <c r="A38">
        <v>31</v>
      </c>
      <c r="B38" s="97">
        <v>43298</v>
      </c>
      <c r="C38">
        <v>25119.89</v>
      </c>
    </row>
    <row r="39" spans="1:3">
      <c r="A39">
        <v>32</v>
      </c>
      <c r="B39" s="97">
        <v>43299</v>
      </c>
      <c r="C39">
        <v>25199.29</v>
      </c>
    </row>
    <row r="40" spans="1:3">
      <c r="A40">
        <v>33</v>
      </c>
      <c r="B40" s="97">
        <v>43300</v>
      </c>
      <c r="C40">
        <v>25064.5</v>
      </c>
    </row>
    <row r="41" spans="1:3">
      <c r="A41">
        <v>34</v>
      </c>
      <c r="B41" s="97">
        <v>43301</v>
      </c>
      <c r="C41">
        <v>25058.12</v>
      </c>
    </row>
    <row r="42" spans="1:3">
      <c r="A42">
        <v>35</v>
      </c>
      <c r="B42" s="97">
        <v>43304</v>
      </c>
      <c r="C42">
        <v>25044.29</v>
      </c>
    </row>
    <row r="43" spans="1:3">
      <c r="A43">
        <v>36</v>
      </c>
      <c r="B43" s="97">
        <v>43305</v>
      </c>
      <c r="C43">
        <v>25241.94</v>
      </c>
    </row>
    <row r="44" spans="1:3">
      <c r="A44">
        <v>37</v>
      </c>
      <c r="B44" s="97">
        <v>43306</v>
      </c>
      <c r="C44">
        <v>25414.1</v>
      </c>
    </row>
    <row r="45" spans="1:3">
      <c r="A45">
        <v>38</v>
      </c>
      <c r="B45" s="97">
        <v>43307</v>
      </c>
      <c r="C45">
        <v>25527.07</v>
      </c>
    </row>
    <row r="46" spans="1:3">
      <c r="A46">
        <v>39</v>
      </c>
      <c r="B46" s="97">
        <v>43308</v>
      </c>
      <c r="C46">
        <v>25451.06</v>
      </c>
    </row>
    <row r="47" spans="1:3">
      <c r="A47">
        <v>40</v>
      </c>
      <c r="B47" s="97">
        <v>43311</v>
      </c>
      <c r="C47">
        <v>25306.83</v>
      </c>
    </row>
    <row r="48" spans="1:3">
      <c r="A48">
        <v>41</v>
      </c>
      <c r="B48" s="97">
        <v>43312</v>
      </c>
      <c r="C48">
        <v>25415.19</v>
      </c>
    </row>
    <row r="49" spans="1:3">
      <c r="A49">
        <v>42</v>
      </c>
      <c r="B49" s="97">
        <v>43313</v>
      </c>
      <c r="C49">
        <v>25333.82</v>
      </c>
    </row>
    <row r="50" spans="1:3">
      <c r="A50">
        <v>43</v>
      </c>
      <c r="B50" s="97">
        <v>43314</v>
      </c>
      <c r="C50">
        <v>25326.16</v>
      </c>
    </row>
    <row r="51" spans="1:3">
      <c r="A51">
        <v>44</v>
      </c>
      <c r="B51" s="97">
        <v>43315</v>
      </c>
      <c r="C51">
        <v>25462.58</v>
      </c>
    </row>
    <row r="52" spans="1:3">
      <c r="A52">
        <v>45</v>
      </c>
      <c r="B52" s="97">
        <v>43318</v>
      </c>
      <c r="C52">
        <v>25502.18</v>
      </c>
    </row>
    <row r="53" spans="1:3">
      <c r="A53">
        <v>46</v>
      </c>
      <c r="B53" s="97">
        <v>43319</v>
      </c>
      <c r="C53">
        <v>25628.91</v>
      </c>
    </row>
    <row r="54" spans="1:3">
      <c r="A54">
        <v>47</v>
      </c>
      <c r="B54" s="97">
        <v>43320</v>
      </c>
      <c r="C54">
        <v>25583.75</v>
      </c>
    </row>
    <row r="55" spans="1:3">
      <c r="A55">
        <v>48</v>
      </c>
      <c r="B55" s="97">
        <v>43321</v>
      </c>
      <c r="C55">
        <v>25509.23</v>
      </c>
    </row>
    <row r="56" spans="1:3">
      <c r="A56">
        <v>49</v>
      </c>
      <c r="B56" s="97">
        <v>43322</v>
      </c>
      <c r="C56">
        <v>25313.14</v>
      </c>
    </row>
    <row r="57" spans="1:3">
      <c r="A57">
        <v>50</v>
      </c>
      <c r="B57" s="97">
        <v>43325</v>
      </c>
      <c r="C57">
        <v>25187.7</v>
      </c>
    </row>
    <row r="58" spans="1:3">
      <c r="A58">
        <v>51</v>
      </c>
      <c r="B58" s="97">
        <v>43326</v>
      </c>
      <c r="C58">
        <v>25299.919999999998</v>
      </c>
    </row>
    <row r="59" spans="1:3">
      <c r="A59">
        <v>52</v>
      </c>
      <c r="B59" s="97">
        <v>43327</v>
      </c>
      <c r="C59">
        <v>25162.41</v>
      </c>
    </row>
    <row r="60" spans="1:3">
      <c r="A60">
        <v>53</v>
      </c>
      <c r="B60" s="97">
        <v>43328</v>
      </c>
      <c r="C60">
        <v>25558.73</v>
      </c>
    </row>
    <row r="61" spans="1:3">
      <c r="A61">
        <v>54</v>
      </c>
      <c r="B61" s="97">
        <v>43329</v>
      </c>
      <c r="C61">
        <v>25669.32</v>
      </c>
    </row>
    <row r="62" spans="1:3">
      <c r="A62">
        <v>55</v>
      </c>
      <c r="B62" s="97">
        <v>43332</v>
      </c>
      <c r="C62">
        <v>25758.69</v>
      </c>
    </row>
    <row r="63" spans="1:3">
      <c r="A63">
        <v>56</v>
      </c>
      <c r="B63" s="97">
        <v>43333</v>
      </c>
      <c r="C63">
        <v>25822.29</v>
      </c>
    </row>
    <row r="64" spans="1:3">
      <c r="A64">
        <v>57</v>
      </c>
      <c r="B64" s="97">
        <v>43334</v>
      </c>
      <c r="C64">
        <v>25733.599999999999</v>
      </c>
    </row>
    <row r="65" spans="1:3">
      <c r="A65">
        <v>58</v>
      </c>
      <c r="B65" s="97">
        <v>43335</v>
      </c>
      <c r="C65">
        <v>25656.98</v>
      </c>
    </row>
    <row r="66" spans="1:3">
      <c r="A66">
        <v>59</v>
      </c>
      <c r="B66" s="97">
        <v>43336</v>
      </c>
      <c r="C66">
        <v>25790.35</v>
      </c>
    </row>
    <row r="67" spans="1:3">
      <c r="A67">
        <v>60</v>
      </c>
      <c r="B67" s="97">
        <v>43339</v>
      </c>
      <c r="C67">
        <v>26049.64</v>
      </c>
    </row>
    <row r="68" spans="1:3">
      <c r="A68">
        <v>61</v>
      </c>
      <c r="B68" s="97">
        <v>43340</v>
      </c>
      <c r="C68">
        <v>26064.02</v>
      </c>
    </row>
    <row r="69" spans="1:3">
      <c r="A69">
        <v>62</v>
      </c>
      <c r="B69" s="97">
        <v>43341</v>
      </c>
      <c r="C69">
        <v>26124.57</v>
      </c>
    </row>
    <row r="70" spans="1:3">
      <c r="A70">
        <v>63</v>
      </c>
      <c r="B70" s="97">
        <v>43342</v>
      </c>
      <c r="C70">
        <v>25986.92</v>
      </c>
    </row>
    <row r="71" spans="1:3">
      <c r="A71">
        <v>64</v>
      </c>
      <c r="B71" s="97">
        <v>43343</v>
      </c>
      <c r="C71">
        <v>25964.82</v>
      </c>
    </row>
    <row r="72" spans="1:3">
      <c r="A72">
        <v>65</v>
      </c>
      <c r="B72" s="97">
        <v>43347</v>
      </c>
      <c r="C72">
        <v>25952.48</v>
      </c>
    </row>
    <row r="73" spans="1:3">
      <c r="A73">
        <v>66</v>
      </c>
      <c r="B73" s="97">
        <v>43348</v>
      </c>
      <c r="C73">
        <v>25974.99</v>
      </c>
    </row>
    <row r="74" spans="1:3">
      <c r="A74">
        <v>67</v>
      </c>
      <c r="B74" s="97">
        <v>43349</v>
      </c>
      <c r="C74">
        <v>25995.87</v>
      </c>
    </row>
    <row r="75" spans="1:3">
      <c r="A75">
        <v>68</v>
      </c>
      <c r="B75" s="97">
        <v>43350</v>
      </c>
      <c r="C75">
        <v>25916.54</v>
      </c>
    </row>
    <row r="76" spans="1:3">
      <c r="A76">
        <v>69</v>
      </c>
      <c r="B76" s="97">
        <v>43353</v>
      </c>
      <c r="C76">
        <v>25857.07</v>
      </c>
    </row>
    <row r="77" spans="1:3">
      <c r="A77">
        <v>70</v>
      </c>
      <c r="B77" s="97">
        <v>43354</v>
      </c>
      <c r="C77">
        <v>25971.06</v>
      </c>
    </row>
    <row r="78" spans="1:3">
      <c r="A78">
        <v>71</v>
      </c>
      <c r="B78" s="97">
        <v>43355</v>
      </c>
      <c r="C78">
        <v>25998.92</v>
      </c>
    </row>
    <row r="79" spans="1:3">
      <c r="A79">
        <v>72</v>
      </c>
      <c r="B79" s="97">
        <v>43356</v>
      </c>
      <c r="C79">
        <v>26145.99</v>
      </c>
    </row>
    <row r="80" spans="1:3">
      <c r="A80">
        <v>73</v>
      </c>
      <c r="B80" s="97">
        <v>43357</v>
      </c>
      <c r="C80">
        <v>26154.67</v>
      </c>
    </row>
    <row r="81" spans="1:3">
      <c r="A81">
        <v>74</v>
      </c>
      <c r="B81" s="97">
        <v>43360</v>
      </c>
      <c r="C81">
        <v>26062.12</v>
      </c>
    </row>
    <row r="82" spans="1:3">
      <c r="A82">
        <v>75</v>
      </c>
      <c r="B82" s="97">
        <v>43361</v>
      </c>
      <c r="C82">
        <v>26246.959999999999</v>
      </c>
    </row>
    <row r="83" spans="1:3">
      <c r="A83">
        <v>76</v>
      </c>
      <c r="B83" s="97">
        <v>43362</v>
      </c>
      <c r="C83">
        <v>26405.759999999998</v>
      </c>
    </row>
    <row r="84" spans="1:3">
      <c r="A84">
        <v>77</v>
      </c>
      <c r="B84" s="97">
        <v>43363</v>
      </c>
      <c r="C84">
        <v>26656.98</v>
      </c>
    </row>
    <row r="85" spans="1:3">
      <c r="A85">
        <v>78</v>
      </c>
      <c r="B85" s="97">
        <v>43364</v>
      </c>
      <c r="C85">
        <v>26743.5</v>
      </c>
    </row>
    <row r="86" spans="1:3">
      <c r="A86">
        <v>79</v>
      </c>
      <c r="B86" s="97">
        <v>43367</v>
      </c>
      <c r="C86">
        <v>26562.05</v>
      </c>
    </row>
    <row r="87" spans="1:3">
      <c r="A87">
        <v>80</v>
      </c>
      <c r="B87" s="97">
        <v>43368</v>
      </c>
      <c r="C87">
        <v>26492.21</v>
      </c>
    </row>
    <row r="88" spans="1:3">
      <c r="A88">
        <v>81</v>
      </c>
      <c r="B88" s="97">
        <v>43369</v>
      </c>
      <c r="C88">
        <v>26385.279999999999</v>
      </c>
    </row>
    <row r="89" spans="1:3">
      <c r="A89">
        <v>82</v>
      </c>
      <c r="B89" s="97">
        <v>43370</v>
      </c>
      <c r="C89">
        <v>26439.93</v>
      </c>
    </row>
    <row r="90" spans="1:3">
      <c r="A90">
        <v>83</v>
      </c>
      <c r="B90" s="97">
        <v>43371</v>
      </c>
      <c r="C90">
        <v>26458.31</v>
      </c>
    </row>
    <row r="91" spans="1:3">
      <c r="A91">
        <v>84</v>
      </c>
      <c r="B91" s="97">
        <v>43374</v>
      </c>
      <c r="C91">
        <v>26651.21</v>
      </c>
    </row>
    <row r="92" spans="1:3">
      <c r="A92">
        <v>85</v>
      </c>
      <c r="B92" s="97">
        <v>43375</v>
      </c>
      <c r="C92">
        <v>26773.94</v>
      </c>
    </row>
    <row r="93" spans="1:3">
      <c r="A93">
        <v>86</v>
      </c>
      <c r="B93" s="97">
        <v>43376</v>
      </c>
      <c r="C93">
        <v>26828.39</v>
      </c>
    </row>
    <row r="94" spans="1:3">
      <c r="A94">
        <v>87</v>
      </c>
      <c r="B94" s="97">
        <v>43377</v>
      </c>
      <c r="C94">
        <v>26627.48</v>
      </c>
    </row>
    <row r="95" spans="1:3">
      <c r="A95">
        <v>88</v>
      </c>
      <c r="B95" s="97">
        <v>43378</v>
      </c>
      <c r="C95">
        <v>26447.05</v>
      </c>
    </row>
    <row r="96" spans="1:3">
      <c r="A96">
        <v>89</v>
      </c>
      <c r="B96" s="97">
        <v>43382</v>
      </c>
      <c r="C96">
        <v>26430.57</v>
      </c>
    </row>
    <row r="97" spans="1:3">
      <c r="A97">
        <v>90</v>
      </c>
      <c r="B97" s="97">
        <v>43383</v>
      </c>
      <c r="C97">
        <v>25598.74</v>
      </c>
    </row>
    <row r="98" spans="1:3">
      <c r="A98">
        <v>91</v>
      </c>
      <c r="B98" s="97">
        <v>43384</v>
      </c>
      <c r="C98">
        <v>25052.83</v>
      </c>
    </row>
    <row r="99" spans="1:3">
      <c r="A99">
        <v>92</v>
      </c>
      <c r="B99" s="97">
        <v>43385</v>
      </c>
      <c r="C99">
        <v>25339.99</v>
      </c>
    </row>
    <row r="100" spans="1:3">
      <c r="A100">
        <v>93</v>
      </c>
      <c r="B100" s="97">
        <v>43388</v>
      </c>
      <c r="C100">
        <v>25250.55</v>
      </c>
    </row>
    <row r="101" spans="1:3">
      <c r="A101">
        <v>94</v>
      </c>
      <c r="B101" s="97">
        <v>43389</v>
      </c>
      <c r="C101">
        <v>25798.42</v>
      </c>
    </row>
    <row r="102" spans="1:3">
      <c r="A102">
        <v>95</v>
      </c>
      <c r="B102" s="97">
        <v>43390</v>
      </c>
      <c r="C102">
        <v>25706.68</v>
      </c>
    </row>
    <row r="103" spans="1:3">
      <c r="A103">
        <v>96</v>
      </c>
      <c r="B103" s="97">
        <v>43391</v>
      </c>
      <c r="C103">
        <v>25379.45</v>
      </c>
    </row>
    <row r="104" spans="1:3">
      <c r="A104">
        <v>97</v>
      </c>
      <c r="B104" s="97">
        <v>43392</v>
      </c>
      <c r="C104">
        <v>25444.34</v>
      </c>
    </row>
    <row r="105" spans="1:3">
      <c r="A105">
        <v>98</v>
      </c>
      <c r="B105" s="97">
        <v>43395</v>
      </c>
      <c r="C105">
        <v>25317.41</v>
      </c>
    </row>
    <row r="106" spans="1:3">
      <c r="A106">
        <v>99</v>
      </c>
      <c r="B106" s="97">
        <v>43396</v>
      </c>
      <c r="C106">
        <v>25191.43</v>
      </c>
    </row>
    <row r="107" spans="1:3">
      <c r="A107">
        <v>100</v>
      </c>
      <c r="B107" s="97">
        <v>43397</v>
      </c>
      <c r="C107">
        <v>24583.42</v>
      </c>
    </row>
  </sheetData>
  <mergeCells count="1">
    <mergeCell ref="B3:K3"/>
  </mergeCells>
  <hyperlinks>
    <hyperlink ref="B4" r:id="rId1" xr:uid="{F8748709-3013-46D3-82E6-AEBB8A5BD447}"/>
    <hyperlink ref="B5" r:id="rId2" xr:uid="{C0B48EA6-E3FF-455B-8630-45BE5F45DEA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ADA87-D6AE-4D25-B9AF-826FB1A46338}">
  <dimension ref="B1:K205"/>
  <sheetViews>
    <sheetView topLeftCell="A4" workbookViewId="0">
      <selection activeCell="C22" sqref="C22"/>
    </sheetView>
  </sheetViews>
  <sheetFormatPr baseColWidth="10" defaultColWidth="8.83203125" defaultRowHeight="16"/>
  <cols>
    <col min="2" max="2" width="10.33203125" bestFit="1" customWidth="1"/>
  </cols>
  <sheetData>
    <row r="1" spans="2:11">
      <c r="B1" t="s">
        <v>80</v>
      </c>
    </row>
    <row r="2" spans="2:11" ht="48.75" customHeight="1">
      <c r="B2" s="287" t="s">
        <v>84</v>
      </c>
      <c r="C2" s="287"/>
      <c r="D2" s="287"/>
      <c r="E2" s="287"/>
      <c r="F2" s="287"/>
      <c r="G2" s="287"/>
      <c r="H2" s="287"/>
      <c r="I2" s="287"/>
      <c r="J2" s="287"/>
      <c r="K2" s="287"/>
    </row>
    <row r="3" spans="2:11">
      <c r="B3" s="98" t="s">
        <v>81</v>
      </c>
    </row>
    <row r="4" spans="2:11">
      <c r="B4" s="98" t="s">
        <v>82</v>
      </c>
    </row>
    <row r="6" spans="2:11">
      <c r="B6" s="97">
        <v>5460</v>
      </c>
      <c r="C6">
        <v>54.62</v>
      </c>
    </row>
    <row r="9" spans="2:11">
      <c r="B9" s="97">
        <v>5462</v>
      </c>
      <c r="C9">
        <v>56.76</v>
      </c>
    </row>
    <row r="11" spans="2:11">
      <c r="B11" s="97">
        <v>5463</v>
      </c>
      <c r="C11">
        <v>55.07</v>
      </c>
    </row>
    <row r="13" spans="2:11">
      <c r="B13" s="97">
        <v>5464</v>
      </c>
      <c r="C13">
        <v>55.35</v>
      </c>
    </row>
    <row r="14" spans="2:11">
      <c r="B14" s="97">
        <v>5465</v>
      </c>
      <c r="C14">
        <v>55.36</v>
      </c>
    </row>
    <row r="16" spans="2:11">
      <c r="B16" s="97">
        <v>5466</v>
      </c>
      <c r="C16">
        <v>55.09</v>
      </c>
    </row>
    <row r="18" spans="2:3">
      <c r="B18" s="97">
        <v>5467</v>
      </c>
      <c r="C18">
        <v>55.09</v>
      </c>
    </row>
    <row r="20" spans="2:3">
      <c r="B20" s="97">
        <v>5469</v>
      </c>
      <c r="C20">
        <v>54.46</v>
      </c>
    </row>
    <row r="22" spans="2:3">
      <c r="B22" s="97">
        <v>5470</v>
      </c>
      <c r="C22">
        <v>54.42</v>
      </c>
    </row>
    <row r="23" spans="2:3">
      <c r="B23" s="97">
        <v>5471</v>
      </c>
      <c r="C23">
        <v>53.46</v>
      </c>
    </row>
    <row r="24" spans="2:3">
      <c r="B24" s="97">
        <v>5472</v>
      </c>
      <c r="C24">
        <v>53.17</v>
      </c>
    </row>
    <row r="27" spans="2:3">
      <c r="B27" s="97">
        <v>5474</v>
      </c>
      <c r="C27">
        <v>53.17</v>
      </c>
    </row>
    <row r="29" spans="2:3">
      <c r="B29" s="97">
        <v>5476</v>
      </c>
      <c r="C29">
        <v>54.55</v>
      </c>
    </row>
    <row r="30" spans="2:3">
      <c r="B30" s="97">
        <v>5477</v>
      </c>
      <c r="C30">
        <v>54.58</v>
      </c>
    </row>
    <row r="31" spans="2:3">
      <c r="B31" s="97">
        <v>5478</v>
      </c>
      <c r="C31">
        <v>54.55</v>
      </c>
    </row>
    <row r="32" spans="2:3">
      <c r="B32" s="97">
        <v>5479</v>
      </c>
      <c r="C32">
        <v>54.63</v>
      </c>
    </row>
    <row r="34" spans="2:3">
      <c r="B34" s="97">
        <v>5481</v>
      </c>
      <c r="C34">
        <v>54.63</v>
      </c>
    </row>
    <row r="36" spans="2:3">
      <c r="B36" s="97">
        <v>5483</v>
      </c>
      <c r="C36">
        <v>55.44</v>
      </c>
    </row>
    <row r="37" spans="2:3">
      <c r="B37" s="97">
        <v>5484</v>
      </c>
      <c r="C37">
        <v>55.5</v>
      </c>
    </row>
    <row r="40" spans="2:3">
      <c r="B40" s="97">
        <v>5485</v>
      </c>
      <c r="C40">
        <v>55.4</v>
      </c>
    </row>
    <row r="42" spans="2:3">
      <c r="B42" s="97">
        <v>5486</v>
      </c>
      <c r="C42">
        <v>56.08</v>
      </c>
    </row>
    <row r="44" spans="2:3">
      <c r="B44" s="97">
        <v>5487</v>
      </c>
      <c r="C44">
        <v>56.55</v>
      </c>
    </row>
    <row r="45" spans="2:3">
      <c r="B45" s="97">
        <v>5488</v>
      </c>
      <c r="C45">
        <v>56.55</v>
      </c>
    </row>
    <row r="46" spans="2:3">
      <c r="B46" s="97">
        <v>5490</v>
      </c>
      <c r="C46">
        <v>57.37</v>
      </c>
    </row>
    <row r="47" spans="2:3">
      <c r="B47" s="97">
        <v>5491</v>
      </c>
      <c r="C47">
        <v>57.44</v>
      </c>
    </row>
    <row r="48" spans="2:3">
      <c r="B48" s="97">
        <v>5492</v>
      </c>
      <c r="C48">
        <v>57.35</v>
      </c>
    </row>
    <row r="51" spans="2:3">
      <c r="B51" s="97">
        <v>5493</v>
      </c>
      <c r="C51">
        <v>57.51</v>
      </c>
    </row>
    <row r="52" spans="2:3">
      <c r="B52" s="97">
        <v>5494</v>
      </c>
      <c r="C52">
        <v>57.9</v>
      </c>
    </row>
    <row r="53" spans="2:3">
      <c r="B53" s="97">
        <v>5495</v>
      </c>
      <c r="C53">
        <v>57.9</v>
      </c>
    </row>
    <row r="55" spans="2:3">
      <c r="B55" s="97">
        <v>5497</v>
      </c>
      <c r="C55">
        <v>58.12</v>
      </c>
    </row>
    <row r="56" spans="2:3">
      <c r="B56" s="97">
        <v>5498</v>
      </c>
      <c r="C56">
        <v>58.11</v>
      </c>
    </row>
    <row r="58" spans="2:3">
      <c r="B58" s="97">
        <v>5499</v>
      </c>
      <c r="C58">
        <v>58.42</v>
      </c>
    </row>
    <row r="60" spans="2:3">
      <c r="B60" s="97">
        <v>5500</v>
      </c>
      <c r="C60">
        <v>58.51</v>
      </c>
    </row>
    <row r="62" spans="2:3">
      <c r="B62" s="97">
        <v>5501</v>
      </c>
      <c r="C62">
        <v>58.21</v>
      </c>
    </row>
    <row r="64" spans="2:3">
      <c r="B64" s="97">
        <v>5502</v>
      </c>
      <c r="C64">
        <v>58.21</v>
      </c>
    </row>
    <row r="66" spans="2:3">
      <c r="B66" s="97">
        <v>5504</v>
      </c>
      <c r="C66">
        <v>58.06</v>
      </c>
    </row>
    <row r="67" spans="2:3">
      <c r="B67" s="97">
        <v>5505</v>
      </c>
      <c r="C67">
        <v>58.24</v>
      </c>
    </row>
    <row r="72" spans="2:3">
      <c r="B72" s="97">
        <v>5506</v>
      </c>
      <c r="C72">
        <v>57.07</v>
      </c>
    </row>
    <row r="74" spans="2:3">
      <c r="B74" s="97">
        <v>5507</v>
      </c>
      <c r="C74">
        <v>57.25</v>
      </c>
    </row>
    <row r="76" spans="2:3">
      <c r="B76" s="97">
        <v>5508</v>
      </c>
      <c r="C76">
        <v>56.54</v>
      </c>
    </row>
    <row r="78" spans="2:3">
      <c r="B78" s="97">
        <v>5509</v>
      </c>
      <c r="C78">
        <v>56.54</v>
      </c>
    </row>
    <row r="79" spans="2:3">
      <c r="B79" s="97">
        <v>5511</v>
      </c>
      <c r="C79">
        <v>55.59</v>
      </c>
    </row>
    <row r="83" spans="2:3">
      <c r="B83" s="97">
        <v>5512</v>
      </c>
      <c r="C83">
        <v>57.26</v>
      </c>
    </row>
    <row r="86" spans="2:3">
      <c r="B86" s="97">
        <v>5513</v>
      </c>
      <c r="C86">
        <v>56.9</v>
      </c>
    </row>
    <row r="88" spans="2:3">
      <c r="B88" s="97">
        <v>5514</v>
      </c>
      <c r="C88">
        <v>56.83</v>
      </c>
    </row>
    <row r="90" spans="2:3">
      <c r="B90" s="97">
        <v>5515</v>
      </c>
      <c r="C90">
        <v>56.16</v>
      </c>
    </row>
    <row r="91" spans="2:3">
      <c r="B91" s="97">
        <v>5516</v>
      </c>
      <c r="C91">
        <v>56.16</v>
      </c>
    </row>
    <row r="92" spans="2:3">
      <c r="B92" s="97">
        <v>5518</v>
      </c>
      <c r="C92">
        <v>56.31</v>
      </c>
    </row>
    <row r="96" spans="2:3">
      <c r="B96" s="97">
        <v>5519</v>
      </c>
      <c r="C96">
        <v>56.85</v>
      </c>
    </row>
    <row r="98" spans="2:3">
      <c r="B98" s="97">
        <v>5520</v>
      </c>
      <c r="C98">
        <v>57.05</v>
      </c>
    </row>
    <row r="99" spans="2:3">
      <c r="B99" s="97">
        <v>5521</v>
      </c>
      <c r="C99">
        <v>57.83</v>
      </c>
    </row>
    <row r="100" spans="2:3">
      <c r="B100" s="97">
        <v>5523</v>
      </c>
      <c r="C100">
        <v>57.83</v>
      </c>
    </row>
    <row r="103" spans="2:3">
      <c r="B103" s="97">
        <v>5525</v>
      </c>
      <c r="C103">
        <v>57.02</v>
      </c>
    </row>
    <row r="105" spans="2:3">
      <c r="B105" s="97">
        <v>5526</v>
      </c>
      <c r="C105">
        <v>56.64</v>
      </c>
    </row>
    <row r="107" spans="2:3">
      <c r="B107" s="97">
        <v>5527</v>
      </c>
      <c r="C107">
        <v>55.7</v>
      </c>
    </row>
    <row r="109" spans="2:3">
      <c r="B109" s="97">
        <v>5528</v>
      </c>
      <c r="C109">
        <v>55.53</v>
      </c>
    </row>
    <row r="111" spans="2:3">
      <c r="B111" s="97">
        <v>5529</v>
      </c>
      <c r="C111">
        <v>55.38</v>
      </c>
    </row>
    <row r="113" spans="2:3">
      <c r="B113" s="97">
        <v>5530</v>
      </c>
      <c r="C113">
        <v>55.38</v>
      </c>
    </row>
    <row r="116" spans="2:3">
      <c r="B116" s="97">
        <v>5533</v>
      </c>
      <c r="C116">
        <v>54.4</v>
      </c>
    </row>
    <row r="119" spans="2:3">
      <c r="B119" s="97">
        <v>5534</v>
      </c>
      <c r="C119">
        <v>54.22</v>
      </c>
    </row>
    <row r="122" spans="2:3">
      <c r="B122" s="97">
        <v>5535</v>
      </c>
      <c r="C122">
        <v>54.61</v>
      </c>
    </row>
    <row r="128" spans="2:3">
      <c r="B128" s="97">
        <v>5536</v>
      </c>
      <c r="C128">
        <v>55.02</v>
      </c>
    </row>
    <row r="129" spans="2:3">
      <c r="B129" s="97">
        <v>5537</v>
      </c>
      <c r="C129">
        <v>55.02</v>
      </c>
    </row>
    <row r="130" spans="2:3">
      <c r="B130" s="97">
        <v>5539</v>
      </c>
      <c r="C130">
        <v>55.29</v>
      </c>
    </row>
    <row r="131" spans="2:3">
      <c r="B131" s="97">
        <v>5540</v>
      </c>
      <c r="C131">
        <v>55.66</v>
      </c>
    </row>
    <row r="132" spans="2:3">
      <c r="B132" s="97">
        <v>5541</v>
      </c>
      <c r="C132">
        <v>55.88</v>
      </c>
    </row>
    <row r="134" spans="2:3">
      <c r="B134" s="97">
        <v>5542</v>
      </c>
      <c r="C134">
        <v>56</v>
      </c>
    </row>
    <row r="137" spans="2:3">
      <c r="B137" s="97">
        <v>5543</v>
      </c>
      <c r="C137">
        <v>56.51</v>
      </c>
    </row>
    <row r="139" spans="2:3">
      <c r="B139" s="97">
        <v>5544</v>
      </c>
      <c r="C139">
        <v>56.51</v>
      </c>
    </row>
    <row r="140" spans="2:3">
      <c r="B140" s="97">
        <v>5546</v>
      </c>
      <c r="C140">
        <v>56.98</v>
      </c>
    </row>
    <row r="143" spans="2:3">
      <c r="B143" s="97">
        <v>5547</v>
      </c>
      <c r="C143">
        <v>56.88</v>
      </c>
    </row>
    <row r="146" spans="2:3">
      <c r="B146" s="97">
        <v>5548</v>
      </c>
      <c r="C146">
        <v>56.66</v>
      </c>
    </row>
    <row r="149" spans="2:3">
      <c r="B149" s="97">
        <v>5549</v>
      </c>
      <c r="C149">
        <v>56.86</v>
      </c>
    </row>
    <row r="150" spans="2:3">
      <c r="B150" s="97">
        <v>5550</v>
      </c>
      <c r="C150">
        <v>56.66</v>
      </c>
    </row>
    <row r="151" spans="2:3">
      <c r="B151" s="97">
        <v>5551</v>
      </c>
      <c r="C151">
        <v>56.66</v>
      </c>
    </row>
    <row r="153" spans="2:3">
      <c r="B153" s="97">
        <v>5553</v>
      </c>
      <c r="C153">
        <v>56.7</v>
      </c>
    </row>
    <row r="154" spans="2:3">
      <c r="B154" s="97">
        <v>5554</v>
      </c>
      <c r="C154">
        <v>56.59</v>
      </c>
    </row>
    <row r="157" spans="2:3">
      <c r="B157" s="97">
        <v>5555</v>
      </c>
      <c r="C157">
        <v>56.67</v>
      </c>
    </row>
    <row r="159" spans="2:3">
      <c r="B159" s="97">
        <v>5556</v>
      </c>
      <c r="C159">
        <v>56.57</v>
      </c>
    </row>
    <row r="161" spans="2:3">
      <c r="B161" s="97">
        <v>5557</v>
      </c>
      <c r="C161">
        <v>56.98</v>
      </c>
    </row>
    <row r="165" spans="2:3">
      <c r="B165" s="97">
        <v>5558</v>
      </c>
      <c r="C165">
        <v>56.98</v>
      </c>
    </row>
    <row r="166" spans="2:3">
      <c r="B166" s="97">
        <v>5560</v>
      </c>
      <c r="C166">
        <v>58.1</v>
      </c>
    </row>
    <row r="168" spans="2:3">
      <c r="B168" s="97">
        <v>5561</v>
      </c>
      <c r="C168">
        <v>59.1</v>
      </c>
    </row>
    <row r="172" spans="2:3">
      <c r="B172" s="97">
        <v>5562</v>
      </c>
      <c r="C172">
        <v>59.26</v>
      </c>
    </row>
    <row r="175" spans="2:3">
      <c r="B175" s="97">
        <v>5563</v>
      </c>
      <c r="C175">
        <v>59.25</v>
      </c>
    </row>
    <row r="176" spans="2:3">
      <c r="B176" s="97">
        <v>5564</v>
      </c>
      <c r="C176">
        <v>59.51</v>
      </c>
    </row>
    <row r="177" spans="2:3">
      <c r="B177" s="97">
        <v>5565</v>
      </c>
      <c r="C177">
        <v>59.51</v>
      </c>
    </row>
    <row r="178" spans="2:3">
      <c r="B178" s="97">
        <v>5567</v>
      </c>
      <c r="C178">
        <v>60.13</v>
      </c>
    </row>
    <row r="179" spans="2:3">
      <c r="B179" s="97">
        <v>5568</v>
      </c>
      <c r="C179">
        <v>61.3</v>
      </c>
    </row>
    <row r="180" spans="2:3">
      <c r="B180" s="97">
        <v>5569</v>
      </c>
      <c r="C180">
        <v>60.83</v>
      </c>
    </row>
    <row r="182" spans="2:3">
      <c r="B182" s="97">
        <v>5570</v>
      </c>
      <c r="C182">
        <v>61.05</v>
      </c>
    </row>
    <row r="184" spans="2:3">
      <c r="B184" s="97">
        <v>5572</v>
      </c>
      <c r="C184">
        <v>61.05</v>
      </c>
    </row>
    <row r="186" spans="2:3">
      <c r="B186" s="97">
        <v>5574</v>
      </c>
      <c r="C186">
        <v>62.29</v>
      </c>
    </row>
    <row r="188" spans="2:3">
      <c r="B188" s="97">
        <v>5575</v>
      </c>
      <c r="C188">
        <v>62.45</v>
      </c>
    </row>
    <row r="190" spans="2:3">
      <c r="B190" s="97">
        <v>5576</v>
      </c>
      <c r="C190">
        <v>62.55</v>
      </c>
    </row>
    <row r="194" spans="2:3">
      <c r="B194" s="97">
        <v>5577</v>
      </c>
      <c r="C194">
        <v>63.15</v>
      </c>
    </row>
    <row r="196" spans="2:3">
      <c r="B196" s="97">
        <v>5578</v>
      </c>
      <c r="C196">
        <v>65.02</v>
      </c>
    </row>
    <row r="199" spans="2:3">
      <c r="B199" s="97">
        <v>5579</v>
      </c>
      <c r="C199">
        <v>65.02</v>
      </c>
    </row>
    <row r="202" spans="2:3">
      <c r="B202" s="97">
        <v>5581</v>
      </c>
      <c r="C202">
        <v>64.66</v>
      </c>
    </row>
    <row r="205" spans="2:3">
      <c r="B205" s="97">
        <v>5582</v>
      </c>
      <c r="C205">
        <v>65.540000000000006</v>
      </c>
    </row>
  </sheetData>
  <mergeCells count="1">
    <mergeCell ref="B2:K2"/>
  </mergeCells>
  <hyperlinks>
    <hyperlink ref="B3" r:id="rId1" xr:uid="{904BB7F3-D7D7-4A40-B30B-698C42AE2336}"/>
    <hyperlink ref="B4" r:id="rId2" xr:uid="{516F8FE2-0086-48DD-B5B7-5525EC6DDEE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HW 9</vt:lpstr>
      <vt:lpstr>Instructions</vt:lpstr>
      <vt:lpstr>Q1-Simple LP</vt:lpstr>
      <vt:lpstr>Q2 - Puppet Shop</vt:lpstr>
      <vt:lpstr>Q3 Staff Scheduling</vt:lpstr>
      <vt:lpstr>Q4 Transportation Model</vt:lpstr>
      <vt:lpstr>Q5 Portfolio optimization</vt:lpstr>
      <vt:lpstr>Q6 Inserting blank rows</vt:lpstr>
      <vt:lpstr>Q7 Deleting Blank Rows</vt:lpstr>
      <vt:lpstr>Q8 Readings and videos</vt:lpstr>
      <vt:lpstr>Q1 Answer</vt:lpstr>
      <vt:lpstr>Q2 - Answer  INCOMPLETE</vt:lpstr>
      <vt:lpstr>Q3 ANSWER</vt:lpstr>
      <vt:lpstr>Q4 ANSWER</vt:lpstr>
      <vt:lpstr>Q5 Justin</vt:lpstr>
      <vt:lpstr>Q5 Portfolio optimization (2)</vt:lpstr>
      <vt:lpstr>Q6 Inserting blank rows (2)</vt:lpstr>
      <vt:lpstr>Q7 Deleting Blank Rows (3)</vt:lpstr>
      <vt:lpstr>Q8 Readings and videos (2)</vt:lpstr>
      <vt:lpstr>Q7 Deleting Blank Rows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dc:creator>
  <cp:lastModifiedBy>Vi Le</cp:lastModifiedBy>
  <dcterms:created xsi:type="dcterms:W3CDTF">2018-11-02T17:53:19Z</dcterms:created>
  <dcterms:modified xsi:type="dcterms:W3CDTF">2018-11-09T20:05:04Z</dcterms:modified>
</cp:coreProperties>
</file>