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showInkAnnotation="0" saveExternalLinkValues="0"/>
  <mc:AlternateContent xmlns:mc="http://schemas.openxmlformats.org/markup-compatibility/2006">
    <mc:Choice Requires="x15">
      <x15ac:absPath xmlns:x15ac="http://schemas.microsoft.com/office/spreadsheetml/2010/11/ac" url="D:\МГТУ\ИБМ3\БазыДан\Лекции\"/>
    </mc:Choice>
  </mc:AlternateContent>
  <xr:revisionPtr revIDLastSave="0" documentId="8_{74666C62-EF4D-4FE2-AE23-6190A990C0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Панель" sheetId="11" r:id="rId1"/>
    <sheet name="Выборки" sheetId="10" state="hidden" r:id="rId2"/>
    <sheet name="Проверка" sheetId="12" state="hidden" r:id="rId3"/>
    <sheet name="Отчёт" sheetId="5" r:id="rId4"/>
  </sheets>
  <definedNames>
    <definedName name="МаксДопусЗадержка">Отчёт!$K$4</definedName>
    <definedName name="СписокОтчётов">НаборДан[Набор данных]</definedName>
    <definedName name="СПравочник">Таблица2[[СП ]]</definedName>
    <definedName name="Срез_Год">#N/A</definedName>
    <definedName name="Срез_Месяц">#N/A</definedName>
    <definedName name="Срез_СП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 discardImageEditData="1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2" i="5" l="1"/>
  <c r="C722" i="5"/>
  <c r="K722" i="5"/>
  <c r="O722" i="5" s="1"/>
  <c r="P722" i="5" s="1"/>
  <c r="L722" i="5"/>
  <c r="M722" i="5"/>
  <c r="N722" i="5"/>
  <c r="Q722" i="5"/>
  <c r="R722" i="5"/>
  <c r="S722" i="5"/>
  <c r="B719" i="5"/>
  <c r="C719" i="5"/>
  <c r="K719" i="5"/>
  <c r="L719" i="5"/>
  <c r="M719" i="5"/>
  <c r="N719" i="5"/>
  <c r="O719" i="5"/>
  <c r="P719" i="5" s="1"/>
  <c r="Q719" i="5"/>
  <c r="R719" i="5" s="1"/>
  <c r="S719" i="5"/>
  <c r="B700" i="5"/>
  <c r="C700" i="5"/>
  <c r="K700" i="5"/>
  <c r="O700" i="5" s="1"/>
  <c r="P700" i="5" s="1"/>
  <c r="L700" i="5"/>
  <c r="Q700" i="5" s="1"/>
  <c r="R700" i="5" s="1"/>
  <c r="M700" i="5"/>
  <c r="N700" i="5"/>
  <c r="S700" i="5"/>
  <c r="B696" i="5"/>
  <c r="C696" i="5"/>
  <c r="K696" i="5"/>
  <c r="L696" i="5"/>
  <c r="Q696" i="5" s="1"/>
  <c r="R696" i="5" s="1"/>
  <c r="M696" i="5"/>
  <c r="N696" i="5"/>
  <c r="O696" i="5"/>
  <c r="P696" i="5" s="1"/>
  <c r="S696" i="5"/>
  <c r="B681" i="5"/>
  <c r="C681" i="5"/>
  <c r="K681" i="5"/>
  <c r="O681" i="5" s="1"/>
  <c r="P681" i="5" s="1"/>
  <c r="L681" i="5"/>
  <c r="M681" i="5"/>
  <c r="N681" i="5"/>
  <c r="Q681" i="5"/>
  <c r="R681" i="5" s="1"/>
  <c r="S681" i="5"/>
  <c r="B667" i="5"/>
  <c r="C667" i="5"/>
  <c r="K667" i="5"/>
  <c r="L667" i="5"/>
  <c r="Q667" i="5" s="1"/>
  <c r="R667" i="5" s="1"/>
  <c r="M667" i="5"/>
  <c r="N667" i="5"/>
  <c r="O667" i="5"/>
  <c r="P667" i="5" s="1"/>
  <c r="S667" i="5"/>
  <c r="B508" i="5"/>
  <c r="C508" i="5"/>
  <c r="K508" i="5"/>
  <c r="O508" i="5" s="1"/>
  <c r="P508" i="5" s="1"/>
  <c r="L508" i="5"/>
  <c r="M508" i="5"/>
  <c r="N508" i="5"/>
  <c r="Q508" i="5"/>
  <c r="R508" i="5" s="1"/>
  <c r="S508" i="5"/>
  <c r="B651" i="5"/>
  <c r="C651" i="5"/>
  <c r="K651" i="5"/>
  <c r="O651" i="5" s="1"/>
  <c r="P651" i="5" s="1"/>
  <c r="L651" i="5"/>
  <c r="Q651" i="5" s="1"/>
  <c r="R651" i="5" s="1"/>
  <c r="M651" i="5"/>
  <c r="N651" i="5"/>
  <c r="S651" i="5"/>
  <c r="B624" i="5"/>
  <c r="C624" i="5"/>
  <c r="K624" i="5"/>
  <c r="O624" i="5" s="1"/>
  <c r="P624" i="5" s="1"/>
  <c r="L624" i="5"/>
  <c r="Q624" i="5" s="1"/>
  <c r="R624" i="5" s="1"/>
  <c r="M624" i="5"/>
  <c r="N624" i="5"/>
  <c r="S624" i="5"/>
  <c r="B530" i="5"/>
  <c r="C530" i="5"/>
  <c r="K530" i="5"/>
  <c r="O530" i="5" s="1"/>
  <c r="P530" i="5" s="1"/>
  <c r="L530" i="5"/>
  <c r="M530" i="5"/>
  <c r="N530" i="5"/>
  <c r="Q530" i="5"/>
  <c r="R530" i="5" s="1"/>
  <c r="S530" i="5"/>
  <c r="B527" i="5"/>
  <c r="C527" i="5"/>
  <c r="K527" i="5"/>
  <c r="L527" i="5"/>
  <c r="Q527" i="5" s="1"/>
  <c r="R527" i="5" s="1"/>
  <c r="M527" i="5"/>
  <c r="N527" i="5"/>
  <c r="O527" i="5"/>
  <c r="P527" i="5" s="1"/>
  <c r="S527" i="5"/>
  <c r="B524" i="5"/>
  <c r="C524" i="5"/>
  <c r="K524" i="5"/>
  <c r="L524" i="5"/>
  <c r="Q524" i="5" s="1"/>
  <c r="R524" i="5" s="1"/>
  <c r="M524" i="5"/>
  <c r="N524" i="5"/>
  <c r="O524" i="5"/>
  <c r="P524" i="5" s="1"/>
  <c r="S524" i="5"/>
  <c r="B521" i="5"/>
  <c r="C521" i="5"/>
  <c r="K521" i="5"/>
  <c r="L521" i="5"/>
  <c r="Q521" i="5" s="1"/>
  <c r="R521" i="5" s="1"/>
  <c r="M521" i="5"/>
  <c r="N521" i="5"/>
  <c r="O521" i="5"/>
  <c r="P521" i="5" s="1"/>
  <c r="S521" i="5"/>
  <c r="B518" i="5"/>
  <c r="C518" i="5"/>
  <c r="K518" i="5"/>
  <c r="O518" i="5" s="1"/>
  <c r="P518" i="5" s="1"/>
  <c r="L518" i="5"/>
  <c r="Q518" i="5" s="1"/>
  <c r="R518" i="5" s="1"/>
  <c r="M518" i="5"/>
  <c r="N518" i="5"/>
  <c r="S518" i="5"/>
  <c r="B515" i="5"/>
  <c r="C515" i="5"/>
  <c r="K515" i="5"/>
  <c r="O515" i="5" s="1"/>
  <c r="P515" i="5" s="1"/>
  <c r="L515" i="5"/>
  <c r="Q515" i="5" s="1"/>
  <c r="R515" i="5" s="1"/>
  <c r="M515" i="5"/>
  <c r="N515" i="5"/>
  <c r="S515" i="5"/>
  <c r="B512" i="5"/>
  <c r="C512" i="5"/>
  <c r="K512" i="5"/>
  <c r="O512" i="5" s="1"/>
  <c r="P512" i="5" s="1"/>
  <c r="L512" i="5"/>
  <c r="Q512" i="5" s="1"/>
  <c r="R512" i="5" s="1"/>
  <c r="M512" i="5"/>
  <c r="N512" i="5"/>
  <c r="S512" i="5"/>
  <c r="B509" i="5" l="1"/>
  <c r="C509" i="5"/>
  <c r="K509" i="5"/>
  <c r="O509" i="5" s="1"/>
  <c r="P509" i="5" s="1"/>
  <c r="L509" i="5"/>
  <c r="Q509" i="5" s="1"/>
  <c r="R509" i="5" s="1"/>
  <c r="M509" i="5"/>
  <c r="N509" i="5"/>
  <c r="S509" i="5"/>
  <c r="B720" i="5" l="1"/>
  <c r="C720" i="5"/>
  <c r="K720" i="5"/>
  <c r="O720" i="5" s="1"/>
  <c r="P720" i="5" s="1"/>
  <c r="L720" i="5"/>
  <c r="Q720" i="5" s="1"/>
  <c r="R720" i="5" s="1"/>
  <c r="M720" i="5"/>
  <c r="N720" i="5"/>
  <c r="S720" i="5"/>
  <c r="B723" i="5"/>
  <c r="C723" i="5"/>
  <c r="K723" i="5"/>
  <c r="O723" i="5" s="1"/>
  <c r="P723" i="5" s="1"/>
  <c r="L723" i="5"/>
  <c r="Q723" i="5" s="1"/>
  <c r="R723" i="5" s="1"/>
  <c r="M723" i="5"/>
  <c r="N723" i="5"/>
  <c r="S723" i="5"/>
  <c r="B701" i="5"/>
  <c r="C701" i="5"/>
  <c r="K701" i="5"/>
  <c r="O701" i="5" s="1"/>
  <c r="P701" i="5" s="1"/>
  <c r="L701" i="5"/>
  <c r="Q701" i="5" s="1"/>
  <c r="R701" i="5" s="1"/>
  <c r="M701" i="5"/>
  <c r="N701" i="5"/>
  <c r="S701" i="5"/>
  <c r="B697" i="5"/>
  <c r="C697" i="5"/>
  <c r="K697" i="5"/>
  <c r="O697" i="5" s="1"/>
  <c r="P697" i="5" s="1"/>
  <c r="L697" i="5"/>
  <c r="Q697" i="5" s="1"/>
  <c r="R697" i="5" s="1"/>
  <c r="M697" i="5"/>
  <c r="N697" i="5"/>
  <c r="S697" i="5"/>
  <c r="B682" i="5"/>
  <c r="C682" i="5"/>
  <c r="K682" i="5"/>
  <c r="O682" i="5" s="1"/>
  <c r="P682" i="5" s="1"/>
  <c r="L682" i="5"/>
  <c r="Q682" i="5" s="1"/>
  <c r="R682" i="5" s="1"/>
  <c r="M682" i="5"/>
  <c r="N682" i="5"/>
  <c r="S682" i="5"/>
  <c r="B668" i="5"/>
  <c r="C668" i="5"/>
  <c r="K668" i="5"/>
  <c r="O668" i="5" s="1"/>
  <c r="P668" i="5" s="1"/>
  <c r="L668" i="5"/>
  <c r="Q668" i="5" s="1"/>
  <c r="R668" i="5" s="1"/>
  <c r="M668" i="5"/>
  <c r="N668" i="5"/>
  <c r="S668" i="5"/>
  <c r="B652" i="5"/>
  <c r="C652" i="5"/>
  <c r="K652" i="5"/>
  <c r="O652" i="5" s="1"/>
  <c r="P652" i="5" s="1"/>
  <c r="L652" i="5"/>
  <c r="Q652" i="5" s="1"/>
  <c r="R652" i="5" s="1"/>
  <c r="M652" i="5"/>
  <c r="N652" i="5"/>
  <c r="S652" i="5"/>
  <c r="B625" i="5" l="1"/>
  <c r="C625" i="5"/>
  <c r="K625" i="5"/>
  <c r="O625" i="5" s="1"/>
  <c r="P625" i="5" s="1"/>
  <c r="L625" i="5"/>
  <c r="Q625" i="5" s="1"/>
  <c r="R625" i="5" s="1"/>
  <c r="M625" i="5"/>
  <c r="N625" i="5"/>
  <c r="S625" i="5"/>
  <c r="B531" i="5"/>
  <c r="C531" i="5"/>
  <c r="K531" i="5"/>
  <c r="O531" i="5" s="1"/>
  <c r="P531" i="5" s="1"/>
  <c r="L531" i="5"/>
  <c r="Q531" i="5" s="1"/>
  <c r="R531" i="5" s="1"/>
  <c r="M531" i="5"/>
  <c r="N531" i="5"/>
  <c r="S531" i="5"/>
  <c r="B528" i="5"/>
  <c r="C528" i="5"/>
  <c r="K528" i="5"/>
  <c r="O528" i="5" s="1"/>
  <c r="P528" i="5" s="1"/>
  <c r="L528" i="5"/>
  <c r="Q528" i="5" s="1"/>
  <c r="R528" i="5" s="1"/>
  <c r="M528" i="5"/>
  <c r="N528" i="5"/>
  <c r="S528" i="5"/>
  <c r="B525" i="5"/>
  <c r="C525" i="5"/>
  <c r="K525" i="5"/>
  <c r="O525" i="5" s="1"/>
  <c r="P525" i="5" s="1"/>
  <c r="L525" i="5"/>
  <c r="Q525" i="5" s="1"/>
  <c r="R525" i="5" s="1"/>
  <c r="M525" i="5"/>
  <c r="N525" i="5"/>
  <c r="S525" i="5"/>
  <c r="B522" i="5"/>
  <c r="C522" i="5"/>
  <c r="K522" i="5"/>
  <c r="O522" i="5" s="1"/>
  <c r="P522" i="5" s="1"/>
  <c r="L522" i="5"/>
  <c r="Q522" i="5" s="1"/>
  <c r="R522" i="5" s="1"/>
  <c r="M522" i="5"/>
  <c r="N522" i="5"/>
  <c r="S522" i="5"/>
  <c r="B519" i="5"/>
  <c r="C519" i="5"/>
  <c r="K519" i="5"/>
  <c r="O519" i="5" s="1"/>
  <c r="P519" i="5" s="1"/>
  <c r="L519" i="5"/>
  <c r="Q519" i="5" s="1"/>
  <c r="R519" i="5" s="1"/>
  <c r="M519" i="5"/>
  <c r="N519" i="5"/>
  <c r="S519" i="5"/>
  <c r="B516" i="5"/>
  <c r="C516" i="5"/>
  <c r="K516" i="5"/>
  <c r="O516" i="5" s="1"/>
  <c r="P516" i="5" s="1"/>
  <c r="L516" i="5"/>
  <c r="Q516" i="5" s="1"/>
  <c r="R516" i="5" s="1"/>
  <c r="M516" i="5"/>
  <c r="N516" i="5"/>
  <c r="S516" i="5"/>
  <c r="B513" i="5"/>
  <c r="C513" i="5"/>
  <c r="K513" i="5"/>
  <c r="O513" i="5" s="1"/>
  <c r="P513" i="5" s="1"/>
  <c r="L513" i="5"/>
  <c r="Q513" i="5" s="1"/>
  <c r="R513" i="5" s="1"/>
  <c r="M513" i="5"/>
  <c r="N513" i="5"/>
  <c r="S513" i="5"/>
  <c r="B510" i="5"/>
  <c r="C510" i="5"/>
  <c r="K510" i="5"/>
  <c r="O510" i="5" s="1"/>
  <c r="P510" i="5" s="1"/>
  <c r="L510" i="5"/>
  <c r="Q510" i="5" s="1"/>
  <c r="R510" i="5" s="1"/>
  <c r="M510" i="5"/>
  <c r="N510" i="5"/>
  <c r="S510" i="5"/>
  <c r="B805" i="5"/>
  <c r="C805" i="5"/>
  <c r="K805" i="5"/>
  <c r="O805" i="5" s="1"/>
  <c r="P805" i="5" s="1"/>
  <c r="L805" i="5"/>
  <c r="Q805" i="5" s="1"/>
  <c r="R805" i="5" s="1"/>
  <c r="M805" i="5"/>
  <c r="N805" i="5"/>
  <c r="S805" i="5"/>
  <c r="B800" i="5"/>
  <c r="C800" i="5"/>
  <c r="K800" i="5"/>
  <c r="O800" i="5" s="1"/>
  <c r="P800" i="5" s="1"/>
  <c r="L800" i="5"/>
  <c r="Q800" i="5" s="1"/>
  <c r="R800" i="5" s="1"/>
  <c r="M800" i="5"/>
  <c r="N800" i="5"/>
  <c r="S800" i="5"/>
  <c r="B786" i="5"/>
  <c r="C786" i="5"/>
  <c r="K786" i="5"/>
  <c r="O786" i="5" s="1"/>
  <c r="P786" i="5" s="1"/>
  <c r="L786" i="5"/>
  <c r="Q786" i="5" s="1"/>
  <c r="R786" i="5" s="1"/>
  <c r="M786" i="5"/>
  <c r="N786" i="5"/>
  <c r="S786" i="5"/>
  <c r="B781" i="5"/>
  <c r="C781" i="5"/>
  <c r="K781" i="5"/>
  <c r="O781" i="5" s="1"/>
  <c r="P781" i="5" s="1"/>
  <c r="L781" i="5"/>
  <c r="Q781" i="5" s="1"/>
  <c r="R781" i="5" s="1"/>
  <c r="M781" i="5"/>
  <c r="N781" i="5"/>
  <c r="S781" i="5"/>
  <c r="B778" i="5"/>
  <c r="C778" i="5"/>
  <c r="K778" i="5"/>
  <c r="O778" i="5" s="1"/>
  <c r="P778" i="5" s="1"/>
  <c r="L778" i="5"/>
  <c r="Q778" i="5" s="1"/>
  <c r="R778" i="5" s="1"/>
  <c r="M778" i="5"/>
  <c r="N778" i="5"/>
  <c r="S778" i="5"/>
  <c r="B810" i="5" l="1"/>
  <c r="C810" i="5"/>
  <c r="L810" i="5"/>
  <c r="Q810" i="5" s="1"/>
  <c r="R810" i="5" s="1"/>
  <c r="K810" i="5"/>
  <c r="O810" i="5" s="1"/>
  <c r="P810" i="5" s="1"/>
  <c r="M810" i="5"/>
  <c r="C811" i="5"/>
  <c r="B811" i="5"/>
  <c r="K811" i="5"/>
  <c r="O811" i="5" s="1"/>
  <c r="P811" i="5" s="1"/>
  <c r="M811" i="5"/>
  <c r="N810" i="5" l="1"/>
  <c r="S810" i="5"/>
  <c r="N811" i="5"/>
  <c r="S811" i="5"/>
  <c r="L811" i="5"/>
  <c r="Q811" i="5" s="1"/>
  <c r="R811" i="5" s="1"/>
  <c r="C836" i="5"/>
  <c r="B836" i="5"/>
  <c r="K836" i="5"/>
  <c r="O836" i="5" s="1"/>
  <c r="P836" i="5" s="1"/>
  <c r="M836" i="5"/>
  <c r="C833" i="5"/>
  <c r="B833" i="5"/>
  <c r="K833" i="5"/>
  <c r="O833" i="5" s="1"/>
  <c r="P833" i="5" s="1"/>
  <c r="M833" i="5"/>
  <c r="C834" i="5"/>
  <c r="B834" i="5"/>
  <c r="K834" i="5"/>
  <c r="O834" i="5" s="1"/>
  <c r="P834" i="5" s="1"/>
  <c r="M834" i="5"/>
  <c r="C835" i="5"/>
  <c r="B835" i="5"/>
  <c r="K835" i="5"/>
  <c r="O835" i="5" s="1"/>
  <c r="P835" i="5" s="1"/>
  <c r="M835" i="5"/>
  <c r="C837" i="5"/>
  <c r="B837" i="5"/>
  <c r="K837" i="5"/>
  <c r="O837" i="5" s="1"/>
  <c r="P837" i="5" s="1"/>
  <c r="M837" i="5"/>
  <c r="C829" i="5"/>
  <c r="B829" i="5"/>
  <c r="K829" i="5"/>
  <c r="O829" i="5" s="1"/>
  <c r="P829" i="5" s="1"/>
  <c r="M829" i="5"/>
  <c r="N829" i="5"/>
  <c r="S829" i="5"/>
  <c r="C830" i="5"/>
  <c r="B830" i="5"/>
  <c r="K830" i="5"/>
  <c r="O830" i="5" s="1"/>
  <c r="P830" i="5" s="1"/>
  <c r="M830" i="5"/>
  <c r="C831" i="5"/>
  <c r="B831" i="5"/>
  <c r="K831" i="5"/>
  <c r="O831" i="5" s="1"/>
  <c r="P831" i="5" s="1"/>
  <c r="M831" i="5"/>
  <c r="C832" i="5"/>
  <c r="B832" i="5"/>
  <c r="K832" i="5"/>
  <c r="O832" i="5" s="1"/>
  <c r="P832" i="5" s="1"/>
  <c r="M832" i="5"/>
  <c r="B828" i="5"/>
  <c r="C828" i="5"/>
  <c r="K828" i="5"/>
  <c r="O828" i="5" s="1"/>
  <c r="P828" i="5" s="1"/>
  <c r="L828" i="5"/>
  <c r="Q828" i="5" s="1"/>
  <c r="R828" i="5" s="1"/>
  <c r="M828" i="5"/>
  <c r="N828" i="5"/>
  <c r="S828" i="5"/>
  <c r="S837" i="5" l="1"/>
  <c r="N831" i="5"/>
  <c r="N837" i="5"/>
  <c r="S833" i="5"/>
  <c r="N832" i="5"/>
  <c r="N835" i="5"/>
  <c r="N833" i="5"/>
  <c r="S836" i="5"/>
  <c r="N830" i="5"/>
  <c r="N834" i="5"/>
  <c r="N836" i="5"/>
  <c r="L836" i="5"/>
  <c r="Q836" i="5" s="1"/>
  <c r="R836" i="5" s="1"/>
  <c r="S834" i="5"/>
  <c r="S835" i="5"/>
  <c r="L833" i="5"/>
  <c r="Q833" i="5" s="1"/>
  <c r="R833" i="5" s="1"/>
  <c r="L837" i="5"/>
  <c r="Q837" i="5" s="1"/>
  <c r="R837" i="5" s="1"/>
  <c r="L835" i="5"/>
  <c r="Q835" i="5" s="1"/>
  <c r="R835" i="5" s="1"/>
  <c r="L834" i="5"/>
  <c r="Q834" i="5" s="1"/>
  <c r="R834" i="5" s="1"/>
  <c r="S830" i="5"/>
  <c r="S832" i="5"/>
  <c r="S831" i="5"/>
  <c r="L832" i="5"/>
  <c r="Q832" i="5" s="1"/>
  <c r="R832" i="5" s="1"/>
  <c r="L831" i="5"/>
  <c r="Q831" i="5" s="1"/>
  <c r="R831" i="5" s="1"/>
  <c r="L830" i="5"/>
  <c r="Q830" i="5" s="1"/>
  <c r="R830" i="5" s="1"/>
  <c r="L829" i="5"/>
  <c r="Q829" i="5" s="1"/>
  <c r="R829" i="5" s="1"/>
  <c r="C827" i="5"/>
  <c r="B827" i="5"/>
  <c r="K827" i="5"/>
  <c r="O827" i="5" s="1"/>
  <c r="P827" i="5" s="1"/>
  <c r="M827" i="5"/>
  <c r="N827" i="5"/>
  <c r="S827" i="5"/>
  <c r="C821" i="5"/>
  <c r="C822" i="5"/>
  <c r="B821" i="5"/>
  <c r="B822" i="5"/>
  <c r="K821" i="5"/>
  <c r="O821" i="5" s="1"/>
  <c r="P821" i="5" s="1"/>
  <c r="K822" i="5"/>
  <c r="O822" i="5" s="1"/>
  <c r="P822" i="5" s="1"/>
  <c r="M821" i="5"/>
  <c r="M822" i="5"/>
  <c r="C823" i="5"/>
  <c r="C824" i="5"/>
  <c r="B823" i="5"/>
  <c r="B824" i="5"/>
  <c r="K823" i="5"/>
  <c r="O823" i="5" s="1"/>
  <c r="P823" i="5" s="1"/>
  <c r="K824" i="5"/>
  <c r="O824" i="5" s="1"/>
  <c r="P824" i="5" s="1"/>
  <c r="M823" i="5"/>
  <c r="M824" i="5"/>
  <c r="C820" i="5"/>
  <c r="B820" i="5"/>
  <c r="K820" i="5"/>
  <c r="O820" i="5" s="1"/>
  <c r="P820" i="5" s="1"/>
  <c r="M820" i="5"/>
  <c r="N820" i="5"/>
  <c r="S820" i="5"/>
  <c r="C825" i="5"/>
  <c r="B825" i="5"/>
  <c r="K825" i="5"/>
  <c r="O825" i="5" s="1"/>
  <c r="P825" i="5" s="1"/>
  <c r="M825" i="5"/>
  <c r="N825" i="5"/>
  <c r="S825" i="5"/>
  <c r="C826" i="5"/>
  <c r="B826" i="5"/>
  <c r="K826" i="5"/>
  <c r="O826" i="5" s="1"/>
  <c r="P826" i="5" s="1"/>
  <c r="M826" i="5"/>
  <c r="N826" i="5"/>
  <c r="S826" i="5"/>
  <c r="C816" i="5"/>
  <c r="C817" i="5"/>
  <c r="B816" i="5"/>
  <c r="B817" i="5"/>
  <c r="K816" i="5"/>
  <c r="O816" i="5" s="1"/>
  <c r="P816" i="5" s="1"/>
  <c r="K817" i="5"/>
  <c r="O817" i="5" s="1"/>
  <c r="P817" i="5" s="1"/>
  <c r="L816" i="5"/>
  <c r="Q816" i="5" s="1"/>
  <c r="R816" i="5" s="1"/>
  <c r="L817" i="5"/>
  <c r="Q817" i="5" s="1"/>
  <c r="R817" i="5" s="1"/>
  <c r="M816" i="5"/>
  <c r="M817" i="5"/>
  <c r="N816" i="5"/>
  <c r="N817" i="5"/>
  <c r="S816" i="5"/>
  <c r="S817" i="5"/>
  <c r="C818" i="5"/>
  <c r="B818" i="5"/>
  <c r="K818" i="5"/>
  <c r="O818" i="5" s="1"/>
  <c r="P818" i="5" s="1"/>
  <c r="M818" i="5"/>
  <c r="N818" i="5"/>
  <c r="S818" i="5"/>
  <c r="C819" i="5"/>
  <c r="B819" i="5"/>
  <c r="K819" i="5"/>
  <c r="O819" i="5" s="1"/>
  <c r="P819" i="5" s="1"/>
  <c r="M819" i="5"/>
  <c r="N819" i="5"/>
  <c r="S819" i="5"/>
  <c r="C812" i="5"/>
  <c r="C813" i="5"/>
  <c r="B812" i="5"/>
  <c r="B813" i="5"/>
  <c r="K812" i="5"/>
  <c r="O812" i="5" s="1"/>
  <c r="P812" i="5" s="1"/>
  <c r="K813" i="5"/>
  <c r="O813" i="5" s="1"/>
  <c r="P813" i="5" s="1"/>
  <c r="L812" i="5"/>
  <c r="Q812" i="5" s="1"/>
  <c r="R812" i="5" s="1"/>
  <c r="L813" i="5"/>
  <c r="Q813" i="5" s="1"/>
  <c r="R813" i="5" s="1"/>
  <c r="M812" i="5"/>
  <c r="M813" i="5"/>
  <c r="N812" i="5"/>
  <c r="N813" i="5"/>
  <c r="S812" i="5"/>
  <c r="S813" i="5"/>
  <c r="B814" i="5"/>
  <c r="C814" i="5"/>
  <c r="K814" i="5"/>
  <c r="O814" i="5" s="1"/>
  <c r="P814" i="5" s="1"/>
  <c r="L814" i="5"/>
  <c r="Q814" i="5" s="1"/>
  <c r="R814" i="5" s="1"/>
  <c r="M814" i="5"/>
  <c r="N814" i="5"/>
  <c r="S814" i="5"/>
  <c r="C815" i="5"/>
  <c r="B815" i="5"/>
  <c r="K815" i="5"/>
  <c r="O815" i="5" s="1"/>
  <c r="P815" i="5" s="1"/>
  <c r="M815" i="5"/>
  <c r="N815" i="5"/>
  <c r="N822" i="5" l="1"/>
  <c r="N823" i="5"/>
  <c r="L822" i="5"/>
  <c r="Q822" i="5" s="1"/>
  <c r="R822" i="5" s="1"/>
  <c r="N821" i="5"/>
  <c r="L821" i="5"/>
  <c r="Q821" i="5" s="1"/>
  <c r="R821" i="5" s="1"/>
  <c r="L827" i="5"/>
  <c r="Q827" i="5" s="1"/>
  <c r="R827" i="5" s="1"/>
  <c r="S822" i="5"/>
  <c r="S821" i="5"/>
  <c r="N824" i="5"/>
  <c r="L823" i="5"/>
  <c r="Q823" i="5" s="1"/>
  <c r="R823" i="5" s="1"/>
  <c r="L824" i="5"/>
  <c r="Q824" i="5" s="1"/>
  <c r="R824" i="5" s="1"/>
  <c r="S824" i="5"/>
  <c r="S823" i="5"/>
  <c r="L826" i="5"/>
  <c r="Q826" i="5" s="1"/>
  <c r="R826" i="5" s="1"/>
  <c r="L825" i="5"/>
  <c r="Q825" i="5" s="1"/>
  <c r="R825" i="5" s="1"/>
  <c r="L820" i="5"/>
  <c r="Q820" i="5" s="1"/>
  <c r="R820" i="5" s="1"/>
  <c r="L819" i="5"/>
  <c r="Q819" i="5" s="1"/>
  <c r="R819" i="5" s="1"/>
  <c r="L818" i="5"/>
  <c r="Q818" i="5" s="1"/>
  <c r="R818" i="5" s="1"/>
  <c r="S815" i="5"/>
  <c r="L815" i="5"/>
  <c r="Q815" i="5" s="1"/>
  <c r="R815" i="5" s="1"/>
  <c r="B716" i="5"/>
  <c r="C716" i="5"/>
  <c r="K716" i="5"/>
  <c r="O716" i="5" s="1"/>
  <c r="P716" i="5" s="1"/>
  <c r="M716" i="5"/>
  <c r="L716" i="5" l="1"/>
  <c r="Q716" i="5" s="1"/>
  <c r="R716" i="5" s="1"/>
  <c r="S716" i="5"/>
  <c r="N716" i="5"/>
  <c r="C714" i="5"/>
  <c r="B714" i="5"/>
  <c r="K714" i="5"/>
  <c r="O714" i="5" s="1"/>
  <c r="P714" i="5" s="1"/>
  <c r="M714" i="5"/>
  <c r="N714" i="5"/>
  <c r="S714" i="5"/>
  <c r="L714" i="5" l="1"/>
  <c r="Q714" i="5" s="1"/>
  <c r="R714" i="5" s="1"/>
  <c r="B775" i="5"/>
  <c r="C775" i="5"/>
  <c r="L775" i="5"/>
  <c r="Q775" i="5" s="1"/>
  <c r="R775" i="5" s="1"/>
  <c r="K775" i="5"/>
  <c r="O775" i="5" s="1"/>
  <c r="P775" i="5" s="1"/>
  <c r="M775" i="5"/>
  <c r="B26" i="5"/>
  <c r="C26" i="5"/>
  <c r="L26" i="5"/>
  <c r="Q26" i="5" s="1"/>
  <c r="R26" i="5" s="1"/>
  <c r="K26" i="5"/>
  <c r="O26" i="5" s="1"/>
  <c r="P26" i="5" s="1"/>
  <c r="M26" i="5"/>
  <c r="B743" i="5"/>
  <c r="C743" i="5"/>
  <c r="L743" i="5"/>
  <c r="Q743" i="5" s="1"/>
  <c r="R743" i="5" s="1"/>
  <c r="K743" i="5"/>
  <c r="O743" i="5" s="1"/>
  <c r="P743" i="5" s="1"/>
  <c r="M743" i="5"/>
  <c r="B733" i="5"/>
  <c r="C733" i="5"/>
  <c r="S733" i="5"/>
  <c r="K733" i="5"/>
  <c r="O733" i="5" s="1"/>
  <c r="P733" i="5" s="1"/>
  <c r="M733" i="5"/>
  <c r="B734" i="5"/>
  <c r="C734" i="5"/>
  <c r="S734" i="5"/>
  <c r="K734" i="5"/>
  <c r="O734" i="5" s="1"/>
  <c r="P734" i="5" s="1"/>
  <c r="M734" i="5"/>
  <c r="C712" i="5"/>
  <c r="B712" i="5"/>
  <c r="K712" i="5"/>
  <c r="O712" i="5" s="1"/>
  <c r="P712" i="5" s="1"/>
  <c r="M712" i="5"/>
  <c r="N743" i="5" l="1"/>
  <c r="N733" i="5"/>
  <c r="N26" i="5"/>
  <c r="N775" i="5"/>
  <c r="S26" i="5"/>
  <c r="S775" i="5"/>
  <c r="S743" i="5"/>
  <c r="L734" i="5"/>
  <c r="Q734" i="5" s="1"/>
  <c r="R734" i="5" s="1"/>
  <c r="L733" i="5"/>
  <c r="Q733" i="5" s="1"/>
  <c r="R733" i="5" s="1"/>
  <c r="N734" i="5"/>
  <c r="S712" i="5"/>
  <c r="N712" i="5"/>
  <c r="L712" i="5"/>
  <c r="Q712" i="5" s="1"/>
  <c r="R712" i="5" s="1"/>
  <c r="C710" i="5"/>
  <c r="B710" i="5"/>
  <c r="K710" i="5"/>
  <c r="O710" i="5" s="1"/>
  <c r="P710" i="5" s="1"/>
  <c r="M710" i="5"/>
  <c r="S710" i="5" l="1"/>
  <c r="N710" i="5"/>
  <c r="L710" i="5"/>
  <c r="Q710" i="5" s="1"/>
  <c r="R710" i="5" s="1"/>
  <c r="C709" i="5"/>
  <c r="B709" i="5"/>
  <c r="K709" i="5"/>
  <c r="O709" i="5" s="1"/>
  <c r="P709" i="5" s="1"/>
  <c r="M709" i="5"/>
  <c r="N709" i="5" l="1"/>
  <c r="S709" i="5"/>
  <c r="L709" i="5"/>
  <c r="Q709" i="5" s="1"/>
  <c r="R709" i="5" s="1"/>
  <c r="B763" i="5"/>
  <c r="C763" i="5"/>
  <c r="L763" i="5"/>
  <c r="Q763" i="5" s="1"/>
  <c r="R763" i="5" s="1"/>
  <c r="K763" i="5"/>
  <c r="O763" i="5" s="1"/>
  <c r="P763" i="5" s="1"/>
  <c r="M763" i="5"/>
  <c r="B809" i="5"/>
  <c r="C809" i="5"/>
  <c r="S809" i="5"/>
  <c r="K809" i="5"/>
  <c r="O809" i="5" s="1"/>
  <c r="P809" i="5" s="1"/>
  <c r="M809" i="5"/>
  <c r="B658" i="5"/>
  <c r="C658" i="5"/>
  <c r="L658" i="5"/>
  <c r="Q658" i="5" s="1"/>
  <c r="R658" i="5" s="1"/>
  <c r="K658" i="5"/>
  <c r="O658" i="5" s="1"/>
  <c r="P658" i="5" s="1"/>
  <c r="M658" i="5"/>
  <c r="N763" i="5" l="1"/>
  <c r="S763" i="5"/>
  <c r="L809" i="5"/>
  <c r="Q809" i="5" s="1"/>
  <c r="R809" i="5" s="1"/>
  <c r="N658" i="5"/>
  <c r="N809" i="5"/>
  <c r="S658" i="5"/>
  <c r="C657" i="5"/>
  <c r="B657" i="5"/>
  <c r="K657" i="5"/>
  <c r="O657" i="5" s="1"/>
  <c r="P657" i="5" s="1"/>
  <c r="M657" i="5"/>
  <c r="S657" i="5" l="1"/>
  <c r="N657" i="5"/>
  <c r="L657" i="5"/>
  <c r="Q657" i="5" s="1"/>
  <c r="R657" i="5" s="1"/>
  <c r="B641" i="5"/>
  <c r="C641" i="5"/>
  <c r="N641" i="5"/>
  <c r="K641" i="5"/>
  <c r="O641" i="5" s="1"/>
  <c r="P641" i="5" s="1"/>
  <c r="M641" i="5"/>
  <c r="L641" i="5" l="1"/>
  <c r="Q641" i="5" s="1"/>
  <c r="R641" i="5" s="1"/>
  <c r="S641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11" i="5"/>
  <c r="B514" i="5"/>
  <c r="B517" i="5"/>
  <c r="B520" i="5"/>
  <c r="B523" i="5"/>
  <c r="B526" i="5"/>
  <c r="B529" i="5"/>
  <c r="B532" i="5"/>
  <c r="B533" i="5"/>
  <c r="B534" i="5"/>
  <c r="B535" i="5"/>
  <c r="B536" i="5"/>
  <c r="B537" i="5"/>
  <c r="B538" i="5"/>
  <c r="B539" i="5"/>
  <c r="B540" i="5"/>
  <c r="B541" i="5"/>
  <c r="B544" i="5"/>
  <c r="B545" i="5"/>
  <c r="B546" i="5"/>
  <c r="B547" i="5"/>
  <c r="B548" i="5"/>
  <c r="B549" i="5"/>
  <c r="B550" i="5"/>
  <c r="B628" i="5"/>
  <c r="B64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6" i="5"/>
  <c r="B627" i="5"/>
  <c r="B655" i="5"/>
  <c r="B629" i="5"/>
  <c r="B630" i="5"/>
  <c r="B631" i="5"/>
  <c r="B632" i="5"/>
  <c r="B633" i="5"/>
  <c r="B634" i="5"/>
  <c r="B635" i="5"/>
  <c r="B636" i="5"/>
  <c r="B637" i="5"/>
  <c r="B638" i="5"/>
  <c r="B639" i="5"/>
  <c r="B671" i="5"/>
  <c r="B642" i="5"/>
  <c r="B643" i="5"/>
  <c r="B644" i="5"/>
  <c r="B645" i="5"/>
  <c r="B646" i="5"/>
  <c r="B647" i="5"/>
  <c r="B648" i="5"/>
  <c r="B649" i="5"/>
  <c r="B650" i="5"/>
  <c r="B653" i="5"/>
  <c r="B654" i="5"/>
  <c r="B685" i="5"/>
  <c r="B656" i="5"/>
  <c r="B659" i="5"/>
  <c r="B660" i="5"/>
  <c r="B661" i="5"/>
  <c r="B662" i="5"/>
  <c r="B663" i="5"/>
  <c r="B664" i="5"/>
  <c r="B665" i="5"/>
  <c r="B666" i="5"/>
  <c r="B669" i="5"/>
  <c r="B670" i="5"/>
  <c r="B704" i="5"/>
  <c r="B672" i="5"/>
  <c r="B673" i="5"/>
  <c r="B674" i="5"/>
  <c r="B675" i="5"/>
  <c r="B676" i="5"/>
  <c r="B677" i="5"/>
  <c r="B678" i="5"/>
  <c r="B679" i="5"/>
  <c r="B680" i="5"/>
  <c r="B683" i="5"/>
  <c r="B684" i="5"/>
  <c r="B705" i="5"/>
  <c r="B686" i="5"/>
  <c r="B687" i="5"/>
  <c r="B688" i="5"/>
  <c r="B689" i="5"/>
  <c r="B690" i="5"/>
  <c r="B691" i="5"/>
  <c r="B692" i="5"/>
  <c r="B693" i="5"/>
  <c r="B694" i="5"/>
  <c r="B695" i="5"/>
  <c r="B698" i="5"/>
  <c r="B699" i="5"/>
  <c r="B702" i="5"/>
  <c r="B703" i="5"/>
  <c r="B728" i="5"/>
  <c r="B732" i="5"/>
  <c r="B706" i="5"/>
  <c r="B707" i="5"/>
  <c r="B708" i="5"/>
  <c r="B711" i="5"/>
  <c r="B713" i="5"/>
  <c r="B715" i="5"/>
  <c r="B717" i="5"/>
  <c r="B718" i="5"/>
  <c r="B721" i="5"/>
  <c r="B724" i="5"/>
  <c r="B725" i="5"/>
  <c r="B726" i="5"/>
  <c r="B727" i="5"/>
  <c r="B755" i="5"/>
  <c r="B729" i="5"/>
  <c r="B730" i="5"/>
  <c r="B731" i="5"/>
  <c r="B761" i="5"/>
  <c r="B735" i="5"/>
  <c r="B736" i="5"/>
  <c r="B737" i="5"/>
  <c r="B738" i="5"/>
  <c r="B739" i="5"/>
  <c r="B740" i="5"/>
  <c r="B741" i="5"/>
  <c r="B764" i="5"/>
  <c r="B744" i="5"/>
  <c r="B745" i="5"/>
  <c r="B746" i="5"/>
  <c r="B742" i="5"/>
  <c r="B748" i="5"/>
  <c r="B749" i="5"/>
  <c r="B750" i="5"/>
  <c r="B747" i="5"/>
  <c r="B752" i="5"/>
  <c r="B753" i="5"/>
  <c r="B754" i="5"/>
  <c r="B751" i="5"/>
  <c r="B756" i="5"/>
  <c r="B757" i="5"/>
  <c r="B758" i="5"/>
  <c r="B759" i="5"/>
  <c r="B760" i="5"/>
  <c r="B768" i="5"/>
  <c r="B762" i="5"/>
  <c r="B773" i="5"/>
  <c r="B765" i="5"/>
  <c r="B766" i="5"/>
  <c r="B767" i="5"/>
  <c r="B542" i="5"/>
  <c r="B769" i="5"/>
  <c r="B770" i="5"/>
  <c r="B771" i="5"/>
  <c r="B772" i="5"/>
  <c r="B783" i="5"/>
  <c r="B774" i="5"/>
  <c r="B776" i="5"/>
  <c r="B777" i="5"/>
  <c r="B779" i="5"/>
  <c r="B780" i="5"/>
  <c r="B782" i="5"/>
  <c r="B788" i="5"/>
  <c r="B784" i="5"/>
  <c r="B785" i="5"/>
  <c r="B787" i="5"/>
  <c r="B794" i="5"/>
  <c r="B789" i="5"/>
  <c r="B790" i="5"/>
  <c r="B791" i="5"/>
  <c r="B792" i="5"/>
  <c r="B793" i="5"/>
  <c r="B543" i="5"/>
  <c r="B795" i="5"/>
  <c r="B796" i="5"/>
  <c r="B797" i="5"/>
  <c r="B798" i="5"/>
  <c r="B799" i="5"/>
  <c r="B801" i="5"/>
  <c r="B802" i="5"/>
  <c r="B803" i="5"/>
  <c r="B804" i="5"/>
  <c r="B806" i="5"/>
  <c r="B807" i="5"/>
  <c r="B808" i="5"/>
  <c r="C807" i="5"/>
  <c r="C808" i="5"/>
  <c r="L807" i="5"/>
  <c r="Q807" i="5" s="1"/>
  <c r="R807" i="5" s="1"/>
  <c r="L808" i="5"/>
  <c r="Q808" i="5" s="1"/>
  <c r="R808" i="5" s="1"/>
  <c r="K807" i="5"/>
  <c r="O807" i="5" s="1"/>
  <c r="P807" i="5" s="1"/>
  <c r="K808" i="5"/>
  <c r="O808" i="5" s="1"/>
  <c r="P808" i="5" s="1"/>
  <c r="M807" i="5"/>
  <c r="M808" i="5"/>
  <c r="N807" i="5"/>
  <c r="N808" i="5"/>
  <c r="S807" i="5" l="1"/>
  <c r="S808" i="5"/>
  <c r="C797" i="5"/>
  <c r="K797" i="5"/>
  <c r="O797" i="5" s="1"/>
  <c r="P797" i="5" s="1"/>
  <c r="L797" i="5"/>
  <c r="Q797" i="5" s="1"/>
  <c r="R797" i="5" s="1"/>
  <c r="M797" i="5"/>
  <c r="N797" i="5"/>
  <c r="S797" i="5"/>
  <c r="C728" i="5" l="1"/>
  <c r="K728" i="5"/>
  <c r="O728" i="5" s="1"/>
  <c r="P728" i="5" s="1"/>
  <c r="L728" i="5"/>
  <c r="Q728" i="5" s="1"/>
  <c r="R728" i="5" s="1"/>
  <c r="M728" i="5"/>
  <c r="N728" i="5"/>
  <c r="S728" i="5"/>
  <c r="C702" i="5" l="1"/>
  <c r="L702" i="5"/>
  <c r="Q702" i="5" s="1"/>
  <c r="R702" i="5" s="1"/>
  <c r="K702" i="5"/>
  <c r="O702" i="5" s="1"/>
  <c r="P702" i="5" s="1"/>
  <c r="M702" i="5"/>
  <c r="C699" i="5"/>
  <c r="L699" i="5"/>
  <c r="Q699" i="5" s="1"/>
  <c r="R699" i="5" s="1"/>
  <c r="K699" i="5"/>
  <c r="O699" i="5" s="1"/>
  <c r="P699" i="5" s="1"/>
  <c r="M699" i="5"/>
  <c r="N702" i="5" l="1"/>
  <c r="S702" i="5"/>
  <c r="S699" i="5"/>
  <c r="N699" i="5"/>
  <c r="S245" i="5" l="1"/>
  <c r="C245" i="5"/>
  <c r="K245" i="5"/>
  <c r="O245" i="5" s="1"/>
  <c r="P245" i="5" s="1"/>
  <c r="M245" i="5"/>
  <c r="N245" i="5" l="1"/>
  <c r="L245" i="5"/>
  <c r="Q245" i="5" s="1"/>
  <c r="R245" i="5" s="1"/>
  <c r="S806" i="5"/>
  <c r="N806" i="5"/>
  <c r="M806" i="5"/>
  <c r="L806" i="5"/>
  <c r="Q806" i="5" s="1"/>
  <c r="R806" i="5" s="1"/>
  <c r="K806" i="5"/>
  <c r="O806" i="5" s="1"/>
  <c r="P806" i="5" s="1"/>
  <c r="C806" i="5"/>
  <c r="S804" i="5"/>
  <c r="N804" i="5"/>
  <c r="M804" i="5"/>
  <c r="L804" i="5"/>
  <c r="Q804" i="5" s="1"/>
  <c r="R804" i="5" s="1"/>
  <c r="K804" i="5"/>
  <c r="O804" i="5" s="1"/>
  <c r="P804" i="5" s="1"/>
  <c r="C804" i="5"/>
  <c r="S803" i="5"/>
  <c r="N803" i="5"/>
  <c r="M803" i="5"/>
  <c r="L803" i="5"/>
  <c r="Q803" i="5" s="1"/>
  <c r="R803" i="5" s="1"/>
  <c r="K803" i="5"/>
  <c r="O803" i="5" s="1"/>
  <c r="P803" i="5" s="1"/>
  <c r="C803" i="5"/>
  <c r="S802" i="5"/>
  <c r="N802" i="5"/>
  <c r="M802" i="5"/>
  <c r="L802" i="5"/>
  <c r="Q802" i="5" s="1"/>
  <c r="R802" i="5" s="1"/>
  <c r="K802" i="5"/>
  <c r="O802" i="5" s="1"/>
  <c r="P802" i="5" s="1"/>
  <c r="C802" i="5"/>
  <c r="S801" i="5"/>
  <c r="N801" i="5"/>
  <c r="M801" i="5"/>
  <c r="L801" i="5"/>
  <c r="Q801" i="5" s="1"/>
  <c r="R801" i="5" s="1"/>
  <c r="K801" i="5"/>
  <c r="O801" i="5" s="1"/>
  <c r="P801" i="5" s="1"/>
  <c r="C801" i="5"/>
  <c r="S799" i="5"/>
  <c r="N799" i="5"/>
  <c r="M799" i="5"/>
  <c r="L799" i="5"/>
  <c r="Q799" i="5" s="1"/>
  <c r="R799" i="5" s="1"/>
  <c r="K799" i="5"/>
  <c r="O799" i="5" s="1"/>
  <c r="P799" i="5" s="1"/>
  <c r="C799" i="5"/>
  <c r="S798" i="5"/>
  <c r="N798" i="5"/>
  <c r="M798" i="5"/>
  <c r="L798" i="5"/>
  <c r="Q798" i="5" s="1"/>
  <c r="R798" i="5" s="1"/>
  <c r="K798" i="5"/>
  <c r="O798" i="5" s="1"/>
  <c r="P798" i="5" s="1"/>
  <c r="C798" i="5"/>
  <c r="S796" i="5"/>
  <c r="N796" i="5"/>
  <c r="M796" i="5"/>
  <c r="L796" i="5"/>
  <c r="Q796" i="5" s="1"/>
  <c r="R796" i="5" s="1"/>
  <c r="K796" i="5"/>
  <c r="O796" i="5" s="1"/>
  <c r="P796" i="5" s="1"/>
  <c r="C796" i="5"/>
  <c r="S795" i="5"/>
  <c r="N795" i="5"/>
  <c r="M795" i="5"/>
  <c r="L795" i="5"/>
  <c r="Q795" i="5" s="1"/>
  <c r="R795" i="5" s="1"/>
  <c r="K795" i="5"/>
  <c r="O795" i="5" s="1"/>
  <c r="P795" i="5" s="1"/>
  <c r="C795" i="5"/>
  <c r="S543" i="5"/>
  <c r="N543" i="5"/>
  <c r="M543" i="5"/>
  <c r="L543" i="5"/>
  <c r="Q543" i="5" s="1"/>
  <c r="R543" i="5" s="1"/>
  <c r="K543" i="5"/>
  <c r="O543" i="5" s="1"/>
  <c r="P543" i="5" s="1"/>
  <c r="C543" i="5"/>
  <c r="S793" i="5"/>
  <c r="N793" i="5"/>
  <c r="M793" i="5"/>
  <c r="L793" i="5"/>
  <c r="Q793" i="5" s="1"/>
  <c r="R793" i="5" s="1"/>
  <c r="K793" i="5"/>
  <c r="O793" i="5" s="1"/>
  <c r="P793" i="5" s="1"/>
  <c r="C793" i="5"/>
  <c r="S792" i="5"/>
  <c r="N792" i="5"/>
  <c r="M792" i="5"/>
  <c r="L792" i="5"/>
  <c r="Q792" i="5" s="1"/>
  <c r="R792" i="5" s="1"/>
  <c r="K792" i="5"/>
  <c r="O792" i="5" s="1"/>
  <c r="P792" i="5" s="1"/>
  <c r="C792" i="5"/>
  <c r="S791" i="5"/>
  <c r="N791" i="5"/>
  <c r="M791" i="5"/>
  <c r="L791" i="5"/>
  <c r="Q791" i="5" s="1"/>
  <c r="R791" i="5" s="1"/>
  <c r="K791" i="5"/>
  <c r="O791" i="5" s="1"/>
  <c r="P791" i="5" s="1"/>
  <c r="C791" i="5"/>
  <c r="S790" i="5"/>
  <c r="N790" i="5"/>
  <c r="M790" i="5"/>
  <c r="L790" i="5"/>
  <c r="Q790" i="5" s="1"/>
  <c r="R790" i="5" s="1"/>
  <c r="K790" i="5"/>
  <c r="O790" i="5" s="1"/>
  <c r="P790" i="5" s="1"/>
  <c r="C790" i="5"/>
  <c r="S789" i="5"/>
  <c r="N789" i="5"/>
  <c r="M789" i="5"/>
  <c r="L789" i="5"/>
  <c r="Q789" i="5" s="1"/>
  <c r="R789" i="5" s="1"/>
  <c r="K789" i="5"/>
  <c r="O789" i="5" s="1"/>
  <c r="P789" i="5" s="1"/>
  <c r="C789" i="5"/>
  <c r="S794" i="5"/>
  <c r="N794" i="5"/>
  <c r="M794" i="5"/>
  <c r="L794" i="5"/>
  <c r="Q794" i="5" s="1"/>
  <c r="R794" i="5" s="1"/>
  <c r="K794" i="5"/>
  <c r="O794" i="5" s="1"/>
  <c r="P794" i="5" s="1"/>
  <c r="C794" i="5"/>
  <c r="S787" i="5"/>
  <c r="N787" i="5"/>
  <c r="M787" i="5"/>
  <c r="L787" i="5"/>
  <c r="Q787" i="5" s="1"/>
  <c r="R787" i="5" s="1"/>
  <c r="K787" i="5"/>
  <c r="O787" i="5" s="1"/>
  <c r="P787" i="5" s="1"/>
  <c r="C787" i="5"/>
  <c r="S785" i="5"/>
  <c r="N785" i="5"/>
  <c r="M785" i="5"/>
  <c r="L785" i="5"/>
  <c r="Q785" i="5" s="1"/>
  <c r="R785" i="5" s="1"/>
  <c r="K785" i="5"/>
  <c r="O785" i="5" s="1"/>
  <c r="P785" i="5" s="1"/>
  <c r="C785" i="5"/>
  <c r="S784" i="5"/>
  <c r="N784" i="5"/>
  <c r="M784" i="5"/>
  <c r="L784" i="5"/>
  <c r="Q784" i="5" s="1"/>
  <c r="R784" i="5" s="1"/>
  <c r="K784" i="5"/>
  <c r="O784" i="5" s="1"/>
  <c r="P784" i="5" s="1"/>
  <c r="C784" i="5"/>
  <c r="S788" i="5"/>
  <c r="N788" i="5"/>
  <c r="M788" i="5"/>
  <c r="L788" i="5"/>
  <c r="Q788" i="5" s="1"/>
  <c r="R788" i="5" s="1"/>
  <c r="K788" i="5"/>
  <c r="O788" i="5" s="1"/>
  <c r="P788" i="5" s="1"/>
  <c r="C788" i="5"/>
  <c r="S782" i="5"/>
  <c r="N782" i="5"/>
  <c r="M782" i="5"/>
  <c r="L782" i="5"/>
  <c r="Q782" i="5" s="1"/>
  <c r="R782" i="5" s="1"/>
  <c r="K782" i="5"/>
  <c r="O782" i="5" s="1"/>
  <c r="P782" i="5" s="1"/>
  <c r="C782" i="5"/>
  <c r="S780" i="5"/>
  <c r="N780" i="5"/>
  <c r="M780" i="5"/>
  <c r="L780" i="5"/>
  <c r="Q780" i="5" s="1"/>
  <c r="R780" i="5" s="1"/>
  <c r="K780" i="5"/>
  <c r="O780" i="5" s="1"/>
  <c r="P780" i="5" s="1"/>
  <c r="C780" i="5"/>
  <c r="S779" i="5"/>
  <c r="N779" i="5"/>
  <c r="M779" i="5"/>
  <c r="L779" i="5"/>
  <c r="Q779" i="5" s="1"/>
  <c r="R779" i="5" s="1"/>
  <c r="K779" i="5"/>
  <c r="O779" i="5" s="1"/>
  <c r="P779" i="5" s="1"/>
  <c r="C779" i="5"/>
  <c r="S777" i="5"/>
  <c r="N777" i="5"/>
  <c r="M777" i="5"/>
  <c r="L777" i="5"/>
  <c r="Q777" i="5" s="1"/>
  <c r="R777" i="5" s="1"/>
  <c r="K777" i="5"/>
  <c r="O777" i="5" s="1"/>
  <c r="P777" i="5" s="1"/>
  <c r="C777" i="5"/>
  <c r="S776" i="5"/>
  <c r="N776" i="5"/>
  <c r="M776" i="5"/>
  <c r="L776" i="5"/>
  <c r="Q776" i="5" s="1"/>
  <c r="R776" i="5" s="1"/>
  <c r="K776" i="5"/>
  <c r="O776" i="5" s="1"/>
  <c r="P776" i="5" s="1"/>
  <c r="C776" i="5"/>
  <c r="S774" i="5"/>
  <c r="N774" i="5"/>
  <c r="M774" i="5"/>
  <c r="L774" i="5"/>
  <c r="Q774" i="5" s="1"/>
  <c r="R774" i="5" s="1"/>
  <c r="K774" i="5"/>
  <c r="O774" i="5" s="1"/>
  <c r="P774" i="5" s="1"/>
  <c r="C774" i="5"/>
  <c r="S783" i="5"/>
  <c r="N783" i="5"/>
  <c r="M783" i="5"/>
  <c r="L783" i="5"/>
  <c r="Q783" i="5" s="1"/>
  <c r="R783" i="5" s="1"/>
  <c r="K783" i="5"/>
  <c r="O783" i="5" s="1"/>
  <c r="P783" i="5" s="1"/>
  <c r="C783" i="5"/>
  <c r="S772" i="5"/>
  <c r="N772" i="5"/>
  <c r="M772" i="5"/>
  <c r="L772" i="5"/>
  <c r="Q772" i="5" s="1"/>
  <c r="R772" i="5" s="1"/>
  <c r="K772" i="5"/>
  <c r="O772" i="5" s="1"/>
  <c r="P772" i="5" s="1"/>
  <c r="C772" i="5"/>
  <c r="S771" i="5"/>
  <c r="N771" i="5"/>
  <c r="M771" i="5"/>
  <c r="L771" i="5"/>
  <c r="Q771" i="5" s="1"/>
  <c r="R771" i="5" s="1"/>
  <c r="K771" i="5"/>
  <c r="O771" i="5" s="1"/>
  <c r="P771" i="5" s="1"/>
  <c r="C771" i="5"/>
  <c r="S770" i="5"/>
  <c r="N770" i="5"/>
  <c r="M770" i="5"/>
  <c r="L770" i="5"/>
  <c r="Q770" i="5" s="1"/>
  <c r="R770" i="5" s="1"/>
  <c r="K770" i="5"/>
  <c r="O770" i="5" s="1"/>
  <c r="P770" i="5" s="1"/>
  <c r="C770" i="5"/>
  <c r="S769" i="5"/>
  <c r="N769" i="5"/>
  <c r="M769" i="5"/>
  <c r="L769" i="5"/>
  <c r="Q769" i="5" s="1"/>
  <c r="R769" i="5" s="1"/>
  <c r="K769" i="5"/>
  <c r="O769" i="5" s="1"/>
  <c r="P769" i="5" s="1"/>
  <c r="C769" i="5"/>
  <c r="S542" i="5"/>
  <c r="N542" i="5"/>
  <c r="M542" i="5"/>
  <c r="L542" i="5"/>
  <c r="Q542" i="5" s="1"/>
  <c r="R542" i="5" s="1"/>
  <c r="K542" i="5"/>
  <c r="O542" i="5" s="1"/>
  <c r="P542" i="5" s="1"/>
  <c r="C542" i="5"/>
  <c r="S767" i="5"/>
  <c r="N767" i="5"/>
  <c r="M767" i="5"/>
  <c r="L767" i="5"/>
  <c r="Q767" i="5" s="1"/>
  <c r="R767" i="5" s="1"/>
  <c r="K767" i="5"/>
  <c r="O767" i="5" s="1"/>
  <c r="P767" i="5" s="1"/>
  <c r="C767" i="5"/>
  <c r="S766" i="5"/>
  <c r="N766" i="5"/>
  <c r="M766" i="5"/>
  <c r="L766" i="5"/>
  <c r="Q766" i="5" s="1"/>
  <c r="R766" i="5" s="1"/>
  <c r="K766" i="5"/>
  <c r="O766" i="5" s="1"/>
  <c r="P766" i="5" s="1"/>
  <c r="C766" i="5"/>
  <c r="S765" i="5"/>
  <c r="N765" i="5"/>
  <c r="M765" i="5"/>
  <c r="L765" i="5"/>
  <c r="Q765" i="5" s="1"/>
  <c r="R765" i="5" s="1"/>
  <c r="K765" i="5"/>
  <c r="O765" i="5" s="1"/>
  <c r="P765" i="5" s="1"/>
  <c r="C765" i="5"/>
  <c r="S773" i="5"/>
  <c r="N773" i="5"/>
  <c r="M773" i="5"/>
  <c r="L773" i="5"/>
  <c r="Q773" i="5" s="1"/>
  <c r="R773" i="5" s="1"/>
  <c r="K773" i="5"/>
  <c r="O773" i="5" s="1"/>
  <c r="P773" i="5" s="1"/>
  <c r="C773" i="5"/>
  <c r="S762" i="5"/>
  <c r="N762" i="5"/>
  <c r="M762" i="5"/>
  <c r="L762" i="5"/>
  <c r="Q762" i="5" s="1"/>
  <c r="R762" i="5" s="1"/>
  <c r="K762" i="5"/>
  <c r="O762" i="5" s="1"/>
  <c r="P762" i="5" s="1"/>
  <c r="C762" i="5"/>
  <c r="S768" i="5"/>
  <c r="N768" i="5"/>
  <c r="M768" i="5"/>
  <c r="L768" i="5"/>
  <c r="Q768" i="5" s="1"/>
  <c r="R768" i="5" s="1"/>
  <c r="K768" i="5"/>
  <c r="O768" i="5" s="1"/>
  <c r="P768" i="5" s="1"/>
  <c r="C768" i="5"/>
  <c r="S760" i="5"/>
  <c r="N760" i="5"/>
  <c r="M760" i="5"/>
  <c r="L760" i="5"/>
  <c r="Q760" i="5" s="1"/>
  <c r="R760" i="5" s="1"/>
  <c r="K760" i="5"/>
  <c r="O760" i="5" s="1"/>
  <c r="P760" i="5" s="1"/>
  <c r="C760" i="5"/>
  <c r="S759" i="5"/>
  <c r="N759" i="5"/>
  <c r="M759" i="5"/>
  <c r="L759" i="5"/>
  <c r="Q759" i="5" s="1"/>
  <c r="R759" i="5" s="1"/>
  <c r="K759" i="5"/>
  <c r="O759" i="5" s="1"/>
  <c r="P759" i="5" s="1"/>
  <c r="C759" i="5"/>
  <c r="S758" i="5"/>
  <c r="N758" i="5"/>
  <c r="M758" i="5"/>
  <c r="L758" i="5"/>
  <c r="Q758" i="5" s="1"/>
  <c r="R758" i="5" s="1"/>
  <c r="K758" i="5"/>
  <c r="O758" i="5" s="1"/>
  <c r="P758" i="5" s="1"/>
  <c r="C758" i="5"/>
  <c r="S757" i="5"/>
  <c r="N757" i="5"/>
  <c r="M757" i="5"/>
  <c r="L757" i="5"/>
  <c r="Q757" i="5" s="1"/>
  <c r="R757" i="5" s="1"/>
  <c r="K757" i="5"/>
  <c r="O757" i="5" s="1"/>
  <c r="P757" i="5" s="1"/>
  <c r="C757" i="5"/>
  <c r="S756" i="5"/>
  <c r="N756" i="5"/>
  <c r="M756" i="5"/>
  <c r="L756" i="5"/>
  <c r="Q756" i="5" s="1"/>
  <c r="R756" i="5" s="1"/>
  <c r="K756" i="5"/>
  <c r="O756" i="5" s="1"/>
  <c r="P756" i="5" s="1"/>
  <c r="C756" i="5"/>
  <c r="S751" i="5"/>
  <c r="N751" i="5"/>
  <c r="M751" i="5"/>
  <c r="L751" i="5"/>
  <c r="Q751" i="5" s="1"/>
  <c r="R751" i="5" s="1"/>
  <c r="K751" i="5"/>
  <c r="O751" i="5" s="1"/>
  <c r="P751" i="5" s="1"/>
  <c r="C751" i="5"/>
  <c r="S754" i="5"/>
  <c r="N754" i="5"/>
  <c r="M754" i="5"/>
  <c r="L754" i="5"/>
  <c r="Q754" i="5" s="1"/>
  <c r="R754" i="5" s="1"/>
  <c r="K754" i="5"/>
  <c r="O754" i="5" s="1"/>
  <c r="P754" i="5" s="1"/>
  <c r="C754" i="5"/>
  <c r="S753" i="5"/>
  <c r="N753" i="5"/>
  <c r="M753" i="5"/>
  <c r="L753" i="5"/>
  <c r="Q753" i="5" s="1"/>
  <c r="R753" i="5" s="1"/>
  <c r="K753" i="5"/>
  <c r="O753" i="5" s="1"/>
  <c r="P753" i="5" s="1"/>
  <c r="C753" i="5"/>
  <c r="S752" i="5"/>
  <c r="N752" i="5"/>
  <c r="M752" i="5"/>
  <c r="L752" i="5"/>
  <c r="Q752" i="5" s="1"/>
  <c r="R752" i="5" s="1"/>
  <c r="K752" i="5"/>
  <c r="O752" i="5" s="1"/>
  <c r="P752" i="5" s="1"/>
  <c r="C752" i="5"/>
  <c r="S747" i="5"/>
  <c r="N747" i="5"/>
  <c r="M747" i="5"/>
  <c r="L747" i="5"/>
  <c r="Q747" i="5" s="1"/>
  <c r="R747" i="5" s="1"/>
  <c r="K747" i="5"/>
  <c r="O747" i="5" s="1"/>
  <c r="P747" i="5" s="1"/>
  <c r="C747" i="5"/>
  <c r="S750" i="5"/>
  <c r="N750" i="5"/>
  <c r="M750" i="5"/>
  <c r="L750" i="5"/>
  <c r="Q750" i="5" s="1"/>
  <c r="R750" i="5" s="1"/>
  <c r="K750" i="5"/>
  <c r="O750" i="5" s="1"/>
  <c r="P750" i="5" s="1"/>
  <c r="C750" i="5"/>
  <c r="S749" i="5"/>
  <c r="N749" i="5"/>
  <c r="M749" i="5"/>
  <c r="L749" i="5"/>
  <c r="Q749" i="5" s="1"/>
  <c r="R749" i="5" s="1"/>
  <c r="K749" i="5"/>
  <c r="O749" i="5" s="1"/>
  <c r="P749" i="5" s="1"/>
  <c r="C749" i="5"/>
  <c r="S748" i="5"/>
  <c r="N748" i="5"/>
  <c r="M748" i="5"/>
  <c r="L748" i="5"/>
  <c r="Q748" i="5" s="1"/>
  <c r="R748" i="5" s="1"/>
  <c r="K748" i="5"/>
  <c r="O748" i="5" s="1"/>
  <c r="P748" i="5" s="1"/>
  <c r="C748" i="5"/>
  <c r="S742" i="5"/>
  <c r="N742" i="5"/>
  <c r="M742" i="5"/>
  <c r="L742" i="5"/>
  <c r="Q742" i="5" s="1"/>
  <c r="R742" i="5" s="1"/>
  <c r="K742" i="5"/>
  <c r="O742" i="5" s="1"/>
  <c r="P742" i="5" s="1"/>
  <c r="C742" i="5"/>
  <c r="S746" i="5"/>
  <c r="N746" i="5"/>
  <c r="M746" i="5"/>
  <c r="L746" i="5"/>
  <c r="Q746" i="5" s="1"/>
  <c r="R746" i="5" s="1"/>
  <c r="K746" i="5"/>
  <c r="O746" i="5" s="1"/>
  <c r="P746" i="5" s="1"/>
  <c r="C746" i="5"/>
  <c r="S745" i="5"/>
  <c r="N745" i="5"/>
  <c r="M745" i="5"/>
  <c r="L745" i="5"/>
  <c r="Q745" i="5" s="1"/>
  <c r="R745" i="5" s="1"/>
  <c r="K745" i="5"/>
  <c r="O745" i="5" s="1"/>
  <c r="P745" i="5" s="1"/>
  <c r="C745" i="5"/>
  <c r="S744" i="5"/>
  <c r="N744" i="5"/>
  <c r="M744" i="5"/>
  <c r="L744" i="5"/>
  <c r="Q744" i="5" s="1"/>
  <c r="R744" i="5" s="1"/>
  <c r="K744" i="5"/>
  <c r="O744" i="5" s="1"/>
  <c r="P744" i="5" s="1"/>
  <c r="C744" i="5"/>
  <c r="S764" i="5"/>
  <c r="N764" i="5"/>
  <c r="M764" i="5"/>
  <c r="L764" i="5"/>
  <c r="Q764" i="5" s="1"/>
  <c r="R764" i="5" s="1"/>
  <c r="K764" i="5"/>
  <c r="O764" i="5" s="1"/>
  <c r="P764" i="5" s="1"/>
  <c r="C764" i="5"/>
  <c r="S741" i="5"/>
  <c r="N741" i="5"/>
  <c r="M741" i="5"/>
  <c r="L741" i="5"/>
  <c r="Q741" i="5" s="1"/>
  <c r="R741" i="5" s="1"/>
  <c r="K741" i="5"/>
  <c r="O741" i="5" s="1"/>
  <c r="P741" i="5" s="1"/>
  <c r="C741" i="5"/>
  <c r="S740" i="5"/>
  <c r="N740" i="5"/>
  <c r="M740" i="5"/>
  <c r="L740" i="5"/>
  <c r="Q740" i="5" s="1"/>
  <c r="R740" i="5" s="1"/>
  <c r="K740" i="5"/>
  <c r="O740" i="5" s="1"/>
  <c r="P740" i="5" s="1"/>
  <c r="C740" i="5"/>
  <c r="S739" i="5"/>
  <c r="N739" i="5"/>
  <c r="M739" i="5"/>
  <c r="L739" i="5"/>
  <c r="Q739" i="5" s="1"/>
  <c r="R739" i="5" s="1"/>
  <c r="K739" i="5"/>
  <c r="O739" i="5" s="1"/>
  <c r="P739" i="5" s="1"/>
  <c r="C739" i="5"/>
  <c r="S738" i="5"/>
  <c r="N738" i="5"/>
  <c r="M738" i="5"/>
  <c r="L738" i="5"/>
  <c r="Q738" i="5" s="1"/>
  <c r="R738" i="5" s="1"/>
  <c r="K738" i="5"/>
  <c r="O738" i="5" s="1"/>
  <c r="P738" i="5" s="1"/>
  <c r="C738" i="5"/>
  <c r="S737" i="5"/>
  <c r="N737" i="5"/>
  <c r="M737" i="5"/>
  <c r="L737" i="5"/>
  <c r="Q737" i="5" s="1"/>
  <c r="R737" i="5" s="1"/>
  <c r="K737" i="5"/>
  <c r="O737" i="5" s="1"/>
  <c r="P737" i="5" s="1"/>
  <c r="C737" i="5"/>
  <c r="S736" i="5"/>
  <c r="N736" i="5"/>
  <c r="M736" i="5"/>
  <c r="L736" i="5"/>
  <c r="Q736" i="5" s="1"/>
  <c r="R736" i="5" s="1"/>
  <c r="K736" i="5"/>
  <c r="O736" i="5" s="1"/>
  <c r="P736" i="5" s="1"/>
  <c r="C736" i="5"/>
  <c r="S735" i="5"/>
  <c r="N735" i="5"/>
  <c r="M735" i="5"/>
  <c r="L735" i="5"/>
  <c r="Q735" i="5" s="1"/>
  <c r="R735" i="5" s="1"/>
  <c r="K735" i="5"/>
  <c r="O735" i="5" s="1"/>
  <c r="P735" i="5" s="1"/>
  <c r="C735" i="5"/>
  <c r="S761" i="5"/>
  <c r="N761" i="5"/>
  <c r="M761" i="5"/>
  <c r="L761" i="5"/>
  <c r="Q761" i="5" s="1"/>
  <c r="R761" i="5" s="1"/>
  <c r="K761" i="5"/>
  <c r="O761" i="5" s="1"/>
  <c r="P761" i="5" s="1"/>
  <c r="C761" i="5"/>
  <c r="S731" i="5"/>
  <c r="N731" i="5"/>
  <c r="M731" i="5"/>
  <c r="L731" i="5"/>
  <c r="Q731" i="5" s="1"/>
  <c r="R731" i="5" s="1"/>
  <c r="K731" i="5"/>
  <c r="O731" i="5" s="1"/>
  <c r="P731" i="5" s="1"/>
  <c r="C731" i="5"/>
  <c r="S730" i="5"/>
  <c r="N730" i="5"/>
  <c r="M730" i="5"/>
  <c r="L730" i="5"/>
  <c r="Q730" i="5" s="1"/>
  <c r="R730" i="5" s="1"/>
  <c r="K730" i="5"/>
  <c r="O730" i="5" s="1"/>
  <c r="P730" i="5" s="1"/>
  <c r="C730" i="5"/>
  <c r="S729" i="5"/>
  <c r="N729" i="5"/>
  <c r="M729" i="5"/>
  <c r="L729" i="5"/>
  <c r="Q729" i="5" s="1"/>
  <c r="R729" i="5" s="1"/>
  <c r="K729" i="5"/>
  <c r="O729" i="5" s="1"/>
  <c r="P729" i="5" s="1"/>
  <c r="C729" i="5"/>
  <c r="S755" i="5"/>
  <c r="N755" i="5"/>
  <c r="M755" i="5"/>
  <c r="L755" i="5"/>
  <c r="Q755" i="5" s="1"/>
  <c r="R755" i="5" s="1"/>
  <c r="K755" i="5"/>
  <c r="O755" i="5" s="1"/>
  <c r="P755" i="5" s="1"/>
  <c r="C755" i="5"/>
  <c r="S727" i="5"/>
  <c r="N727" i="5"/>
  <c r="M727" i="5"/>
  <c r="L727" i="5"/>
  <c r="Q727" i="5" s="1"/>
  <c r="R727" i="5" s="1"/>
  <c r="K727" i="5"/>
  <c r="O727" i="5" s="1"/>
  <c r="P727" i="5" s="1"/>
  <c r="C727" i="5"/>
  <c r="S726" i="5"/>
  <c r="N726" i="5"/>
  <c r="M726" i="5"/>
  <c r="L726" i="5"/>
  <c r="Q726" i="5" s="1"/>
  <c r="R726" i="5" s="1"/>
  <c r="K726" i="5"/>
  <c r="O726" i="5" s="1"/>
  <c r="P726" i="5" s="1"/>
  <c r="C726" i="5"/>
  <c r="S725" i="5"/>
  <c r="N725" i="5"/>
  <c r="M725" i="5"/>
  <c r="L725" i="5"/>
  <c r="Q725" i="5" s="1"/>
  <c r="R725" i="5" s="1"/>
  <c r="K725" i="5"/>
  <c r="O725" i="5" s="1"/>
  <c r="P725" i="5" s="1"/>
  <c r="C725" i="5"/>
  <c r="S724" i="5"/>
  <c r="N724" i="5"/>
  <c r="M724" i="5"/>
  <c r="L724" i="5"/>
  <c r="Q724" i="5" s="1"/>
  <c r="R724" i="5" s="1"/>
  <c r="K724" i="5"/>
  <c r="O724" i="5" s="1"/>
  <c r="P724" i="5" s="1"/>
  <c r="C724" i="5"/>
  <c r="S721" i="5"/>
  <c r="R721" i="5"/>
  <c r="Q721" i="5"/>
  <c r="P721" i="5"/>
  <c r="O721" i="5"/>
  <c r="N721" i="5"/>
  <c r="M721" i="5"/>
  <c r="L721" i="5"/>
  <c r="K721" i="5"/>
  <c r="C721" i="5"/>
  <c r="S718" i="5"/>
  <c r="N718" i="5"/>
  <c r="M718" i="5"/>
  <c r="L718" i="5"/>
  <c r="Q718" i="5" s="1"/>
  <c r="R718" i="5" s="1"/>
  <c r="K718" i="5"/>
  <c r="O718" i="5" s="1"/>
  <c r="P718" i="5" s="1"/>
  <c r="C718" i="5"/>
  <c r="S717" i="5"/>
  <c r="N717" i="5"/>
  <c r="M717" i="5"/>
  <c r="L717" i="5"/>
  <c r="Q717" i="5" s="1"/>
  <c r="R717" i="5" s="1"/>
  <c r="K717" i="5"/>
  <c r="O717" i="5" s="1"/>
  <c r="P717" i="5" s="1"/>
  <c r="C717" i="5"/>
  <c r="S715" i="5"/>
  <c r="N715" i="5"/>
  <c r="M715" i="5"/>
  <c r="L715" i="5"/>
  <c r="Q715" i="5" s="1"/>
  <c r="R715" i="5" s="1"/>
  <c r="K715" i="5"/>
  <c r="O715" i="5" s="1"/>
  <c r="P715" i="5" s="1"/>
  <c r="C715" i="5"/>
  <c r="S713" i="5"/>
  <c r="N713" i="5"/>
  <c r="M713" i="5"/>
  <c r="L713" i="5"/>
  <c r="Q713" i="5" s="1"/>
  <c r="R713" i="5" s="1"/>
  <c r="K713" i="5"/>
  <c r="O713" i="5" s="1"/>
  <c r="P713" i="5" s="1"/>
  <c r="C713" i="5"/>
  <c r="S711" i="5"/>
  <c r="N711" i="5"/>
  <c r="M711" i="5"/>
  <c r="L711" i="5"/>
  <c r="Q711" i="5" s="1"/>
  <c r="R711" i="5" s="1"/>
  <c r="K711" i="5"/>
  <c r="O711" i="5" s="1"/>
  <c r="P711" i="5" s="1"/>
  <c r="C711" i="5"/>
  <c r="S708" i="5"/>
  <c r="N708" i="5"/>
  <c r="M708" i="5"/>
  <c r="L708" i="5"/>
  <c r="Q708" i="5" s="1"/>
  <c r="R708" i="5" s="1"/>
  <c r="K708" i="5"/>
  <c r="O708" i="5" s="1"/>
  <c r="P708" i="5" s="1"/>
  <c r="C708" i="5"/>
  <c r="S707" i="5"/>
  <c r="N707" i="5"/>
  <c r="M707" i="5"/>
  <c r="L707" i="5"/>
  <c r="Q707" i="5" s="1"/>
  <c r="R707" i="5" s="1"/>
  <c r="K707" i="5"/>
  <c r="O707" i="5" s="1"/>
  <c r="P707" i="5" s="1"/>
  <c r="C707" i="5"/>
  <c r="S706" i="5"/>
  <c r="N706" i="5"/>
  <c r="M706" i="5"/>
  <c r="L706" i="5"/>
  <c r="Q706" i="5" s="1"/>
  <c r="R706" i="5" s="1"/>
  <c r="K706" i="5"/>
  <c r="O706" i="5" s="1"/>
  <c r="P706" i="5" s="1"/>
  <c r="C706" i="5"/>
  <c r="S732" i="5"/>
  <c r="N732" i="5"/>
  <c r="M732" i="5"/>
  <c r="L732" i="5"/>
  <c r="Q732" i="5" s="1"/>
  <c r="R732" i="5" s="1"/>
  <c r="K732" i="5"/>
  <c r="O732" i="5" s="1"/>
  <c r="P732" i="5" s="1"/>
  <c r="C732" i="5"/>
  <c r="S703" i="5"/>
  <c r="N703" i="5"/>
  <c r="M703" i="5"/>
  <c r="L703" i="5"/>
  <c r="Q703" i="5" s="1"/>
  <c r="R703" i="5" s="1"/>
  <c r="K703" i="5"/>
  <c r="O703" i="5" s="1"/>
  <c r="P703" i="5" s="1"/>
  <c r="C703" i="5"/>
  <c r="S698" i="5"/>
  <c r="N698" i="5"/>
  <c r="M698" i="5"/>
  <c r="L698" i="5"/>
  <c r="Q698" i="5" s="1"/>
  <c r="R698" i="5" s="1"/>
  <c r="K698" i="5"/>
  <c r="O698" i="5" s="1"/>
  <c r="P698" i="5" s="1"/>
  <c r="C698" i="5"/>
  <c r="S695" i="5"/>
  <c r="N695" i="5"/>
  <c r="M695" i="5"/>
  <c r="L695" i="5"/>
  <c r="Q695" i="5" s="1"/>
  <c r="R695" i="5" s="1"/>
  <c r="K695" i="5"/>
  <c r="O695" i="5" s="1"/>
  <c r="P695" i="5" s="1"/>
  <c r="C695" i="5"/>
  <c r="S694" i="5"/>
  <c r="N694" i="5"/>
  <c r="M694" i="5"/>
  <c r="L694" i="5"/>
  <c r="Q694" i="5" s="1"/>
  <c r="R694" i="5" s="1"/>
  <c r="K694" i="5"/>
  <c r="O694" i="5" s="1"/>
  <c r="P694" i="5" s="1"/>
  <c r="C694" i="5"/>
  <c r="S693" i="5"/>
  <c r="N693" i="5"/>
  <c r="M693" i="5"/>
  <c r="L693" i="5"/>
  <c r="Q693" i="5" s="1"/>
  <c r="R693" i="5" s="1"/>
  <c r="K693" i="5"/>
  <c r="O693" i="5" s="1"/>
  <c r="P693" i="5" s="1"/>
  <c r="C693" i="5"/>
  <c r="S692" i="5"/>
  <c r="N692" i="5"/>
  <c r="M692" i="5"/>
  <c r="L692" i="5"/>
  <c r="Q692" i="5" s="1"/>
  <c r="R692" i="5" s="1"/>
  <c r="K692" i="5"/>
  <c r="O692" i="5" s="1"/>
  <c r="P692" i="5" s="1"/>
  <c r="C692" i="5"/>
  <c r="S691" i="5"/>
  <c r="N691" i="5"/>
  <c r="M691" i="5"/>
  <c r="L691" i="5"/>
  <c r="Q691" i="5" s="1"/>
  <c r="R691" i="5" s="1"/>
  <c r="K691" i="5"/>
  <c r="O691" i="5" s="1"/>
  <c r="P691" i="5" s="1"/>
  <c r="C691" i="5"/>
  <c r="S690" i="5"/>
  <c r="N690" i="5"/>
  <c r="M690" i="5"/>
  <c r="L690" i="5"/>
  <c r="Q690" i="5" s="1"/>
  <c r="R690" i="5" s="1"/>
  <c r="K690" i="5"/>
  <c r="O690" i="5" s="1"/>
  <c r="P690" i="5" s="1"/>
  <c r="C690" i="5"/>
  <c r="S689" i="5"/>
  <c r="N689" i="5"/>
  <c r="M689" i="5"/>
  <c r="L689" i="5"/>
  <c r="Q689" i="5" s="1"/>
  <c r="R689" i="5" s="1"/>
  <c r="K689" i="5"/>
  <c r="O689" i="5" s="1"/>
  <c r="P689" i="5" s="1"/>
  <c r="C689" i="5"/>
  <c r="S688" i="5"/>
  <c r="N688" i="5"/>
  <c r="M688" i="5"/>
  <c r="L688" i="5"/>
  <c r="Q688" i="5" s="1"/>
  <c r="R688" i="5" s="1"/>
  <c r="K688" i="5"/>
  <c r="O688" i="5" s="1"/>
  <c r="P688" i="5" s="1"/>
  <c r="C688" i="5"/>
  <c r="S687" i="5"/>
  <c r="N687" i="5"/>
  <c r="M687" i="5"/>
  <c r="L687" i="5"/>
  <c r="Q687" i="5" s="1"/>
  <c r="R687" i="5" s="1"/>
  <c r="K687" i="5"/>
  <c r="O687" i="5" s="1"/>
  <c r="P687" i="5" s="1"/>
  <c r="C687" i="5"/>
  <c r="S686" i="5"/>
  <c r="N686" i="5"/>
  <c r="M686" i="5"/>
  <c r="L686" i="5"/>
  <c r="Q686" i="5" s="1"/>
  <c r="R686" i="5" s="1"/>
  <c r="K686" i="5"/>
  <c r="O686" i="5" s="1"/>
  <c r="P686" i="5" s="1"/>
  <c r="C686" i="5"/>
  <c r="S705" i="5"/>
  <c r="N705" i="5"/>
  <c r="M705" i="5"/>
  <c r="L705" i="5"/>
  <c r="Q705" i="5" s="1"/>
  <c r="R705" i="5" s="1"/>
  <c r="K705" i="5"/>
  <c r="O705" i="5" s="1"/>
  <c r="P705" i="5" s="1"/>
  <c r="C705" i="5"/>
  <c r="S684" i="5"/>
  <c r="N684" i="5"/>
  <c r="M684" i="5"/>
  <c r="L684" i="5"/>
  <c r="Q684" i="5" s="1"/>
  <c r="R684" i="5" s="1"/>
  <c r="K684" i="5"/>
  <c r="O684" i="5" s="1"/>
  <c r="P684" i="5" s="1"/>
  <c r="C684" i="5"/>
  <c r="S683" i="5"/>
  <c r="N683" i="5"/>
  <c r="M683" i="5"/>
  <c r="L683" i="5"/>
  <c r="Q683" i="5" s="1"/>
  <c r="R683" i="5" s="1"/>
  <c r="K683" i="5"/>
  <c r="O683" i="5" s="1"/>
  <c r="P683" i="5" s="1"/>
  <c r="C683" i="5"/>
  <c r="S680" i="5"/>
  <c r="N680" i="5"/>
  <c r="M680" i="5"/>
  <c r="L680" i="5"/>
  <c r="Q680" i="5" s="1"/>
  <c r="R680" i="5" s="1"/>
  <c r="K680" i="5"/>
  <c r="O680" i="5" s="1"/>
  <c r="P680" i="5" s="1"/>
  <c r="C680" i="5"/>
  <c r="S679" i="5"/>
  <c r="N679" i="5"/>
  <c r="M679" i="5"/>
  <c r="L679" i="5"/>
  <c r="Q679" i="5" s="1"/>
  <c r="R679" i="5" s="1"/>
  <c r="K679" i="5"/>
  <c r="O679" i="5" s="1"/>
  <c r="P679" i="5" s="1"/>
  <c r="C679" i="5"/>
  <c r="S678" i="5"/>
  <c r="N678" i="5"/>
  <c r="M678" i="5"/>
  <c r="L678" i="5"/>
  <c r="Q678" i="5" s="1"/>
  <c r="R678" i="5" s="1"/>
  <c r="K678" i="5"/>
  <c r="O678" i="5" s="1"/>
  <c r="P678" i="5" s="1"/>
  <c r="C678" i="5"/>
  <c r="S677" i="5"/>
  <c r="N677" i="5"/>
  <c r="M677" i="5"/>
  <c r="L677" i="5"/>
  <c r="Q677" i="5" s="1"/>
  <c r="R677" i="5" s="1"/>
  <c r="K677" i="5"/>
  <c r="O677" i="5" s="1"/>
  <c r="P677" i="5" s="1"/>
  <c r="C677" i="5"/>
  <c r="S676" i="5"/>
  <c r="N676" i="5"/>
  <c r="M676" i="5"/>
  <c r="L676" i="5"/>
  <c r="Q676" i="5" s="1"/>
  <c r="R676" i="5" s="1"/>
  <c r="K676" i="5"/>
  <c r="O676" i="5" s="1"/>
  <c r="P676" i="5" s="1"/>
  <c r="C676" i="5"/>
  <c r="S675" i="5"/>
  <c r="N675" i="5"/>
  <c r="M675" i="5"/>
  <c r="L675" i="5"/>
  <c r="Q675" i="5" s="1"/>
  <c r="R675" i="5" s="1"/>
  <c r="K675" i="5"/>
  <c r="O675" i="5" s="1"/>
  <c r="P675" i="5" s="1"/>
  <c r="C675" i="5"/>
  <c r="S674" i="5"/>
  <c r="N674" i="5"/>
  <c r="M674" i="5"/>
  <c r="L674" i="5"/>
  <c r="Q674" i="5" s="1"/>
  <c r="R674" i="5" s="1"/>
  <c r="K674" i="5"/>
  <c r="O674" i="5" s="1"/>
  <c r="P674" i="5" s="1"/>
  <c r="C674" i="5"/>
  <c r="S673" i="5"/>
  <c r="N673" i="5"/>
  <c r="M673" i="5"/>
  <c r="L673" i="5"/>
  <c r="Q673" i="5" s="1"/>
  <c r="R673" i="5" s="1"/>
  <c r="K673" i="5"/>
  <c r="O673" i="5" s="1"/>
  <c r="P673" i="5" s="1"/>
  <c r="C673" i="5"/>
  <c r="S672" i="5"/>
  <c r="N672" i="5"/>
  <c r="M672" i="5"/>
  <c r="L672" i="5"/>
  <c r="Q672" i="5" s="1"/>
  <c r="R672" i="5" s="1"/>
  <c r="K672" i="5"/>
  <c r="O672" i="5" s="1"/>
  <c r="P672" i="5" s="1"/>
  <c r="C672" i="5"/>
  <c r="S704" i="5"/>
  <c r="N704" i="5"/>
  <c r="M704" i="5"/>
  <c r="L704" i="5"/>
  <c r="Q704" i="5" s="1"/>
  <c r="R704" i="5" s="1"/>
  <c r="K704" i="5"/>
  <c r="O704" i="5" s="1"/>
  <c r="P704" i="5" s="1"/>
  <c r="C704" i="5"/>
  <c r="S670" i="5"/>
  <c r="N670" i="5"/>
  <c r="M670" i="5"/>
  <c r="L670" i="5"/>
  <c r="Q670" i="5" s="1"/>
  <c r="R670" i="5" s="1"/>
  <c r="K670" i="5"/>
  <c r="O670" i="5" s="1"/>
  <c r="P670" i="5" s="1"/>
  <c r="C670" i="5"/>
  <c r="S669" i="5"/>
  <c r="N669" i="5"/>
  <c r="M669" i="5"/>
  <c r="L669" i="5"/>
  <c r="Q669" i="5" s="1"/>
  <c r="R669" i="5" s="1"/>
  <c r="K669" i="5"/>
  <c r="O669" i="5" s="1"/>
  <c r="P669" i="5" s="1"/>
  <c r="C669" i="5"/>
  <c r="S666" i="5"/>
  <c r="N666" i="5"/>
  <c r="M666" i="5"/>
  <c r="L666" i="5"/>
  <c r="Q666" i="5" s="1"/>
  <c r="R666" i="5" s="1"/>
  <c r="K666" i="5"/>
  <c r="O666" i="5" s="1"/>
  <c r="P666" i="5" s="1"/>
  <c r="C666" i="5"/>
  <c r="S665" i="5"/>
  <c r="N665" i="5"/>
  <c r="M665" i="5"/>
  <c r="L665" i="5"/>
  <c r="Q665" i="5" s="1"/>
  <c r="R665" i="5" s="1"/>
  <c r="K665" i="5"/>
  <c r="O665" i="5" s="1"/>
  <c r="P665" i="5" s="1"/>
  <c r="C665" i="5"/>
  <c r="S664" i="5"/>
  <c r="N664" i="5"/>
  <c r="M664" i="5"/>
  <c r="L664" i="5"/>
  <c r="Q664" i="5" s="1"/>
  <c r="R664" i="5" s="1"/>
  <c r="K664" i="5"/>
  <c r="O664" i="5" s="1"/>
  <c r="P664" i="5" s="1"/>
  <c r="C664" i="5"/>
  <c r="S663" i="5"/>
  <c r="N663" i="5"/>
  <c r="M663" i="5"/>
  <c r="L663" i="5"/>
  <c r="Q663" i="5" s="1"/>
  <c r="R663" i="5" s="1"/>
  <c r="K663" i="5"/>
  <c r="O663" i="5" s="1"/>
  <c r="P663" i="5" s="1"/>
  <c r="C663" i="5"/>
  <c r="S662" i="5"/>
  <c r="N662" i="5"/>
  <c r="M662" i="5"/>
  <c r="L662" i="5"/>
  <c r="Q662" i="5" s="1"/>
  <c r="R662" i="5" s="1"/>
  <c r="K662" i="5"/>
  <c r="O662" i="5" s="1"/>
  <c r="P662" i="5" s="1"/>
  <c r="C662" i="5"/>
  <c r="S661" i="5"/>
  <c r="N661" i="5"/>
  <c r="M661" i="5"/>
  <c r="L661" i="5"/>
  <c r="Q661" i="5" s="1"/>
  <c r="R661" i="5" s="1"/>
  <c r="K661" i="5"/>
  <c r="O661" i="5" s="1"/>
  <c r="P661" i="5" s="1"/>
  <c r="C661" i="5"/>
  <c r="S660" i="5"/>
  <c r="N660" i="5"/>
  <c r="M660" i="5"/>
  <c r="L660" i="5"/>
  <c r="Q660" i="5" s="1"/>
  <c r="R660" i="5" s="1"/>
  <c r="K660" i="5"/>
  <c r="O660" i="5" s="1"/>
  <c r="P660" i="5" s="1"/>
  <c r="C660" i="5"/>
  <c r="S659" i="5"/>
  <c r="N659" i="5"/>
  <c r="M659" i="5"/>
  <c r="L659" i="5"/>
  <c r="Q659" i="5" s="1"/>
  <c r="R659" i="5" s="1"/>
  <c r="K659" i="5"/>
  <c r="O659" i="5" s="1"/>
  <c r="P659" i="5" s="1"/>
  <c r="C659" i="5"/>
  <c r="S656" i="5"/>
  <c r="N656" i="5"/>
  <c r="M656" i="5"/>
  <c r="L656" i="5"/>
  <c r="Q656" i="5" s="1"/>
  <c r="R656" i="5" s="1"/>
  <c r="K656" i="5"/>
  <c r="O656" i="5" s="1"/>
  <c r="P656" i="5" s="1"/>
  <c r="C656" i="5"/>
  <c r="S685" i="5"/>
  <c r="N685" i="5"/>
  <c r="M685" i="5"/>
  <c r="L685" i="5"/>
  <c r="Q685" i="5" s="1"/>
  <c r="R685" i="5" s="1"/>
  <c r="K685" i="5"/>
  <c r="O685" i="5" s="1"/>
  <c r="P685" i="5" s="1"/>
  <c r="C685" i="5"/>
  <c r="S654" i="5"/>
  <c r="N654" i="5"/>
  <c r="M654" i="5"/>
  <c r="L654" i="5"/>
  <c r="Q654" i="5" s="1"/>
  <c r="R654" i="5" s="1"/>
  <c r="K654" i="5"/>
  <c r="O654" i="5" s="1"/>
  <c r="P654" i="5" s="1"/>
  <c r="C654" i="5"/>
  <c r="S653" i="5"/>
  <c r="N653" i="5"/>
  <c r="M653" i="5"/>
  <c r="L653" i="5"/>
  <c r="Q653" i="5" s="1"/>
  <c r="R653" i="5" s="1"/>
  <c r="K653" i="5"/>
  <c r="O653" i="5" s="1"/>
  <c r="P653" i="5" s="1"/>
  <c r="C653" i="5"/>
  <c r="S650" i="5"/>
  <c r="N650" i="5"/>
  <c r="M650" i="5"/>
  <c r="L650" i="5"/>
  <c r="Q650" i="5" s="1"/>
  <c r="R650" i="5" s="1"/>
  <c r="K650" i="5"/>
  <c r="O650" i="5" s="1"/>
  <c r="P650" i="5" s="1"/>
  <c r="C650" i="5"/>
  <c r="S649" i="5"/>
  <c r="N649" i="5"/>
  <c r="M649" i="5"/>
  <c r="L649" i="5"/>
  <c r="Q649" i="5" s="1"/>
  <c r="R649" i="5" s="1"/>
  <c r="K649" i="5"/>
  <c r="O649" i="5" s="1"/>
  <c r="P649" i="5" s="1"/>
  <c r="C649" i="5"/>
  <c r="S648" i="5"/>
  <c r="N648" i="5"/>
  <c r="M648" i="5"/>
  <c r="L648" i="5"/>
  <c r="Q648" i="5" s="1"/>
  <c r="R648" i="5" s="1"/>
  <c r="K648" i="5"/>
  <c r="O648" i="5" s="1"/>
  <c r="P648" i="5" s="1"/>
  <c r="C648" i="5"/>
  <c r="S647" i="5"/>
  <c r="N647" i="5"/>
  <c r="M647" i="5"/>
  <c r="L647" i="5"/>
  <c r="Q647" i="5" s="1"/>
  <c r="R647" i="5" s="1"/>
  <c r="K647" i="5"/>
  <c r="O647" i="5" s="1"/>
  <c r="P647" i="5" s="1"/>
  <c r="C647" i="5"/>
  <c r="S646" i="5"/>
  <c r="N646" i="5"/>
  <c r="M646" i="5"/>
  <c r="L646" i="5"/>
  <c r="Q646" i="5" s="1"/>
  <c r="R646" i="5" s="1"/>
  <c r="K646" i="5"/>
  <c r="O646" i="5" s="1"/>
  <c r="P646" i="5" s="1"/>
  <c r="C646" i="5"/>
  <c r="S645" i="5"/>
  <c r="N645" i="5"/>
  <c r="M645" i="5"/>
  <c r="L645" i="5"/>
  <c r="Q645" i="5" s="1"/>
  <c r="R645" i="5" s="1"/>
  <c r="K645" i="5"/>
  <c r="O645" i="5" s="1"/>
  <c r="P645" i="5" s="1"/>
  <c r="C645" i="5"/>
  <c r="S644" i="5"/>
  <c r="N644" i="5"/>
  <c r="M644" i="5"/>
  <c r="L644" i="5"/>
  <c r="Q644" i="5" s="1"/>
  <c r="R644" i="5" s="1"/>
  <c r="K644" i="5"/>
  <c r="O644" i="5" s="1"/>
  <c r="P644" i="5" s="1"/>
  <c r="C644" i="5"/>
  <c r="S643" i="5"/>
  <c r="N643" i="5"/>
  <c r="M643" i="5"/>
  <c r="L643" i="5"/>
  <c r="Q643" i="5" s="1"/>
  <c r="R643" i="5" s="1"/>
  <c r="K643" i="5"/>
  <c r="O643" i="5" s="1"/>
  <c r="P643" i="5" s="1"/>
  <c r="C643" i="5"/>
  <c r="S642" i="5"/>
  <c r="N642" i="5"/>
  <c r="M642" i="5"/>
  <c r="L642" i="5"/>
  <c r="Q642" i="5" s="1"/>
  <c r="R642" i="5" s="1"/>
  <c r="K642" i="5"/>
  <c r="O642" i="5" s="1"/>
  <c r="P642" i="5" s="1"/>
  <c r="C642" i="5"/>
  <c r="S671" i="5"/>
  <c r="N671" i="5"/>
  <c r="M671" i="5"/>
  <c r="L671" i="5"/>
  <c r="Q671" i="5" s="1"/>
  <c r="R671" i="5" s="1"/>
  <c r="K671" i="5"/>
  <c r="O671" i="5" s="1"/>
  <c r="P671" i="5" s="1"/>
  <c r="C671" i="5"/>
  <c r="S639" i="5"/>
  <c r="N639" i="5"/>
  <c r="M639" i="5"/>
  <c r="L639" i="5"/>
  <c r="Q639" i="5" s="1"/>
  <c r="R639" i="5" s="1"/>
  <c r="K639" i="5"/>
  <c r="O639" i="5" s="1"/>
  <c r="P639" i="5" s="1"/>
  <c r="C639" i="5"/>
  <c r="S638" i="5"/>
  <c r="N638" i="5"/>
  <c r="M638" i="5"/>
  <c r="L638" i="5"/>
  <c r="Q638" i="5" s="1"/>
  <c r="R638" i="5" s="1"/>
  <c r="K638" i="5"/>
  <c r="O638" i="5" s="1"/>
  <c r="P638" i="5" s="1"/>
  <c r="C638" i="5"/>
  <c r="S637" i="5"/>
  <c r="N637" i="5"/>
  <c r="M637" i="5"/>
  <c r="L637" i="5"/>
  <c r="Q637" i="5" s="1"/>
  <c r="R637" i="5" s="1"/>
  <c r="K637" i="5"/>
  <c r="O637" i="5" s="1"/>
  <c r="P637" i="5" s="1"/>
  <c r="C637" i="5"/>
  <c r="S636" i="5"/>
  <c r="N636" i="5"/>
  <c r="M636" i="5"/>
  <c r="L636" i="5"/>
  <c r="Q636" i="5" s="1"/>
  <c r="R636" i="5" s="1"/>
  <c r="K636" i="5"/>
  <c r="O636" i="5" s="1"/>
  <c r="P636" i="5" s="1"/>
  <c r="C636" i="5"/>
  <c r="S635" i="5"/>
  <c r="N635" i="5"/>
  <c r="M635" i="5"/>
  <c r="L635" i="5"/>
  <c r="Q635" i="5" s="1"/>
  <c r="R635" i="5" s="1"/>
  <c r="K635" i="5"/>
  <c r="O635" i="5" s="1"/>
  <c r="P635" i="5" s="1"/>
  <c r="C635" i="5"/>
  <c r="S634" i="5"/>
  <c r="N634" i="5"/>
  <c r="M634" i="5"/>
  <c r="L634" i="5"/>
  <c r="Q634" i="5" s="1"/>
  <c r="R634" i="5" s="1"/>
  <c r="K634" i="5"/>
  <c r="O634" i="5" s="1"/>
  <c r="P634" i="5" s="1"/>
  <c r="C634" i="5"/>
  <c r="S633" i="5"/>
  <c r="N633" i="5"/>
  <c r="M633" i="5"/>
  <c r="L633" i="5"/>
  <c r="Q633" i="5" s="1"/>
  <c r="R633" i="5" s="1"/>
  <c r="K633" i="5"/>
  <c r="O633" i="5" s="1"/>
  <c r="P633" i="5" s="1"/>
  <c r="C633" i="5"/>
  <c r="S632" i="5"/>
  <c r="N632" i="5"/>
  <c r="M632" i="5"/>
  <c r="L632" i="5"/>
  <c r="Q632" i="5" s="1"/>
  <c r="R632" i="5" s="1"/>
  <c r="K632" i="5"/>
  <c r="O632" i="5" s="1"/>
  <c r="P632" i="5" s="1"/>
  <c r="C632" i="5"/>
  <c r="S631" i="5"/>
  <c r="N631" i="5"/>
  <c r="M631" i="5"/>
  <c r="L631" i="5"/>
  <c r="Q631" i="5" s="1"/>
  <c r="R631" i="5" s="1"/>
  <c r="K631" i="5"/>
  <c r="O631" i="5" s="1"/>
  <c r="P631" i="5" s="1"/>
  <c r="C631" i="5"/>
  <c r="S630" i="5"/>
  <c r="N630" i="5"/>
  <c r="M630" i="5"/>
  <c r="L630" i="5"/>
  <c r="Q630" i="5" s="1"/>
  <c r="R630" i="5" s="1"/>
  <c r="K630" i="5"/>
  <c r="O630" i="5" s="1"/>
  <c r="P630" i="5" s="1"/>
  <c r="C630" i="5"/>
  <c r="S629" i="5"/>
  <c r="N629" i="5"/>
  <c r="M629" i="5"/>
  <c r="L629" i="5"/>
  <c r="Q629" i="5" s="1"/>
  <c r="R629" i="5" s="1"/>
  <c r="K629" i="5"/>
  <c r="O629" i="5" s="1"/>
  <c r="P629" i="5" s="1"/>
  <c r="C629" i="5"/>
  <c r="S655" i="5"/>
  <c r="N655" i="5"/>
  <c r="M655" i="5"/>
  <c r="L655" i="5"/>
  <c r="Q655" i="5" s="1"/>
  <c r="R655" i="5" s="1"/>
  <c r="K655" i="5"/>
  <c r="O655" i="5" s="1"/>
  <c r="P655" i="5" s="1"/>
  <c r="C655" i="5"/>
  <c r="S627" i="5"/>
  <c r="N627" i="5"/>
  <c r="M627" i="5"/>
  <c r="L627" i="5"/>
  <c r="Q627" i="5" s="1"/>
  <c r="R627" i="5" s="1"/>
  <c r="K627" i="5"/>
  <c r="O627" i="5" s="1"/>
  <c r="P627" i="5" s="1"/>
  <c r="C627" i="5"/>
  <c r="S626" i="5"/>
  <c r="R626" i="5"/>
  <c r="Q626" i="5"/>
  <c r="P626" i="5"/>
  <c r="O626" i="5"/>
  <c r="N626" i="5"/>
  <c r="M626" i="5"/>
  <c r="L626" i="5"/>
  <c r="K626" i="5"/>
  <c r="C626" i="5"/>
  <c r="S623" i="5"/>
  <c r="N623" i="5"/>
  <c r="M623" i="5"/>
  <c r="L623" i="5"/>
  <c r="Q623" i="5" s="1"/>
  <c r="R623" i="5" s="1"/>
  <c r="K623" i="5"/>
  <c r="O623" i="5" s="1"/>
  <c r="P623" i="5" s="1"/>
  <c r="C623" i="5"/>
  <c r="S622" i="5"/>
  <c r="N622" i="5"/>
  <c r="M622" i="5"/>
  <c r="L622" i="5"/>
  <c r="Q622" i="5" s="1"/>
  <c r="R622" i="5" s="1"/>
  <c r="K622" i="5"/>
  <c r="O622" i="5" s="1"/>
  <c r="P622" i="5" s="1"/>
  <c r="C622" i="5"/>
  <c r="S621" i="5"/>
  <c r="N621" i="5"/>
  <c r="M621" i="5"/>
  <c r="L621" i="5"/>
  <c r="Q621" i="5" s="1"/>
  <c r="R621" i="5" s="1"/>
  <c r="K621" i="5"/>
  <c r="O621" i="5" s="1"/>
  <c r="P621" i="5" s="1"/>
  <c r="C621" i="5"/>
  <c r="S620" i="5"/>
  <c r="N620" i="5"/>
  <c r="M620" i="5"/>
  <c r="L620" i="5"/>
  <c r="Q620" i="5" s="1"/>
  <c r="R620" i="5" s="1"/>
  <c r="K620" i="5"/>
  <c r="O620" i="5" s="1"/>
  <c r="P620" i="5" s="1"/>
  <c r="C620" i="5"/>
  <c r="S619" i="5"/>
  <c r="N619" i="5"/>
  <c r="M619" i="5"/>
  <c r="L619" i="5"/>
  <c r="Q619" i="5" s="1"/>
  <c r="R619" i="5" s="1"/>
  <c r="K619" i="5"/>
  <c r="O619" i="5" s="1"/>
  <c r="P619" i="5" s="1"/>
  <c r="C619" i="5"/>
  <c r="S618" i="5"/>
  <c r="N618" i="5"/>
  <c r="M618" i="5"/>
  <c r="L618" i="5"/>
  <c r="Q618" i="5" s="1"/>
  <c r="R618" i="5" s="1"/>
  <c r="K618" i="5"/>
  <c r="O618" i="5" s="1"/>
  <c r="P618" i="5" s="1"/>
  <c r="C618" i="5"/>
  <c r="S617" i="5"/>
  <c r="N617" i="5"/>
  <c r="M617" i="5"/>
  <c r="L617" i="5"/>
  <c r="Q617" i="5" s="1"/>
  <c r="R617" i="5" s="1"/>
  <c r="K617" i="5"/>
  <c r="O617" i="5" s="1"/>
  <c r="P617" i="5" s="1"/>
  <c r="C617" i="5"/>
  <c r="S616" i="5"/>
  <c r="N616" i="5"/>
  <c r="M616" i="5"/>
  <c r="L616" i="5"/>
  <c r="Q616" i="5" s="1"/>
  <c r="R616" i="5" s="1"/>
  <c r="K616" i="5"/>
  <c r="O616" i="5" s="1"/>
  <c r="P616" i="5" s="1"/>
  <c r="C616" i="5"/>
  <c r="S615" i="5"/>
  <c r="N615" i="5"/>
  <c r="M615" i="5"/>
  <c r="L615" i="5"/>
  <c r="Q615" i="5" s="1"/>
  <c r="R615" i="5" s="1"/>
  <c r="K615" i="5"/>
  <c r="O615" i="5" s="1"/>
  <c r="P615" i="5" s="1"/>
  <c r="C615" i="5"/>
  <c r="S614" i="5"/>
  <c r="N614" i="5"/>
  <c r="M614" i="5"/>
  <c r="L614" i="5"/>
  <c r="Q614" i="5" s="1"/>
  <c r="R614" i="5" s="1"/>
  <c r="K614" i="5"/>
  <c r="O614" i="5" s="1"/>
  <c r="P614" i="5" s="1"/>
  <c r="C614" i="5"/>
  <c r="S613" i="5"/>
  <c r="N613" i="5"/>
  <c r="M613" i="5"/>
  <c r="L613" i="5"/>
  <c r="Q613" i="5" s="1"/>
  <c r="R613" i="5" s="1"/>
  <c r="K613" i="5"/>
  <c r="O613" i="5" s="1"/>
  <c r="P613" i="5" s="1"/>
  <c r="C613" i="5"/>
  <c r="S612" i="5"/>
  <c r="N612" i="5"/>
  <c r="M612" i="5"/>
  <c r="L612" i="5"/>
  <c r="Q612" i="5" s="1"/>
  <c r="R612" i="5" s="1"/>
  <c r="K612" i="5"/>
  <c r="O612" i="5" s="1"/>
  <c r="P612" i="5" s="1"/>
  <c r="C612" i="5"/>
  <c r="S611" i="5"/>
  <c r="N611" i="5"/>
  <c r="M611" i="5"/>
  <c r="L611" i="5"/>
  <c r="Q611" i="5" s="1"/>
  <c r="R611" i="5" s="1"/>
  <c r="K611" i="5"/>
  <c r="O611" i="5" s="1"/>
  <c r="P611" i="5" s="1"/>
  <c r="C611" i="5"/>
  <c r="S610" i="5"/>
  <c r="N610" i="5"/>
  <c r="M610" i="5"/>
  <c r="L610" i="5"/>
  <c r="Q610" i="5" s="1"/>
  <c r="R610" i="5" s="1"/>
  <c r="K610" i="5"/>
  <c r="O610" i="5" s="1"/>
  <c r="P610" i="5" s="1"/>
  <c r="C610" i="5"/>
  <c r="S609" i="5"/>
  <c r="N609" i="5"/>
  <c r="M609" i="5"/>
  <c r="L609" i="5"/>
  <c r="Q609" i="5" s="1"/>
  <c r="R609" i="5" s="1"/>
  <c r="K609" i="5"/>
  <c r="O609" i="5" s="1"/>
  <c r="P609" i="5" s="1"/>
  <c r="C609" i="5"/>
  <c r="S608" i="5"/>
  <c r="N608" i="5"/>
  <c r="M608" i="5"/>
  <c r="L608" i="5"/>
  <c r="Q608" i="5" s="1"/>
  <c r="R608" i="5" s="1"/>
  <c r="K608" i="5"/>
  <c r="O608" i="5" s="1"/>
  <c r="P608" i="5" s="1"/>
  <c r="C608" i="5"/>
  <c r="S607" i="5"/>
  <c r="N607" i="5"/>
  <c r="M607" i="5"/>
  <c r="L607" i="5"/>
  <c r="Q607" i="5" s="1"/>
  <c r="R607" i="5" s="1"/>
  <c r="K607" i="5"/>
  <c r="O607" i="5" s="1"/>
  <c r="P607" i="5" s="1"/>
  <c r="C607" i="5"/>
  <c r="S606" i="5"/>
  <c r="N606" i="5"/>
  <c r="M606" i="5"/>
  <c r="L606" i="5"/>
  <c r="Q606" i="5" s="1"/>
  <c r="R606" i="5" s="1"/>
  <c r="K606" i="5"/>
  <c r="O606" i="5" s="1"/>
  <c r="P606" i="5" s="1"/>
  <c r="C606" i="5"/>
  <c r="S605" i="5"/>
  <c r="N605" i="5"/>
  <c r="M605" i="5"/>
  <c r="L605" i="5"/>
  <c r="Q605" i="5" s="1"/>
  <c r="R605" i="5" s="1"/>
  <c r="K605" i="5"/>
  <c r="O605" i="5" s="1"/>
  <c r="P605" i="5" s="1"/>
  <c r="C605" i="5"/>
  <c r="S604" i="5"/>
  <c r="N604" i="5"/>
  <c r="M604" i="5"/>
  <c r="L604" i="5"/>
  <c r="Q604" i="5" s="1"/>
  <c r="R604" i="5" s="1"/>
  <c r="K604" i="5"/>
  <c r="O604" i="5" s="1"/>
  <c r="P604" i="5" s="1"/>
  <c r="C604" i="5"/>
  <c r="S603" i="5"/>
  <c r="N603" i="5"/>
  <c r="M603" i="5"/>
  <c r="L603" i="5"/>
  <c r="Q603" i="5" s="1"/>
  <c r="R603" i="5" s="1"/>
  <c r="K603" i="5"/>
  <c r="O603" i="5" s="1"/>
  <c r="P603" i="5" s="1"/>
  <c r="C603" i="5"/>
  <c r="S602" i="5"/>
  <c r="N602" i="5"/>
  <c r="M602" i="5"/>
  <c r="L602" i="5"/>
  <c r="Q602" i="5" s="1"/>
  <c r="R602" i="5" s="1"/>
  <c r="K602" i="5"/>
  <c r="O602" i="5" s="1"/>
  <c r="P602" i="5" s="1"/>
  <c r="C602" i="5"/>
  <c r="S601" i="5"/>
  <c r="N601" i="5"/>
  <c r="M601" i="5"/>
  <c r="L601" i="5"/>
  <c r="Q601" i="5" s="1"/>
  <c r="R601" i="5" s="1"/>
  <c r="K601" i="5"/>
  <c r="O601" i="5" s="1"/>
  <c r="P601" i="5" s="1"/>
  <c r="C601" i="5"/>
  <c r="S600" i="5"/>
  <c r="N600" i="5"/>
  <c r="M600" i="5"/>
  <c r="L600" i="5"/>
  <c r="Q600" i="5" s="1"/>
  <c r="R600" i="5" s="1"/>
  <c r="K600" i="5"/>
  <c r="O600" i="5" s="1"/>
  <c r="P600" i="5" s="1"/>
  <c r="C600" i="5"/>
  <c r="S599" i="5"/>
  <c r="N599" i="5"/>
  <c r="M599" i="5"/>
  <c r="L599" i="5"/>
  <c r="Q599" i="5" s="1"/>
  <c r="R599" i="5" s="1"/>
  <c r="K599" i="5"/>
  <c r="O599" i="5" s="1"/>
  <c r="P599" i="5" s="1"/>
  <c r="C599" i="5"/>
  <c r="S598" i="5"/>
  <c r="N598" i="5"/>
  <c r="M598" i="5"/>
  <c r="L598" i="5"/>
  <c r="Q598" i="5" s="1"/>
  <c r="R598" i="5" s="1"/>
  <c r="K598" i="5"/>
  <c r="O598" i="5" s="1"/>
  <c r="P598" i="5" s="1"/>
  <c r="C598" i="5"/>
  <c r="S597" i="5"/>
  <c r="N597" i="5"/>
  <c r="M597" i="5"/>
  <c r="L597" i="5"/>
  <c r="Q597" i="5" s="1"/>
  <c r="R597" i="5" s="1"/>
  <c r="K597" i="5"/>
  <c r="O597" i="5" s="1"/>
  <c r="P597" i="5" s="1"/>
  <c r="C597" i="5"/>
  <c r="S596" i="5"/>
  <c r="N596" i="5"/>
  <c r="M596" i="5"/>
  <c r="L596" i="5"/>
  <c r="Q596" i="5" s="1"/>
  <c r="R596" i="5" s="1"/>
  <c r="K596" i="5"/>
  <c r="O596" i="5" s="1"/>
  <c r="P596" i="5" s="1"/>
  <c r="C596" i="5"/>
  <c r="S595" i="5"/>
  <c r="N595" i="5"/>
  <c r="M595" i="5"/>
  <c r="L595" i="5"/>
  <c r="Q595" i="5" s="1"/>
  <c r="R595" i="5" s="1"/>
  <c r="K595" i="5"/>
  <c r="O595" i="5" s="1"/>
  <c r="P595" i="5" s="1"/>
  <c r="C595" i="5"/>
  <c r="S594" i="5"/>
  <c r="N594" i="5"/>
  <c r="M594" i="5"/>
  <c r="L594" i="5"/>
  <c r="Q594" i="5" s="1"/>
  <c r="R594" i="5" s="1"/>
  <c r="K594" i="5"/>
  <c r="O594" i="5" s="1"/>
  <c r="P594" i="5" s="1"/>
  <c r="C594" i="5"/>
  <c r="S593" i="5"/>
  <c r="N593" i="5"/>
  <c r="M593" i="5"/>
  <c r="L593" i="5"/>
  <c r="Q593" i="5" s="1"/>
  <c r="R593" i="5" s="1"/>
  <c r="K593" i="5"/>
  <c r="O593" i="5" s="1"/>
  <c r="P593" i="5" s="1"/>
  <c r="C593" i="5"/>
  <c r="S592" i="5"/>
  <c r="N592" i="5"/>
  <c r="M592" i="5"/>
  <c r="L592" i="5"/>
  <c r="Q592" i="5" s="1"/>
  <c r="R592" i="5" s="1"/>
  <c r="K592" i="5"/>
  <c r="O592" i="5" s="1"/>
  <c r="P592" i="5" s="1"/>
  <c r="C592" i="5"/>
  <c r="S591" i="5"/>
  <c r="N591" i="5"/>
  <c r="M591" i="5"/>
  <c r="L591" i="5"/>
  <c r="Q591" i="5" s="1"/>
  <c r="R591" i="5" s="1"/>
  <c r="K591" i="5"/>
  <c r="O591" i="5" s="1"/>
  <c r="P591" i="5" s="1"/>
  <c r="C591" i="5"/>
  <c r="S590" i="5"/>
  <c r="N590" i="5"/>
  <c r="M590" i="5"/>
  <c r="L590" i="5"/>
  <c r="Q590" i="5" s="1"/>
  <c r="R590" i="5" s="1"/>
  <c r="K590" i="5"/>
  <c r="O590" i="5" s="1"/>
  <c r="P590" i="5" s="1"/>
  <c r="C590" i="5"/>
  <c r="S589" i="5"/>
  <c r="N589" i="5"/>
  <c r="M589" i="5"/>
  <c r="L589" i="5"/>
  <c r="Q589" i="5" s="1"/>
  <c r="R589" i="5" s="1"/>
  <c r="K589" i="5"/>
  <c r="O589" i="5" s="1"/>
  <c r="P589" i="5" s="1"/>
  <c r="C589" i="5"/>
  <c r="S588" i="5"/>
  <c r="N588" i="5"/>
  <c r="M588" i="5"/>
  <c r="L588" i="5"/>
  <c r="Q588" i="5" s="1"/>
  <c r="R588" i="5" s="1"/>
  <c r="K588" i="5"/>
  <c r="O588" i="5" s="1"/>
  <c r="P588" i="5" s="1"/>
  <c r="C588" i="5"/>
  <c r="S587" i="5"/>
  <c r="N587" i="5"/>
  <c r="M587" i="5"/>
  <c r="L587" i="5"/>
  <c r="Q587" i="5" s="1"/>
  <c r="R587" i="5" s="1"/>
  <c r="K587" i="5"/>
  <c r="O587" i="5" s="1"/>
  <c r="P587" i="5" s="1"/>
  <c r="C587" i="5"/>
  <c r="S586" i="5"/>
  <c r="N586" i="5"/>
  <c r="M586" i="5"/>
  <c r="L586" i="5"/>
  <c r="Q586" i="5" s="1"/>
  <c r="R586" i="5" s="1"/>
  <c r="K586" i="5"/>
  <c r="O586" i="5" s="1"/>
  <c r="P586" i="5" s="1"/>
  <c r="C586" i="5"/>
  <c r="S585" i="5"/>
  <c r="N585" i="5"/>
  <c r="M585" i="5"/>
  <c r="L585" i="5"/>
  <c r="Q585" i="5" s="1"/>
  <c r="R585" i="5" s="1"/>
  <c r="K585" i="5"/>
  <c r="O585" i="5" s="1"/>
  <c r="P585" i="5" s="1"/>
  <c r="C585" i="5"/>
  <c r="S584" i="5"/>
  <c r="N584" i="5"/>
  <c r="M584" i="5"/>
  <c r="L584" i="5"/>
  <c r="Q584" i="5" s="1"/>
  <c r="R584" i="5" s="1"/>
  <c r="K584" i="5"/>
  <c r="O584" i="5" s="1"/>
  <c r="P584" i="5" s="1"/>
  <c r="C584" i="5"/>
  <c r="S583" i="5"/>
  <c r="N583" i="5"/>
  <c r="M583" i="5"/>
  <c r="L583" i="5"/>
  <c r="Q583" i="5" s="1"/>
  <c r="R583" i="5" s="1"/>
  <c r="K583" i="5"/>
  <c r="O583" i="5" s="1"/>
  <c r="P583" i="5" s="1"/>
  <c r="C583" i="5"/>
  <c r="S582" i="5"/>
  <c r="N582" i="5"/>
  <c r="M582" i="5"/>
  <c r="L582" i="5"/>
  <c r="Q582" i="5" s="1"/>
  <c r="R582" i="5" s="1"/>
  <c r="K582" i="5"/>
  <c r="O582" i="5" s="1"/>
  <c r="P582" i="5" s="1"/>
  <c r="C582" i="5"/>
  <c r="S581" i="5"/>
  <c r="N581" i="5"/>
  <c r="M581" i="5"/>
  <c r="L581" i="5"/>
  <c r="Q581" i="5" s="1"/>
  <c r="R581" i="5" s="1"/>
  <c r="K581" i="5"/>
  <c r="O581" i="5" s="1"/>
  <c r="P581" i="5" s="1"/>
  <c r="C581" i="5"/>
  <c r="S580" i="5"/>
  <c r="N580" i="5"/>
  <c r="M580" i="5"/>
  <c r="L580" i="5"/>
  <c r="Q580" i="5" s="1"/>
  <c r="R580" i="5" s="1"/>
  <c r="K580" i="5"/>
  <c r="O580" i="5" s="1"/>
  <c r="P580" i="5" s="1"/>
  <c r="C580" i="5"/>
  <c r="S579" i="5"/>
  <c r="N579" i="5"/>
  <c r="M579" i="5"/>
  <c r="L579" i="5"/>
  <c r="Q579" i="5" s="1"/>
  <c r="R579" i="5" s="1"/>
  <c r="K579" i="5"/>
  <c r="O579" i="5" s="1"/>
  <c r="P579" i="5" s="1"/>
  <c r="C579" i="5"/>
  <c r="S578" i="5"/>
  <c r="N578" i="5"/>
  <c r="M578" i="5"/>
  <c r="L578" i="5"/>
  <c r="Q578" i="5" s="1"/>
  <c r="R578" i="5" s="1"/>
  <c r="K578" i="5"/>
  <c r="O578" i="5" s="1"/>
  <c r="P578" i="5" s="1"/>
  <c r="C578" i="5"/>
  <c r="S577" i="5"/>
  <c r="N577" i="5"/>
  <c r="M577" i="5"/>
  <c r="L577" i="5"/>
  <c r="Q577" i="5" s="1"/>
  <c r="R577" i="5" s="1"/>
  <c r="K577" i="5"/>
  <c r="O577" i="5" s="1"/>
  <c r="P577" i="5" s="1"/>
  <c r="C577" i="5"/>
  <c r="S576" i="5"/>
  <c r="N576" i="5"/>
  <c r="M576" i="5"/>
  <c r="L576" i="5"/>
  <c r="Q576" i="5" s="1"/>
  <c r="R576" i="5" s="1"/>
  <c r="K576" i="5"/>
  <c r="O576" i="5" s="1"/>
  <c r="P576" i="5" s="1"/>
  <c r="C576" i="5"/>
  <c r="S575" i="5"/>
  <c r="N575" i="5"/>
  <c r="M575" i="5"/>
  <c r="L575" i="5"/>
  <c r="Q575" i="5" s="1"/>
  <c r="R575" i="5" s="1"/>
  <c r="K575" i="5"/>
  <c r="O575" i="5" s="1"/>
  <c r="P575" i="5" s="1"/>
  <c r="C575" i="5"/>
  <c r="S574" i="5"/>
  <c r="N574" i="5"/>
  <c r="M574" i="5"/>
  <c r="L574" i="5"/>
  <c r="Q574" i="5" s="1"/>
  <c r="R574" i="5" s="1"/>
  <c r="K574" i="5"/>
  <c r="O574" i="5" s="1"/>
  <c r="P574" i="5" s="1"/>
  <c r="C574" i="5"/>
  <c r="S573" i="5"/>
  <c r="N573" i="5"/>
  <c r="M573" i="5"/>
  <c r="L573" i="5"/>
  <c r="Q573" i="5" s="1"/>
  <c r="R573" i="5" s="1"/>
  <c r="K573" i="5"/>
  <c r="O573" i="5" s="1"/>
  <c r="P573" i="5" s="1"/>
  <c r="C573" i="5"/>
  <c r="S572" i="5"/>
  <c r="N572" i="5"/>
  <c r="M572" i="5"/>
  <c r="L572" i="5"/>
  <c r="Q572" i="5" s="1"/>
  <c r="R572" i="5" s="1"/>
  <c r="K572" i="5"/>
  <c r="O572" i="5" s="1"/>
  <c r="P572" i="5" s="1"/>
  <c r="C572" i="5"/>
  <c r="S571" i="5"/>
  <c r="N571" i="5"/>
  <c r="M571" i="5"/>
  <c r="L571" i="5"/>
  <c r="Q571" i="5" s="1"/>
  <c r="R571" i="5" s="1"/>
  <c r="K571" i="5"/>
  <c r="O571" i="5" s="1"/>
  <c r="P571" i="5" s="1"/>
  <c r="C571" i="5"/>
  <c r="S570" i="5"/>
  <c r="N570" i="5"/>
  <c r="M570" i="5"/>
  <c r="L570" i="5"/>
  <c r="Q570" i="5" s="1"/>
  <c r="R570" i="5" s="1"/>
  <c r="K570" i="5"/>
  <c r="O570" i="5" s="1"/>
  <c r="P570" i="5" s="1"/>
  <c r="C570" i="5"/>
  <c r="S569" i="5"/>
  <c r="N569" i="5"/>
  <c r="M569" i="5"/>
  <c r="L569" i="5"/>
  <c r="Q569" i="5" s="1"/>
  <c r="R569" i="5" s="1"/>
  <c r="K569" i="5"/>
  <c r="O569" i="5" s="1"/>
  <c r="P569" i="5" s="1"/>
  <c r="C569" i="5"/>
  <c r="S568" i="5"/>
  <c r="N568" i="5"/>
  <c r="M568" i="5"/>
  <c r="L568" i="5"/>
  <c r="Q568" i="5" s="1"/>
  <c r="R568" i="5" s="1"/>
  <c r="K568" i="5"/>
  <c r="O568" i="5" s="1"/>
  <c r="P568" i="5" s="1"/>
  <c r="C568" i="5"/>
  <c r="S567" i="5"/>
  <c r="N567" i="5"/>
  <c r="M567" i="5"/>
  <c r="L567" i="5"/>
  <c r="Q567" i="5" s="1"/>
  <c r="R567" i="5" s="1"/>
  <c r="K567" i="5"/>
  <c r="O567" i="5" s="1"/>
  <c r="P567" i="5" s="1"/>
  <c r="C567" i="5"/>
  <c r="S566" i="5"/>
  <c r="N566" i="5"/>
  <c r="M566" i="5"/>
  <c r="L566" i="5"/>
  <c r="Q566" i="5" s="1"/>
  <c r="R566" i="5" s="1"/>
  <c r="K566" i="5"/>
  <c r="O566" i="5" s="1"/>
  <c r="P566" i="5" s="1"/>
  <c r="C566" i="5"/>
  <c r="S565" i="5"/>
  <c r="N565" i="5"/>
  <c r="M565" i="5"/>
  <c r="L565" i="5"/>
  <c r="Q565" i="5" s="1"/>
  <c r="R565" i="5" s="1"/>
  <c r="K565" i="5"/>
  <c r="O565" i="5" s="1"/>
  <c r="P565" i="5" s="1"/>
  <c r="C565" i="5"/>
  <c r="S564" i="5"/>
  <c r="N564" i="5"/>
  <c r="M564" i="5"/>
  <c r="L564" i="5"/>
  <c r="Q564" i="5" s="1"/>
  <c r="R564" i="5" s="1"/>
  <c r="K564" i="5"/>
  <c r="O564" i="5" s="1"/>
  <c r="P564" i="5" s="1"/>
  <c r="C564" i="5"/>
  <c r="S563" i="5"/>
  <c r="N563" i="5"/>
  <c r="M563" i="5"/>
  <c r="L563" i="5"/>
  <c r="Q563" i="5" s="1"/>
  <c r="R563" i="5" s="1"/>
  <c r="K563" i="5"/>
  <c r="O563" i="5" s="1"/>
  <c r="P563" i="5" s="1"/>
  <c r="C563" i="5"/>
  <c r="S562" i="5"/>
  <c r="N562" i="5"/>
  <c r="M562" i="5"/>
  <c r="L562" i="5"/>
  <c r="Q562" i="5" s="1"/>
  <c r="R562" i="5" s="1"/>
  <c r="K562" i="5"/>
  <c r="O562" i="5" s="1"/>
  <c r="P562" i="5" s="1"/>
  <c r="C562" i="5"/>
  <c r="S561" i="5"/>
  <c r="N561" i="5"/>
  <c r="M561" i="5"/>
  <c r="L561" i="5"/>
  <c r="Q561" i="5" s="1"/>
  <c r="R561" i="5" s="1"/>
  <c r="K561" i="5"/>
  <c r="O561" i="5" s="1"/>
  <c r="P561" i="5" s="1"/>
  <c r="C561" i="5"/>
  <c r="S560" i="5"/>
  <c r="N560" i="5"/>
  <c r="M560" i="5"/>
  <c r="L560" i="5"/>
  <c r="Q560" i="5" s="1"/>
  <c r="R560" i="5" s="1"/>
  <c r="K560" i="5"/>
  <c r="O560" i="5" s="1"/>
  <c r="P560" i="5" s="1"/>
  <c r="C560" i="5"/>
  <c r="S559" i="5"/>
  <c r="N559" i="5"/>
  <c r="M559" i="5"/>
  <c r="L559" i="5"/>
  <c r="Q559" i="5" s="1"/>
  <c r="R559" i="5" s="1"/>
  <c r="K559" i="5"/>
  <c r="O559" i="5" s="1"/>
  <c r="P559" i="5" s="1"/>
  <c r="C559" i="5"/>
  <c r="S558" i="5"/>
  <c r="N558" i="5"/>
  <c r="M558" i="5"/>
  <c r="L558" i="5"/>
  <c r="Q558" i="5" s="1"/>
  <c r="R558" i="5" s="1"/>
  <c r="K558" i="5"/>
  <c r="O558" i="5" s="1"/>
  <c r="P558" i="5" s="1"/>
  <c r="C558" i="5"/>
  <c r="S557" i="5"/>
  <c r="N557" i="5"/>
  <c r="M557" i="5"/>
  <c r="L557" i="5"/>
  <c r="Q557" i="5" s="1"/>
  <c r="R557" i="5" s="1"/>
  <c r="K557" i="5"/>
  <c r="O557" i="5" s="1"/>
  <c r="P557" i="5" s="1"/>
  <c r="C557" i="5"/>
  <c r="S556" i="5"/>
  <c r="N556" i="5"/>
  <c r="M556" i="5"/>
  <c r="L556" i="5"/>
  <c r="Q556" i="5" s="1"/>
  <c r="R556" i="5" s="1"/>
  <c r="K556" i="5"/>
  <c r="O556" i="5" s="1"/>
  <c r="P556" i="5" s="1"/>
  <c r="C556" i="5"/>
  <c r="S555" i="5"/>
  <c r="N555" i="5"/>
  <c r="M555" i="5"/>
  <c r="L555" i="5"/>
  <c r="Q555" i="5" s="1"/>
  <c r="R555" i="5" s="1"/>
  <c r="K555" i="5"/>
  <c r="O555" i="5" s="1"/>
  <c r="P555" i="5" s="1"/>
  <c r="C555" i="5"/>
  <c r="S554" i="5"/>
  <c r="N554" i="5"/>
  <c r="M554" i="5"/>
  <c r="L554" i="5"/>
  <c r="Q554" i="5" s="1"/>
  <c r="R554" i="5" s="1"/>
  <c r="K554" i="5"/>
  <c r="O554" i="5" s="1"/>
  <c r="P554" i="5" s="1"/>
  <c r="C554" i="5"/>
  <c r="S553" i="5"/>
  <c r="N553" i="5"/>
  <c r="M553" i="5"/>
  <c r="L553" i="5"/>
  <c r="Q553" i="5" s="1"/>
  <c r="R553" i="5" s="1"/>
  <c r="K553" i="5"/>
  <c r="O553" i="5" s="1"/>
  <c r="P553" i="5" s="1"/>
  <c r="C553" i="5"/>
  <c r="S552" i="5"/>
  <c r="N552" i="5"/>
  <c r="M552" i="5"/>
  <c r="L552" i="5"/>
  <c r="Q552" i="5" s="1"/>
  <c r="R552" i="5" s="1"/>
  <c r="K552" i="5"/>
  <c r="O552" i="5" s="1"/>
  <c r="P552" i="5" s="1"/>
  <c r="C552" i="5"/>
  <c r="S551" i="5"/>
  <c r="N551" i="5"/>
  <c r="M551" i="5"/>
  <c r="L551" i="5"/>
  <c r="Q551" i="5" s="1"/>
  <c r="R551" i="5" s="1"/>
  <c r="K551" i="5"/>
  <c r="O551" i="5" s="1"/>
  <c r="P551" i="5" s="1"/>
  <c r="C551" i="5"/>
  <c r="S640" i="5"/>
  <c r="N640" i="5"/>
  <c r="M640" i="5"/>
  <c r="L640" i="5"/>
  <c r="Q640" i="5" s="1"/>
  <c r="R640" i="5" s="1"/>
  <c r="K640" i="5"/>
  <c r="O640" i="5" s="1"/>
  <c r="P640" i="5" s="1"/>
  <c r="C640" i="5"/>
  <c r="S628" i="5"/>
  <c r="N628" i="5"/>
  <c r="M628" i="5"/>
  <c r="L628" i="5"/>
  <c r="Q628" i="5" s="1"/>
  <c r="R628" i="5" s="1"/>
  <c r="K628" i="5"/>
  <c r="O628" i="5" s="1"/>
  <c r="P628" i="5" s="1"/>
  <c r="C628" i="5"/>
  <c r="S550" i="5"/>
  <c r="N550" i="5"/>
  <c r="M550" i="5"/>
  <c r="L550" i="5"/>
  <c r="Q550" i="5" s="1"/>
  <c r="R550" i="5" s="1"/>
  <c r="K550" i="5"/>
  <c r="O550" i="5" s="1"/>
  <c r="P550" i="5" s="1"/>
  <c r="C550" i="5"/>
  <c r="S549" i="5"/>
  <c r="N549" i="5"/>
  <c r="M549" i="5"/>
  <c r="L549" i="5"/>
  <c r="Q549" i="5" s="1"/>
  <c r="R549" i="5" s="1"/>
  <c r="K549" i="5"/>
  <c r="O549" i="5" s="1"/>
  <c r="P549" i="5" s="1"/>
  <c r="C549" i="5"/>
  <c r="S548" i="5"/>
  <c r="N548" i="5"/>
  <c r="M548" i="5"/>
  <c r="L548" i="5"/>
  <c r="Q548" i="5" s="1"/>
  <c r="R548" i="5" s="1"/>
  <c r="K548" i="5"/>
  <c r="O548" i="5" s="1"/>
  <c r="P548" i="5" s="1"/>
  <c r="C548" i="5"/>
  <c r="S547" i="5"/>
  <c r="N547" i="5"/>
  <c r="M547" i="5"/>
  <c r="L547" i="5"/>
  <c r="Q547" i="5" s="1"/>
  <c r="R547" i="5" s="1"/>
  <c r="K547" i="5"/>
  <c r="O547" i="5" s="1"/>
  <c r="P547" i="5" s="1"/>
  <c r="C547" i="5"/>
  <c r="S546" i="5"/>
  <c r="N546" i="5"/>
  <c r="M546" i="5"/>
  <c r="L546" i="5"/>
  <c r="Q546" i="5" s="1"/>
  <c r="R546" i="5" s="1"/>
  <c r="K546" i="5"/>
  <c r="O546" i="5" s="1"/>
  <c r="P546" i="5" s="1"/>
  <c r="C546" i="5"/>
  <c r="S545" i="5"/>
  <c r="N545" i="5"/>
  <c r="M545" i="5"/>
  <c r="L545" i="5"/>
  <c r="Q545" i="5" s="1"/>
  <c r="R545" i="5" s="1"/>
  <c r="K545" i="5"/>
  <c r="O545" i="5" s="1"/>
  <c r="P545" i="5" s="1"/>
  <c r="C545" i="5"/>
  <c r="S544" i="5"/>
  <c r="N544" i="5"/>
  <c r="M544" i="5"/>
  <c r="L544" i="5"/>
  <c r="Q544" i="5" s="1"/>
  <c r="R544" i="5" s="1"/>
  <c r="K544" i="5"/>
  <c r="O544" i="5" s="1"/>
  <c r="P544" i="5" s="1"/>
  <c r="C544" i="5"/>
  <c r="S541" i="5"/>
  <c r="N541" i="5"/>
  <c r="M541" i="5"/>
  <c r="L541" i="5"/>
  <c r="Q541" i="5" s="1"/>
  <c r="R541" i="5" s="1"/>
  <c r="K541" i="5"/>
  <c r="O541" i="5" s="1"/>
  <c r="P541" i="5" s="1"/>
  <c r="C541" i="5"/>
  <c r="S540" i="5"/>
  <c r="N540" i="5"/>
  <c r="M540" i="5"/>
  <c r="L540" i="5"/>
  <c r="Q540" i="5" s="1"/>
  <c r="R540" i="5" s="1"/>
  <c r="K540" i="5"/>
  <c r="O540" i="5" s="1"/>
  <c r="P540" i="5" s="1"/>
  <c r="C540" i="5"/>
  <c r="S539" i="5"/>
  <c r="N539" i="5"/>
  <c r="M539" i="5"/>
  <c r="L539" i="5"/>
  <c r="Q539" i="5" s="1"/>
  <c r="R539" i="5" s="1"/>
  <c r="K539" i="5"/>
  <c r="O539" i="5" s="1"/>
  <c r="P539" i="5" s="1"/>
  <c r="C539" i="5"/>
  <c r="S538" i="5"/>
  <c r="N538" i="5"/>
  <c r="M538" i="5"/>
  <c r="L538" i="5"/>
  <c r="Q538" i="5" s="1"/>
  <c r="R538" i="5" s="1"/>
  <c r="K538" i="5"/>
  <c r="O538" i="5" s="1"/>
  <c r="P538" i="5" s="1"/>
  <c r="C538" i="5"/>
  <c r="S537" i="5"/>
  <c r="N537" i="5"/>
  <c r="M537" i="5"/>
  <c r="L537" i="5"/>
  <c r="Q537" i="5" s="1"/>
  <c r="R537" i="5" s="1"/>
  <c r="K537" i="5"/>
  <c r="O537" i="5" s="1"/>
  <c r="P537" i="5" s="1"/>
  <c r="C537" i="5"/>
  <c r="S536" i="5"/>
  <c r="N536" i="5"/>
  <c r="M536" i="5"/>
  <c r="L536" i="5"/>
  <c r="Q536" i="5" s="1"/>
  <c r="R536" i="5" s="1"/>
  <c r="K536" i="5"/>
  <c r="O536" i="5" s="1"/>
  <c r="P536" i="5" s="1"/>
  <c r="C536" i="5"/>
  <c r="S535" i="5"/>
  <c r="N535" i="5"/>
  <c r="M535" i="5"/>
  <c r="L535" i="5"/>
  <c r="Q535" i="5" s="1"/>
  <c r="R535" i="5" s="1"/>
  <c r="K535" i="5"/>
  <c r="O535" i="5" s="1"/>
  <c r="P535" i="5" s="1"/>
  <c r="C535" i="5"/>
  <c r="S534" i="5"/>
  <c r="N534" i="5"/>
  <c r="M534" i="5"/>
  <c r="L534" i="5"/>
  <c r="Q534" i="5" s="1"/>
  <c r="R534" i="5" s="1"/>
  <c r="K534" i="5"/>
  <c r="O534" i="5" s="1"/>
  <c r="P534" i="5" s="1"/>
  <c r="C534" i="5"/>
  <c r="S533" i="5"/>
  <c r="N533" i="5"/>
  <c r="M533" i="5"/>
  <c r="L533" i="5"/>
  <c r="Q533" i="5" s="1"/>
  <c r="R533" i="5" s="1"/>
  <c r="K533" i="5"/>
  <c r="O533" i="5" s="1"/>
  <c r="P533" i="5" s="1"/>
  <c r="C533" i="5"/>
  <c r="S532" i="5"/>
  <c r="N532" i="5"/>
  <c r="M532" i="5"/>
  <c r="L532" i="5"/>
  <c r="Q532" i="5" s="1"/>
  <c r="R532" i="5" s="1"/>
  <c r="K532" i="5"/>
  <c r="O532" i="5" s="1"/>
  <c r="P532" i="5" s="1"/>
  <c r="C532" i="5"/>
  <c r="S529" i="5"/>
  <c r="N529" i="5"/>
  <c r="M529" i="5"/>
  <c r="L529" i="5"/>
  <c r="Q529" i="5" s="1"/>
  <c r="R529" i="5" s="1"/>
  <c r="K529" i="5"/>
  <c r="O529" i="5" s="1"/>
  <c r="P529" i="5" s="1"/>
  <c r="C529" i="5"/>
  <c r="S526" i="5"/>
  <c r="N526" i="5"/>
  <c r="M526" i="5"/>
  <c r="L526" i="5"/>
  <c r="Q526" i="5" s="1"/>
  <c r="R526" i="5" s="1"/>
  <c r="K526" i="5"/>
  <c r="O526" i="5" s="1"/>
  <c r="P526" i="5" s="1"/>
  <c r="C526" i="5"/>
  <c r="S523" i="5"/>
  <c r="N523" i="5"/>
  <c r="M523" i="5"/>
  <c r="L523" i="5"/>
  <c r="Q523" i="5" s="1"/>
  <c r="R523" i="5" s="1"/>
  <c r="K523" i="5"/>
  <c r="O523" i="5" s="1"/>
  <c r="P523" i="5" s="1"/>
  <c r="C523" i="5"/>
  <c r="S520" i="5"/>
  <c r="N520" i="5"/>
  <c r="M520" i="5"/>
  <c r="L520" i="5"/>
  <c r="Q520" i="5" s="1"/>
  <c r="R520" i="5" s="1"/>
  <c r="K520" i="5"/>
  <c r="O520" i="5" s="1"/>
  <c r="P520" i="5" s="1"/>
  <c r="C520" i="5"/>
  <c r="S517" i="5"/>
  <c r="N517" i="5"/>
  <c r="M517" i="5"/>
  <c r="L517" i="5"/>
  <c r="Q517" i="5" s="1"/>
  <c r="R517" i="5" s="1"/>
  <c r="K517" i="5"/>
  <c r="O517" i="5" s="1"/>
  <c r="P517" i="5" s="1"/>
  <c r="C517" i="5"/>
  <c r="S514" i="5"/>
  <c r="N514" i="5"/>
  <c r="M514" i="5"/>
  <c r="L514" i="5"/>
  <c r="Q514" i="5" s="1"/>
  <c r="R514" i="5" s="1"/>
  <c r="K514" i="5"/>
  <c r="O514" i="5" s="1"/>
  <c r="P514" i="5" s="1"/>
  <c r="C514" i="5"/>
  <c r="S511" i="5"/>
  <c r="N511" i="5"/>
  <c r="M511" i="5"/>
  <c r="L511" i="5"/>
  <c r="Q511" i="5" s="1"/>
  <c r="R511" i="5" s="1"/>
  <c r="K511" i="5"/>
  <c r="O511" i="5" s="1"/>
  <c r="P511" i="5" s="1"/>
  <c r="C511" i="5"/>
  <c r="S507" i="5"/>
  <c r="N507" i="5"/>
  <c r="M507" i="5"/>
  <c r="L507" i="5"/>
  <c r="Q507" i="5" s="1"/>
  <c r="R507" i="5" s="1"/>
  <c r="K507" i="5"/>
  <c r="O507" i="5" s="1"/>
  <c r="P507" i="5" s="1"/>
  <c r="C507" i="5"/>
  <c r="S506" i="5"/>
  <c r="N506" i="5"/>
  <c r="M506" i="5"/>
  <c r="L506" i="5"/>
  <c r="Q506" i="5" s="1"/>
  <c r="R506" i="5" s="1"/>
  <c r="K506" i="5"/>
  <c r="O506" i="5" s="1"/>
  <c r="P506" i="5" s="1"/>
  <c r="C506" i="5"/>
  <c r="S505" i="5"/>
  <c r="N505" i="5"/>
  <c r="M505" i="5"/>
  <c r="L505" i="5"/>
  <c r="Q505" i="5" s="1"/>
  <c r="R505" i="5" s="1"/>
  <c r="K505" i="5"/>
  <c r="O505" i="5" s="1"/>
  <c r="P505" i="5" s="1"/>
  <c r="C505" i="5"/>
  <c r="S504" i="5"/>
  <c r="N504" i="5"/>
  <c r="M504" i="5"/>
  <c r="L504" i="5"/>
  <c r="Q504" i="5" s="1"/>
  <c r="R504" i="5" s="1"/>
  <c r="K504" i="5"/>
  <c r="O504" i="5" s="1"/>
  <c r="P504" i="5" s="1"/>
  <c r="C504" i="5"/>
  <c r="S503" i="5"/>
  <c r="N503" i="5"/>
  <c r="M503" i="5"/>
  <c r="L503" i="5"/>
  <c r="Q503" i="5" s="1"/>
  <c r="R503" i="5" s="1"/>
  <c r="K503" i="5"/>
  <c r="O503" i="5" s="1"/>
  <c r="P503" i="5" s="1"/>
  <c r="C503" i="5"/>
  <c r="S502" i="5"/>
  <c r="N502" i="5"/>
  <c r="M502" i="5"/>
  <c r="L502" i="5"/>
  <c r="Q502" i="5" s="1"/>
  <c r="R502" i="5" s="1"/>
  <c r="K502" i="5"/>
  <c r="O502" i="5" s="1"/>
  <c r="P502" i="5" s="1"/>
  <c r="C502" i="5"/>
  <c r="S501" i="5"/>
  <c r="N501" i="5"/>
  <c r="M501" i="5"/>
  <c r="L501" i="5"/>
  <c r="Q501" i="5" s="1"/>
  <c r="R501" i="5" s="1"/>
  <c r="K501" i="5"/>
  <c r="O501" i="5" s="1"/>
  <c r="P501" i="5" s="1"/>
  <c r="C501" i="5"/>
  <c r="S500" i="5"/>
  <c r="N500" i="5"/>
  <c r="M500" i="5"/>
  <c r="L500" i="5"/>
  <c r="Q500" i="5" s="1"/>
  <c r="R500" i="5" s="1"/>
  <c r="K500" i="5"/>
  <c r="O500" i="5" s="1"/>
  <c r="P500" i="5" s="1"/>
  <c r="C500" i="5"/>
  <c r="S499" i="5"/>
  <c r="N499" i="5"/>
  <c r="M499" i="5"/>
  <c r="L499" i="5"/>
  <c r="Q499" i="5" s="1"/>
  <c r="R499" i="5" s="1"/>
  <c r="K499" i="5"/>
  <c r="O499" i="5" s="1"/>
  <c r="P499" i="5" s="1"/>
  <c r="C499" i="5"/>
  <c r="S498" i="5"/>
  <c r="N498" i="5"/>
  <c r="M498" i="5"/>
  <c r="L498" i="5"/>
  <c r="Q498" i="5" s="1"/>
  <c r="R498" i="5" s="1"/>
  <c r="K498" i="5"/>
  <c r="O498" i="5" s="1"/>
  <c r="P498" i="5" s="1"/>
  <c r="C498" i="5"/>
  <c r="S497" i="5"/>
  <c r="N497" i="5"/>
  <c r="M497" i="5"/>
  <c r="L497" i="5"/>
  <c r="Q497" i="5" s="1"/>
  <c r="R497" i="5" s="1"/>
  <c r="K497" i="5"/>
  <c r="O497" i="5" s="1"/>
  <c r="P497" i="5" s="1"/>
  <c r="C497" i="5"/>
  <c r="S496" i="5"/>
  <c r="N496" i="5"/>
  <c r="M496" i="5"/>
  <c r="L496" i="5"/>
  <c r="Q496" i="5" s="1"/>
  <c r="R496" i="5" s="1"/>
  <c r="K496" i="5"/>
  <c r="O496" i="5" s="1"/>
  <c r="P496" i="5" s="1"/>
  <c r="C496" i="5"/>
  <c r="S495" i="5"/>
  <c r="R495" i="5"/>
  <c r="Q495" i="5"/>
  <c r="P495" i="5"/>
  <c r="O495" i="5"/>
  <c r="N495" i="5"/>
  <c r="M495" i="5"/>
  <c r="L495" i="5"/>
  <c r="K495" i="5"/>
  <c r="C495" i="5"/>
  <c r="S494" i="5"/>
  <c r="R494" i="5"/>
  <c r="Q494" i="5"/>
  <c r="P494" i="5"/>
  <c r="O494" i="5"/>
  <c r="N494" i="5"/>
  <c r="M494" i="5"/>
  <c r="L494" i="5"/>
  <c r="K494" i="5"/>
  <c r="C494" i="5"/>
  <c r="M493" i="5"/>
  <c r="K493" i="5"/>
  <c r="O493" i="5" s="1"/>
  <c r="P493" i="5" s="1"/>
  <c r="C493" i="5"/>
  <c r="M492" i="5"/>
  <c r="K492" i="5"/>
  <c r="O492" i="5" s="1"/>
  <c r="P492" i="5" s="1"/>
  <c r="L492" i="5"/>
  <c r="Q492" i="5" s="1"/>
  <c r="R492" i="5" s="1"/>
  <c r="C492" i="5"/>
  <c r="M491" i="5"/>
  <c r="K491" i="5"/>
  <c r="O491" i="5" s="1"/>
  <c r="P491" i="5" s="1"/>
  <c r="C491" i="5"/>
  <c r="M490" i="5"/>
  <c r="K490" i="5"/>
  <c r="O490" i="5" s="1"/>
  <c r="P490" i="5" s="1"/>
  <c r="L490" i="5"/>
  <c r="Q490" i="5" s="1"/>
  <c r="R490" i="5" s="1"/>
  <c r="C490" i="5"/>
  <c r="M489" i="5"/>
  <c r="K489" i="5"/>
  <c r="O489" i="5" s="1"/>
  <c r="P489" i="5" s="1"/>
  <c r="C489" i="5"/>
  <c r="M488" i="5"/>
  <c r="K488" i="5"/>
  <c r="O488" i="5" s="1"/>
  <c r="P488" i="5" s="1"/>
  <c r="L488" i="5"/>
  <c r="Q488" i="5" s="1"/>
  <c r="R488" i="5" s="1"/>
  <c r="C488" i="5"/>
  <c r="M487" i="5"/>
  <c r="K487" i="5"/>
  <c r="O487" i="5" s="1"/>
  <c r="P487" i="5" s="1"/>
  <c r="C487" i="5"/>
  <c r="M486" i="5"/>
  <c r="K486" i="5"/>
  <c r="O486" i="5" s="1"/>
  <c r="P486" i="5" s="1"/>
  <c r="L486" i="5"/>
  <c r="Q486" i="5" s="1"/>
  <c r="R486" i="5" s="1"/>
  <c r="C486" i="5"/>
  <c r="M485" i="5"/>
  <c r="K485" i="5"/>
  <c r="O485" i="5" s="1"/>
  <c r="P485" i="5" s="1"/>
  <c r="C485" i="5"/>
  <c r="M484" i="5"/>
  <c r="K484" i="5"/>
  <c r="O484" i="5" s="1"/>
  <c r="P484" i="5" s="1"/>
  <c r="C484" i="5"/>
  <c r="M483" i="5"/>
  <c r="K483" i="5"/>
  <c r="O483" i="5" s="1"/>
  <c r="P483" i="5" s="1"/>
  <c r="C483" i="5"/>
  <c r="M482" i="5"/>
  <c r="K482" i="5"/>
  <c r="O482" i="5" s="1"/>
  <c r="P482" i="5" s="1"/>
  <c r="L482" i="5"/>
  <c r="Q482" i="5" s="1"/>
  <c r="R482" i="5" s="1"/>
  <c r="C482" i="5"/>
  <c r="M481" i="5"/>
  <c r="K481" i="5"/>
  <c r="O481" i="5" s="1"/>
  <c r="P481" i="5" s="1"/>
  <c r="C481" i="5"/>
  <c r="M480" i="5"/>
  <c r="K480" i="5"/>
  <c r="O480" i="5" s="1"/>
  <c r="P480" i="5" s="1"/>
  <c r="L480" i="5"/>
  <c r="Q480" i="5" s="1"/>
  <c r="R480" i="5" s="1"/>
  <c r="C480" i="5"/>
  <c r="M479" i="5"/>
  <c r="K479" i="5"/>
  <c r="O479" i="5" s="1"/>
  <c r="P479" i="5" s="1"/>
  <c r="C479" i="5"/>
  <c r="M478" i="5"/>
  <c r="K478" i="5"/>
  <c r="O478" i="5" s="1"/>
  <c r="P478" i="5" s="1"/>
  <c r="L478" i="5"/>
  <c r="Q478" i="5" s="1"/>
  <c r="R478" i="5" s="1"/>
  <c r="C478" i="5"/>
  <c r="M477" i="5"/>
  <c r="K477" i="5"/>
  <c r="O477" i="5" s="1"/>
  <c r="P477" i="5" s="1"/>
  <c r="C477" i="5"/>
  <c r="M476" i="5"/>
  <c r="K476" i="5"/>
  <c r="O476" i="5" s="1"/>
  <c r="P476" i="5" s="1"/>
  <c r="L476" i="5"/>
  <c r="Q476" i="5" s="1"/>
  <c r="R476" i="5" s="1"/>
  <c r="C476" i="5"/>
  <c r="M475" i="5"/>
  <c r="K475" i="5"/>
  <c r="O475" i="5" s="1"/>
  <c r="P475" i="5" s="1"/>
  <c r="C475" i="5"/>
  <c r="M474" i="5"/>
  <c r="K474" i="5"/>
  <c r="O474" i="5" s="1"/>
  <c r="P474" i="5" s="1"/>
  <c r="L474" i="5"/>
  <c r="Q474" i="5" s="1"/>
  <c r="R474" i="5" s="1"/>
  <c r="C474" i="5"/>
  <c r="M473" i="5"/>
  <c r="K473" i="5"/>
  <c r="O473" i="5" s="1"/>
  <c r="P473" i="5" s="1"/>
  <c r="C473" i="5"/>
  <c r="M472" i="5"/>
  <c r="K472" i="5"/>
  <c r="O472" i="5" s="1"/>
  <c r="P472" i="5" s="1"/>
  <c r="L472" i="5"/>
  <c r="Q472" i="5" s="1"/>
  <c r="R472" i="5" s="1"/>
  <c r="C472" i="5"/>
  <c r="M471" i="5"/>
  <c r="K471" i="5"/>
  <c r="O471" i="5" s="1"/>
  <c r="P471" i="5" s="1"/>
  <c r="C471" i="5"/>
  <c r="M470" i="5"/>
  <c r="K470" i="5"/>
  <c r="O470" i="5" s="1"/>
  <c r="P470" i="5" s="1"/>
  <c r="L470" i="5"/>
  <c r="Q470" i="5" s="1"/>
  <c r="R470" i="5" s="1"/>
  <c r="C470" i="5"/>
  <c r="M469" i="5"/>
  <c r="K469" i="5"/>
  <c r="O469" i="5" s="1"/>
  <c r="P469" i="5" s="1"/>
  <c r="C469" i="5"/>
  <c r="M468" i="5"/>
  <c r="K468" i="5"/>
  <c r="O468" i="5" s="1"/>
  <c r="P468" i="5" s="1"/>
  <c r="C468" i="5"/>
  <c r="M467" i="5"/>
  <c r="K467" i="5"/>
  <c r="O467" i="5" s="1"/>
  <c r="P467" i="5" s="1"/>
  <c r="C467" i="5"/>
  <c r="M466" i="5"/>
  <c r="K466" i="5"/>
  <c r="O466" i="5" s="1"/>
  <c r="P466" i="5" s="1"/>
  <c r="L466" i="5"/>
  <c r="Q466" i="5" s="1"/>
  <c r="R466" i="5" s="1"/>
  <c r="C466" i="5"/>
  <c r="M465" i="5"/>
  <c r="K465" i="5"/>
  <c r="O465" i="5" s="1"/>
  <c r="P465" i="5" s="1"/>
  <c r="C465" i="5"/>
  <c r="M464" i="5"/>
  <c r="K464" i="5"/>
  <c r="O464" i="5" s="1"/>
  <c r="P464" i="5" s="1"/>
  <c r="L464" i="5"/>
  <c r="Q464" i="5" s="1"/>
  <c r="R464" i="5" s="1"/>
  <c r="C464" i="5"/>
  <c r="M463" i="5"/>
  <c r="K463" i="5"/>
  <c r="O463" i="5" s="1"/>
  <c r="P463" i="5" s="1"/>
  <c r="C463" i="5"/>
  <c r="M462" i="5"/>
  <c r="K462" i="5"/>
  <c r="O462" i="5" s="1"/>
  <c r="P462" i="5" s="1"/>
  <c r="C462" i="5"/>
  <c r="M461" i="5"/>
  <c r="K461" i="5"/>
  <c r="O461" i="5" s="1"/>
  <c r="P461" i="5" s="1"/>
  <c r="C461" i="5"/>
  <c r="M460" i="5"/>
  <c r="K460" i="5"/>
  <c r="O460" i="5" s="1"/>
  <c r="P460" i="5" s="1"/>
  <c r="L460" i="5"/>
  <c r="Q460" i="5" s="1"/>
  <c r="R460" i="5" s="1"/>
  <c r="C460" i="5"/>
  <c r="M459" i="5"/>
  <c r="K459" i="5"/>
  <c r="O459" i="5" s="1"/>
  <c r="P459" i="5" s="1"/>
  <c r="N459" i="5"/>
  <c r="C459" i="5"/>
  <c r="M458" i="5"/>
  <c r="K458" i="5"/>
  <c r="O458" i="5" s="1"/>
  <c r="P458" i="5" s="1"/>
  <c r="C458" i="5"/>
  <c r="M457" i="5"/>
  <c r="K457" i="5"/>
  <c r="O457" i="5" s="1"/>
  <c r="P457" i="5" s="1"/>
  <c r="C457" i="5"/>
  <c r="M456" i="5"/>
  <c r="K456" i="5"/>
  <c r="O456" i="5" s="1"/>
  <c r="P456" i="5" s="1"/>
  <c r="L456" i="5"/>
  <c r="Q456" i="5" s="1"/>
  <c r="R456" i="5" s="1"/>
  <c r="C456" i="5"/>
  <c r="M455" i="5"/>
  <c r="K455" i="5"/>
  <c r="O455" i="5" s="1"/>
  <c r="P455" i="5" s="1"/>
  <c r="N455" i="5"/>
  <c r="C455" i="5"/>
  <c r="M454" i="5"/>
  <c r="K454" i="5"/>
  <c r="O454" i="5" s="1"/>
  <c r="P454" i="5" s="1"/>
  <c r="C454" i="5"/>
  <c r="M453" i="5"/>
  <c r="K453" i="5"/>
  <c r="O453" i="5" s="1"/>
  <c r="P453" i="5" s="1"/>
  <c r="N453" i="5"/>
  <c r="C453" i="5"/>
  <c r="M452" i="5"/>
  <c r="K452" i="5"/>
  <c r="O452" i="5" s="1"/>
  <c r="P452" i="5" s="1"/>
  <c r="L452" i="5"/>
  <c r="Q452" i="5" s="1"/>
  <c r="R452" i="5" s="1"/>
  <c r="C452" i="5"/>
  <c r="M451" i="5"/>
  <c r="K451" i="5"/>
  <c r="O451" i="5" s="1"/>
  <c r="P451" i="5" s="1"/>
  <c r="N451" i="5"/>
  <c r="C451" i="5"/>
  <c r="M450" i="5"/>
  <c r="K450" i="5"/>
  <c r="O450" i="5" s="1"/>
  <c r="P450" i="5" s="1"/>
  <c r="C450" i="5"/>
  <c r="M449" i="5"/>
  <c r="K449" i="5"/>
  <c r="O449" i="5" s="1"/>
  <c r="P449" i="5" s="1"/>
  <c r="C449" i="5"/>
  <c r="M448" i="5"/>
  <c r="K448" i="5"/>
  <c r="O448" i="5" s="1"/>
  <c r="P448" i="5" s="1"/>
  <c r="C448" i="5"/>
  <c r="M447" i="5"/>
  <c r="K447" i="5"/>
  <c r="O447" i="5" s="1"/>
  <c r="P447" i="5" s="1"/>
  <c r="N447" i="5"/>
  <c r="C447" i="5"/>
  <c r="M446" i="5"/>
  <c r="K446" i="5"/>
  <c r="O446" i="5" s="1"/>
  <c r="P446" i="5" s="1"/>
  <c r="C446" i="5"/>
  <c r="M445" i="5"/>
  <c r="K445" i="5"/>
  <c r="O445" i="5" s="1"/>
  <c r="P445" i="5" s="1"/>
  <c r="N445" i="5"/>
  <c r="C445" i="5"/>
  <c r="M444" i="5"/>
  <c r="K444" i="5"/>
  <c r="O444" i="5" s="1"/>
  <c r="P444" i="5" s="1"/>
  <c r="L444" i="5"/>
  <c r="Q444" i="5" s="1"/>
  <c r="R444" i="5" s="1"/>
  <c r="C444" i="5"/>
  <c r="M443" i="5"/>
  <c r="K443" i="5"/>
  <c r="O443" i="5" s="1"/>
  <c r="P443" i="5" s="1"/>
  <c r="N443" i="5"/>
  <c r="C443" i="5"/>
  <c r="M442" i="5"/>
  <c r="K442" i="5"/>
  <c r="O442" i="5" s="1"/>
  <c r="P442" i="5" s="1"/>
  <c r="S442" i="5"/>
  <c r="C442" i="5"/>
  <c r="M441" i="5"/>
  <c r="K441" i="5"/>
  <c r="O441" i="5" s="1"/>
  <c r="P441" i="5" s="1"/>
  <c r="C441" i="5"/>
  <c r="M440" i="5"/>
  <c r="K440" i="5"/>
  <c r="O440" i="5" s="1"/>
  <c r="P440" i="5" s="1"/>
  <c r="C440" i="5"/>
  <c r="M439" i="5"/>
  <c r="K439" i="5"/>
  <c r="O439" i="5" s="1"/>
  <c r="P439" i="5" s="1"/>
  <c r="N439" i="5"/>
  <c r="C439" i="5"/>
  <c r="M438" i="5"/>
  <c r="K438" i="5"/>
  <c r="O438" i="5" s="1"/>
  <c r="P438" i="5" s="1"/>
  <c r="C438" i="5"/>
  <c r="M437" i="5"/>
  <c r="K437" i="5"/>
  <c r="O437" i="5" s="1"/>
  <c r="P437" i="5" s="1"/>
  <c r="N437" i="5"/>
  <c r="C437" i="5"/>
  <c r="M436" i="5"/>
  <c r="K436" i="5"/>
  <c r="O436" i="5" s="1"/>
  <c r="P436" i="5" s="1"/>
  <c r="L436" i="5"/>
  <c r="Q436" i="5" s="1"/>
  <c r="R436" i="5" s="1"/>
  <c r="C436" i="5"/>
  <c r="M435" i="5"/>
  <c r="K435" i="5"/>
  <c r="O435" i="5" s="1"/>
  <c r="P435" i="5" s="1"/>
  <c r="N435" i="5"/>
  <c r="C435" i="5"/>
  <c r="M434" i="5"/>
  <c r="K434" i="5"/>
  <c r="O434" i="5" s="1"/>
  <c r="P434" i="5" s="1"/>
  <c r="L434" i="5"/>
  <c r="Q434" i="5" s="1"/>
  <c r="R434" i="5" s="1"/>
  <c r="C434" i="5"/>
  <c r="M433" i="5"/>
  <c r="K433" i="5"/>
  <c r="O433" i="5" s="1"/>
  <c r="P433" i="5" s="1"/>
  <c r="C433" i="5"/>
  <c r="M432" i="5"/>
  <c r="K432" i="5"/>
  <c r="O432" i="5" s="1"/>
  <c r="P432" i="5" s="1"/>
  <c r="S432" i="5"/>
  <c r="C432" i="5"/>
  <c r="M431" i="5"/>
  <c r="K431" i="5"/>
  <c r="O431" i="5" s="1"/>
  <c r="P431" i="5" s="1"/>
  <c r="N431" i="5"/>
  <c r="C431" i="5"/>
  <c r="M430" i="5"/>
  <c r="K430" i="5"/>
  <c r="O430" i="5" s="1"/>
  <c r="P430" i="5" s="1"/>
  <c r="C430" i="5"/>
  <c r="M429" i="5"/>
  <c r="K429" i="5"/>
  <c r="O429" i="5" s="1"/>
  <c r="P429" i="5" s="1"/>
  <c r="C429" i="5"/>
  <c r="M428" i="5"/>
  <c r="K428" i="5"/>
  <c r="O428" i="5" s="1"/>
  <c r="P428" i="5" s="1"/>
  <c r="L428" i="5"/>
  <c r="Q428" i="5" s="1"/>
  <c r="R428" i="5" s="1"/>
  <c r="C428" i="5"/>
  <c r="M427" i="5"/>
  <c r="K427" i="5"/>
  <c r="O427" i="5" s="1"/>
  <c r="P427" i="5" s="1"/>
  <c r="N427" i="5"/>
  <c r="C427" i="5"/>
  <c r="M426" i="5"/>
  <c r="K426" i="5"/>
  <c r="O426" i="5" s="1"/>
  <c r="P426" i="5" s="1"/>
  <c r="C426" i="5"/>
  <c r="M425" i="5"/>
  <c r="K425" i="5"/>
  <c r="O425" i="5" s="1"/>
  <c r="P425" i="5" s="1"/>
  <c r="C425" i="5"/>
  <c r="M424" i="5"/>
  <c r="K424" i="5"/>
  <c r="O424" i="5" s="1"/>
  <c r="P424" i="5" s="1"/>
  <c r="S424" i="5"/>
  <c r="C424" i="5"/>
  <c r="M423" i="5"/>
  <c r="K423" i="5"/>
  <c r="O423" i="5" s="1"/>
  <c r="P423" i="5" s="1"/>
  <c r="S423" i="5"/>
  <c r="C423" i="5"/>
  <c r="M422" i="5"/>
  <c r="K422" i="5"/>
  <c r="O422" i="5" s="1"/>
  <c r="P422" i="5" s="1"/>
  <c r="N422" i="5"/>
  <c r="C422" i="5"/>
  <c r="M421" i="5"/>
  <c r="K421" i="5"/>
  <c r="O421" i="5" s="1"/>
  <c r="P421" i="5" s="1"/>
  <c r="C421" i="5"/>
  <c r="M420" i="5"/>
  <c r="K420" i="5"/>
  <c r="O420" i="5" s="1"/>
  <c r="P420" i="5" s="1"/>
  <c r="C420" i="5"/>
  <c r="M419" i="5"/>
  <c r="K419" i="5"/>
  <c r="O419" i="5" s="1"/>
  <c r="P419" i="5" s="1"/>
  <c r="C419" i="5"/>
  <c r="M418" i="5"/>
  <c r="K418" i="5"/>
  <c r="O418" i="5" s="1"/>
  <c r="P418" i="5" s="1"/>
  <c r="C418" i="5"/>
  <c r="M417" i="5"/>
  <c r="K417" i="5"/>
  <c r="O417" i="5" s="1"/>
  <c r="P417" i="5" s="1"/>
  <c r="S417" i="5"/>
  <c r="C417" i="5"/>
  <c r="M416" i="5"/>
  <c r="K416" i="5"/>
  <c r="O416" i="5" s="1"/>
  <c r="P416" i="5" s="1"/>
  <c r="N416" i="5"/>
  <c r="C416" i="5"/>
  <c r="M415" i="5"/>
  <c r="K415" i="5"/>
  <c r="O415" i="5" s="1"/>
  <c r="P415" i="5" s="1"/>
  <c r="S415" i="5"/>
  <c r="C415" i="5"/>
  <c r="M414" i="5"/>
  <c r="K414" i="5"/>
  <c r="O414" i="5" s="1"/>
  <c r="P414" i="5" s="1"/>
  <c r="N414" i="5"/>
  <c r="C414" i="5"/>
  <c r="M413" i="5"/>
  <c r="K413" i="5"/>
  <c r="O413" i="5" s="1"/>
  <c r="P413" i="5" s="1"/>
  <c r="S413" i="5"/>
  <c r="C413" i="5"/>
  <c r="M412" i="5"/>
  <c r="K412" i="5"/>
  <c r="O412" i="5" s="1"/>
  <c r="P412" i="5" s="1"/>
  <c r="C412" i="5"/>
  <c r="M411" i="5"/>
  <c r="K411" i="5"/>
  <c r="O411" i="5" s="1"/>
  <c r="P411" i="5" s="1"/>
  <c r="C411" i="5"/>
  <c r="M410" i="5"/>
  <c r="K410" i="5"/>
  <c r="O410" i="5" s="1"/>
  <c r="P410" i="5" s="1"/>
  <c r="C410" i="5"/>
  <c r="M409" i="5"/>
  <c r="K409" i="5"/>
  <c r="O409" i="5" s="1"/>
  <c r="P409" i="5" s="1"/>
  <c r="S409" i="5"/>
  <c r="C409" i="5"/>
  <c r="M408" i="5"/>
  <c r="K408" i="5"/>
  <c r="O408" i="5" s="1"/>
  <c r="P408" i="5" s="1"/>
  <c r="N408" i="5"/>
  <c r="C408" i="5"/>
  <c r="M407" i="5"/>
  <c r="K407" i="5"/>
  <c r="O407" i="5" s="1"/>
  <c r="P407" i="5" s="1"/>
  <c r="S407" i="5"/>
  <c r="C407" i="5"/>
  <c r="M406" i="5"/>
  <c r="K406" i="5"/>
  <c r="O406" i="5" s="1"/>
  <c r="P406" i="5" s="1"/>
  <c r="N406" i="5"/>
  <c r="C406" i="5"/>
  <c r="M405" i="5"/>
  <c r="K405" i="5"/>
  <c r="O405" i="5" s="1"/>
  <c r="P405" i="5" s="1"/>
  <c r="S405" i="5"/>
  <c r="C405" i="5"/>
  <c r="M404" i="5"/>
  <c r="K404" i="5"/>
  <c r="O404" i="5" s="1"/>
  <c r="P404" i="5" s="1"/>
  <c r="C404" i="5"/>
  <c r="M403" i="5"/>
  <c r="K403" i="5"/>
  <c r="O403" i="5" s="1"/>
  <c r="P403" i="5" s="1"/>
  <c r="C403" i="5"/>
  <c r="M402" i="5"/>
  <c r="K402" i="5"/>
  <c r="O402" i="5" s="1"/>
  <c r="P402" i="5" s="1"/>
  <c r="C402" i="5"/>
  <c r="M401" i="5"/>
  <c r="K401" i="5"/>
  <c r="O401" i="5" s="1"/>
  <c r="P401" i="5" s="1"/>
  <c r="S401" i="5"/>
  <c r="C401" i="5"/>
  <c r="M400" i="5"/>
  <c r="K400" i="5"/>
  <c r="O400" i="5" s="1"/>
  <c r="P400" i="5" s="1"/>
  <c r="N400" i="5"/>
  <c r="C400" i="5"/>
  <c r="M399" i="5"/>
  <c r="K399" i="5"/>
  <c r="O399" i="5" s="1"/>
  <c r="P399" i="5" s="1"/>
  <c r="S399" i="5"/>
  <c r="C399" i="5"/>
  <c r="M398" i="5"/>
  <c r="K398" i="5"/>
  <c r="O398" i="5" s="1"/>
  <c r="P398" i="5" s="1"/>
  <c r="C398" i="5"/>
  <c r="M397" i="5"/>
  <c r="K397" i="5"/>
  <c r="O397" i="5" s="1"/>
  <c r="P397" i="5" s="1"/>
  <c r="C397" i="5"/>
  <c r="M396" i="5"/>
  <c r="K396" i="5"/>
  <c r="O396" i="5" s="1"/>
  <c r="P396" i="5" s="1"/>
  <c r="C396" i="5"/>
  <c r="M395" i="5"/>
  <c r="K395" i="5"/>
  <c r="O395" i="5" s="1"/>
  <c r="P395" i="5" s="1"/>
  <c r="C395" i="5"/>
  <c r="M394" i="5"/>
  <c r="K394" i="5"/>
  <c r="O394" i="5" s="1"/>
  <c r="P394" i="5" s="1"/>
  <c r="C394" i="5"/>
  <c r="M393" i="5"/>
  <c r="K393" i="5"/>
  <c r="O393" i="5" s="1"/>
  <c r="P393" i="5" s="1"/>
  <c r="S393" i="5"/>
  <c r="C393" i="5"/>
  <c r="S392" i="5"/>
  <c r="Q392" i="5"/>
  <c r="R392" i="5" s="1"/>
  <c r="O392" i="5"/>
  <c r="P392" i="5" s="1"/>
  <c r="C392" i="5"/>
  <c r="S391" i="5"/>
  <c r="N391" i="5"/>
  <c r="M391" i="5"/>
  <c r="L391" i="5"/>
  <c r="Q391" i="5" s="1"/>
  <c r="R391" i="5" s="1"/>
  <c r="K391" i="5"/>
  <c r="O391" i="5" s="1"/>
  <c r="P391" i="5" s="1"/>
  <c r="C391" i="5"/>
  <c r="S390" i="5"/>
  <c r="N390" i="5"/>
  <c r="M390" i="5"/>
  <c r="L390" i="5"/>
  <c r="Q390" i="5" s="1"/>
  <c r="R390" i="5" s="1"/>
  <c r="K390" i="5"/>
  <c r="O390" i="5" s="1"/>
  <c r="P390" i="5" s="1"/>
  <c r="C390" i="5"/>
  <c r="M389" i="5"/>
  <c r="K389" i="5"/>
  <c r="O389" i="5" s="1"/>
  <c r="P389" i="5" s="1"/>
  <c r="C389" i="5"/>
  <c r="M388" i="5"/>
  <c r="K388" i="5"/>
  <c r="O388" i="5" s="1"/>
  <c r="P388" i="5" s="1"/>
  <c r="L388" i="5"/>
  <c r="Q388" i="5" s="1"/>
  <c r="R388" i="5" s="1"/>
  <c r="C388" i="5"/>
  <c r="M387" i="5"/>
  <c r="K387" i="5"/>
  <c r="O387" i="5" s="1"/>
  <c r="P387" i="5" s="1"/>
  <c r="S387" i="5"/>
  <c r="C387" i="5"/>
  <c r="M386" i="5"/>
  <c r="K386" i="5"/>
  <c r="O386" i="5" s="1"/>
  <c r="P386" i="5" s="1"/>
  <c r="L386" i="5"/>
  <c r="Q386" i="5" s="1"/>
  <c r="R386" i="5" s="1"/>
  <c r="C386" i="5"/>
  <c r="M385" i="5"/>
  <c r="K385" i="5"/>
  <c r="O385" i="5" s="1"/>
  <c r="P385" i="5" s="1"/>
  <c r="S385" i="5"/>
  <c r="C385" i="5"/>
  <c r="M384" i="5"/>
  <c r="K384" i="5"/>
  <c r="O384" i="5" s="1"/>
  <c r="P384" i="5" s="1"/>
  <c r="L384" i="5"/>
  <c r="Q384" i="5" s="1"/>
  <c r="R384" i="5" s="1"/>
  <c r="C384" i="5"/>
  <c r="M383" i="5"/>
  <c r="K383" i="5"/>
  <c r="O383" i="5" s="1"/>
  <c r="P383" i="5" s="1"/>
  <c r="S383" i="5"/>
  <c r="C383" i="5"/>
  <c r="M382" i="5"/>
  <c r="K382" i="5"/>
  <c r="O382" i="5" s="1"/>
  <c r="P382" i="5" s="1"/>
  <c r="C382" i="5"/>
  <c r="M381" i="5"/>
  <c r="K381" i="5"/>
  <c r="O381" i="5" s="1"/>
  <c r="P381" i="5" s="1"/>
  <c r="C381" i="5"/>
  <c r="M380" i="5"/>
  <c r="K380" i="5"/>
  <c r="O380" i="5" s="1"/>
  <c r="P380" i="5" s="1"/>
  <c r="L380" i="5"/>
  <c r="Q380" i="5" s="1"/>
  <c r="R380" i="5" s="1"/>
  <c r="C380" i="5"/>
  <c r="M379" i="5"/>
  <c r="K379" i="5"/>
  <c r="O379" i="5" s="1"/>
  <c r="P379" i="5" s="1"/>
  <c r="S379" i="5"/>
  <c r="C379" i="5"/>
  <c r="M378" i="5"/>
  <c r="K378" i="5"/>
  <c r="O378" i="5" s="1"/>
  <c r="P378" i="5" s="1"/>
  <c r="L378" i="5"/>
  <c r="Q378" i="5" s="1"/>
  <c r="R378" i="5" s="1"/>
  <c r="C378" i="5"/>
  <c r="M377" i="5"/>
  <c r="K377" i="5"/>
  <c r="O377" i="5" s="1"/>
  <c r="P377" i="5" s="1"/>
  <c r="S377" i="5"/>
  <c r="C377" i="5"/>
  <c r="S376" i="5"/>
  <c r="N376" i="5"/>
  <c r="M376" i="5"/>
  <c r="L376" i="5"/>
  <c r="Q376" i="5" s="1"/>
  <c r="R376" i="5" s="1"/>
  <c r="K376" i="5"/>
  <c r="O376" i="5" s="1"/>
  <c r="P376" i="5" s="1"/>
  <c r="C376" i="5"/>
  <c r="S375" i="5"/>
  <c r="N375" i="5"/>
  <c r="M375" i="5"/>
  <c r="L375" i="5"/>
  <c r="Q375" i="5" s="1"/>
  <c r="R375" i="5" s="1"/>
  <c r="K375" i="5"/>
  <c r="O375" i="5" s="1"/>
  <c r="P375" i="5" s="1"/>
  <c r="C375" i="5"/>
  <c r="S374" i="5"/>
  <c r="N374" i="5"/>
  <c r="M374" i="5"/>
  <c r="L374" i="5"/>
  <c r="Q374" i="5" s="1"/>
  <c r="R374" i="5" s="1"/>
  <c r="K374" i="5"/>
  <c r="O374" i="5" s="1"/>
  <c r="P374" i="5" s="1"/>
  <c r="C374" i="5"/>
  <c r="S373" i="5"/>
  <c r="N373" i="5"/>
  <c r="M373" i="5"/>
  <c r="L373" i="5"/>
  <c r="Q373" i="5" s="1"/>
  <c r="R373" i="5" s="1"/>
  <c r="K373" i="5"/>
  <c r="O373" i="5" s="1"/>
  <c r="P373" i="5" s="1"/>
  <c r="C373" i="5"/>
  <c r="S372" i="5"/>
  <c r="N372" i="5"/>
  <c r="M372" i="5"/>
  <c r="L372" i="5"/>
  <c r="Q372" i="5" s="1"/>
  <c r="R372" i="5" s="1"/>
  <c r="K372" i="5"/>
  <c r="O372" i="5" s="1"/>
  <c r="P372" i="5" s="1"/>
  <c r="C372" i="5"/>
  <c r="S371" i="5"/>
  <c r="N371" i="5"/>
  <c r="M371" i="5"/>
  <c r="L371" i="5"/>
  <c r="Q371" i="5" s="1"/>
  <c r="R371" i="5" s="1"/>
  <c r="K371" i="5"/>
  <c r="O371" i="5" s="1"/>
  <c r="P371" i="5" s="1"/>
  <c r="C371" i="5"/>
  <c r="S370" i="5"/>
  <c r="N370" i="5"/>
  <c r="M370" i="5"/>
  <c r="L370" i="5"/>
  <c r="Q370" i="5" s="1"/>
  <c r="R370" i="5" s="1"/>
  <c r="K370" i="5"/>
  <c r="O370" i="5" s="1"/>
  <c r="P370" i="5" s="1"/>
  <c r="C370" i="5"/>
  <c r="S369" i="5"/>
  <c r="N369" i="5"/>
  <c r="M369" i="5"/>
  <c r="L369" i="5"/>
  <c r="Q369" i="5" s="1"/>
  <c r="R369" i="5" s="1"/>
  <c r="K369" i="5"/>
  <c r="O369" i="5" s="1"/>
  <c r="P369" i="5" s="1"/>
  <c r="C369" i="5"/>
  <c r="S368" i="5"/>
  <c r="N368" i="5"/>
  <c r="M368" i="5"/>
  <c r="L368" i="5"/>
  <c r="Q368" i="5" s="1"/>
  <c r="R368" i="5" s="1"/>
  <c r="K368" i="5"/>
  <c r="O368" i="5" s="1"/>
  <c r="P368" i="5" s="1"/>
  <c r="C368" i="5"/>
  <c r="S367" i="5"/>
  <c r="N367" i="5"/>
  <c r="M367" i="5"/>
  <c r="L367" i="5"/>
  <c r="Q367" i="5" s="1"/>
  <c r="R367" i="5" s="1"/>
  <c r="K367" i="5"/>
  <c r="O367" i="5" s="1"/>
  <c r="P367" i="5" s="1"/>
  <c r="C367" i="5"/>
  <c r="S366" i="5"/>
  <c r="N366" i="5"/>
  <c r="M366" i="5"/>
  <c r="L366" i="5"/>
  <c r="Q366" i="5" s="1"/>
  <c r="R366" i="5" s="1"/>
  <c r="K366" i="5"/>
  <c r="O366" i="5" s="1"/>
  <c r="P366" i="5" s="1"/>
  <c r="C366" i="5"/>
  <c r="S365" i="5"/>
  <c r="N365" i="5"/>
  <c r="M365" i="5"/>
  <c r="L365" i="5"/>
  <c r="Q365" i="5" s="1"/>
  <c r="R365" i="5" s="1"/>
  <c r="K365" i="5"/>
  <c r="O365" i="5" s="1"/>
  <c r="P365" i="5" s="1"/>
  <c r="C365" i="5"/>
  <c r="S364" i="5"/>
  <c r="N364" i="5"/>
  <c r="M364" i="5"/>
  <c r="L364" i="5"/>
  <c r="Q364" i="5" s="1"/>
  <c r="R364" i="5" s="1"/>
  <c r="K364" i="5"/>
  <c r="O364" i="5" s="1"/>
  <c r="P364" i="5" s="1"/>
  <c r="C364" i="5"/>
  <c r="S363" i="5"/>
  <c r="N363" i="5"/>
  <c r="M363" i="5"/>
  <c r="L363" i="5"/>
  <c r="Q363" i="5" s="1"/>
  <c r="R363" i="5" s="1"/>
  <c r="K363" i="5"/>
  <c r="O363" i="5" s="1"/>
  <c r="P363" i="5" s="1"/>
  <c r="C363" i="5"/>
  <c r="M362" i="5"/>
  <c r="K362" i="5"/>
  <c r="O362" i="5" s="1"/>
  <c r="P362" i="5" s="1"/>
  <c r="C362" i="5"/>
  <c r="M361" i="5"/>
  <c r="K361" i="5"/>
  <c r="O361" i="5" s="1"/>
  <c r="P361" i="5" s="1"/>
  <c r="C361" i="5"/>
  <c r="M360" i="5"/>
  <c r="K360" i="5"/>
  <c r="O360" i="5" s="1"/>
  <c r="P360" i="5" s="1"/>
  <c r="C360" i="5"/>
  <c r="M359" i="5"/>
  <c r="K359" i="5"/>
  <c r="O359" i="5" s="1"/>
  <c r="P359" i="5" s="1"/>
  <c r="C359" i="5"/>
  <c r="M358" i="5"/>
  <c r="K358" i="5"/>
  <c r="O358" i="5" s="1"/>
  <c r="P358" i="5" s="1"/>
  <c r="S358" i="5"/>
  <c r="C358" i="5"/>
  <c r="M357" i="5"/>
  <c r="K357" i="5"/>
  <c r="O357" i="5" s="1"/>
  <c r="P357" i="5" s="1"/>
  <c r="N357" i="5"/>
  <c r="C357" i="5"/>
  <c r="M356" i="5"/>
  <c r="K356" i="5"/>
  <c r="O356" i="5" s="1"/>
  <c r="P356" i="5" s="1"/>
  <c r="N356" i="5"/>
  <c r="C356" i="5"/>
  <c r="M355" i="5"/>
  <c r="K355" i="5"/>
  <c r="O355" i="5" s="1"/>
  <c r="P355" i="5" s="1"/>
  <c r="N355" i="5"/>
  <c r="C355" i="5"/>
  <c r="M354" i="5"/>
  <c r="K354" i="5"/>
  <c r="O354" i="5" s="1"/>
  <c r="P354" i="5" s="1"/>
  <c r="L354" i="5"/>
  <c r="Q354" i="5" s="1"/>
  <c r="R354" i="5" s="1"/>
  <c r="C354" i="5"/>
  <c r="S353" i="5"/>
  <c r="N353" i="5"/>
  <c r="M353" i="5"/>
  <c r="L353" i="5"/>
  <c r="Q353" i="5" s="1"/>
  <c r="R353" i="5" s="1"/>
  <c r="K353" i="5"/>
  <c r="O353" i="5" s="1"/>
  <c r="P353" i="5" s="1"/>
  <c r="C353" i="5"/>
  <c r="S352" i="5"/>
  <c r="N352" i="5"/>
  <c r="M352" i="5"/>
  <c r="L352" i="5"/>
  <c r="Q352" i="5" s="1"/>
  <c r="R352" i="5" s="1"/>
  <c r="K352" i="5"/>
  <c r="O352" i="5" s="1"/>
  <c r="P352" i="5" s="1"/>
  <c r="C352" i="5"/>
  <c r="S351" i="5"/>
  <c r="N351" i="5"/>
  <c r="M351" i="5"/>
  <c r="L351" i="5"/>
  <c r="Q351" i="5" s="1"/>
  <c r="R351" i="5" s="1"/>
  <c r="K351" i="5"/>
  <c r="O351" i="5" s="1"/>
  <c r="P351" i="5" s="1"/>
  <c r="C351" i="5"/>
  <c r="S350" i="5"/>
  <c r="N350" i="5"/>
  <c r="M350" i="5"/>
  <c r="L350" i="5"/>
  <c r="Q350" i="5" s="1"/>
  <c r="R350" i="5" s="1"/>
  <c r="K350" i="5"/>
  <c r="O350" i="5" s="1"/>
  <c r="P350" i="5" s="1"/>
  <c r="C350" i="5"/>
  <c r="S349" i="5"/>
  <c r="N349" i="5"/>
  <c r="M349" i="5"/>
  <c r="L349" i="5"/>
  <c r="Q349" i="5" s="1"/>
  <c r="R349" i="5" s="1"/>
  <c r="K349" i="5"/>
  <c r="O349" i="5" s="1"/>
  <c r="P349" i="5" s="1"/>
  <c r="C349" i="5"/>
  <c r="S348" i="5"/>
  <c r="N348" i="5"/>
  <c r="M348" i="5"/>
  <c r="L348" i="5"/>
  <c r="Q348" i="5" s="1"/>
  <c r="R348" i="5" s="1"/>
  <c r="K348" i="5"/>
  <c r="O348" i="5" s="1"/>
  <c r="P348" i="5" s="1"/>
  <c r="C348" i="5"/>
  <c r="S347" i="5"/>
  <c r="N347" i="5"/>
  <c r="M347" i="5"/>
  <c r="L347" i="5"/>
  <c r="Q347" i="5" s="1"/>
  <c r="R347" i="5" s="1"/>
  <c r="K347" i="5"/>
  <c r="O347" i="5" s="1"/>
  <c r="P347" i="5" s="1"/>
  <c r="C347" i="5"/>
  <c r="S346" i="5"/>
  <c r="N346" i="5"/>
  <c r="M346" i="5"/>
  <c r="L346" i="5"/>
  <c r="Q346" i="5" s="1"/>
  <c r="R346" i="5" s="1"/>
  <c r="K346" i="5"/>
  <c r="O346" i="5" s="1"/>
  <c r="P346" i="5" s="1"/>
  <c r="C346" i="5"/>
  <c r="S345" i="5"/>
  <c r="N345" i="5"/>
  <c r="M345" i="5"/>
  <c r="L345" i="5"/>
  <c r="Q345" i="5" s="1"/>
  <c r="R345" i="5" s="1"/>
  <c r="K345" i="5"/>
  <c r="O345" i="5" s="1"/>
  <c r="P345" i="5" s="1"/>
  <c r="C345" i="5"/>
  <c r="S344" i="5"/>
  <c r="N344" i="5"/>
  <c r="M344" i="5"/>
  <c r="L344" i="5"/>
  <c r="Q344" i="5" s="1"/>
  <c r="R344" i="5" s="1"/>
  <c r="K344" i="5"/>
  <c r="O344" i="5" s="1"/>
  <c r="P344" i="5" s="1"/>
  <c r="C344" i="5"/>
  <c r="M343" i="5"/>
  <c r="K343" i="5"/>
  <c r="O343" i="5" s="1"/>
  <c r="P343" i="5" s="1"/>
  <c r="L343" i="5"/>
  <c r="Q343" i="5" s="1"/>
  <c r="R343" i="5" s="1"/>
  <c r="C343" i="5"/>
  <c r="M342" i="5"/>
  <c r="K342" i="5"/>
  <c r="O342" i="5" s="1"/>
  <c r="P342" i="5" s="1"/>
  <c r="S342" i="5"/>
  <c r="C342" i="5"/>
  <c r="M341" i="5"/>
  <c r="K341" i="5"/>
  <c r="O341" i="5" s="1"/>
  <c r="P341" i="5" s="1"/>
  <c r="C341" i="5"/>
  <c r="M340" i="5"/>
  <c r="K340" i="5"/>
  <c r="O340" i="5" s="1"/>
  <c r="P340" i="5" s="1"/>
  <c r="S340" i="5"/>
  <c r="C340" i="5"/>
  <c r="M339" i="5"/>
  <c r="K339" i="5"/>
  <c r="O339" i="5" s="1"/>
  <c r="P339" i="5" s="1"/>
  <c r="L339" i="5"/>
  <c r="Q339" i="5" s="1"/>
  <c r="R339" i="5" s="1"/>
  <c r="C339" i="5"/>
  <c r="M338" i="5"/>
  <c r="K338" i="5"/>
  <c r="O338" i="5" s="1"/>
  <c r="P338" i="5" s="1"/>
  <c r="L338" i="5"/>
  <c r="Q338" i="5" s="1"/>
  <c r="R338" i="5" s="1"/>
  <c r="C338" i="5"/>
  <c r="M337" i="5"/>
  <c r="K337" i="5"/>
  <c r="O337" i="5" s="1"/>
  <c r="P337" i="5" s="1"/>
  <c r="L337" i="5"/>
  <c r="Q337" i="5" s="1"/>
  <c r="R337" i="5" s="1"/>
  <c r="C337" i="5"/>
  <c r="M336" i="5"/>
  <c r="K336" i="5"/>
  <c r="O336" i="5" s="1"/>
  <c r="P336" i="5" s="1"/>
  <c r="C336" i="5"/>
  <c r="M335" i="5"/>
  <c r="K335" i="5"/>
  <c r="O335" i="5" s="1"/>
  <c r="P335" i="5" s="1"/>
  <c r="C335" i="5"/>
  <c r="M334" i="5"/>
  <c r="K334" i="5"/>
  <c r="O334" i="5" s="1"/>
  <c r="P334" i="5" s="1"/>
  <c r="L334" i="5"/>
  <c r="Q334" i="5" s="1"/>
  <c r="R334" i="5" s="1"/>
  <c r="C334" i="5"/>
  <c r="M333" i="5"/>
  <c r="K333" i="5"/>
  <c r="O333" i="5" s="1"/>
  <c r="P333" i="5" s="1"/>
  <c r="N333" i="5"/>
  <c r="C333" i="5"/>
  <c r="M332" i="5"/>
  <c r="K332" i="5"/>
  <c r="O332" i="5" s="1"/>
  <c r="P332" i="5" s="1"/>
  <c r="L332" i="5"/>
  <c r="Q332" i="5" s="1"/>
  <c r="R332" i="5" s="1"/>
  <c r="C332" i="5"/>
  <c r="M331" i="5"/>
  <c r="K331" i="5"/>
  <c r="O331" i="5" s="1"/>
  <c r="P331" i="5" s="1"/>
  <c r="C331" i="5"/>
  <c r="M330" i="5"/>
  <c r="K330" i="5"/>
  <c r="O330" i="5" s="1"/>
  <c r="P330" i="5" s="1"/>
  <c r="L330" i="5"/>
  <c r="Q330" i="5" s="1"/>
  <c r="R330" i="5" s="1"/>
  <c r="C330" i="5"/>
  <c r="M329" i="5"/>
  <c r="K329" i="5"/>
  <c r="O329" i="5" s="1"/>
  <c r="P329" i="5" s="1"/>
  <c r="L329" i="5"/>
  <c r="Q329" i="5" s="1"/>
  <c r="R329" i="5" s="1"/>
  <c r="C329" i="5"/>
  <c r="M328" i="5"/>
  <c r="K328" i="5"/>
  <c r="O328" i="5" s="1"/>
  <c r="P328" i="5" s="1"/>
  <c r="L328" i="5"/>
  <c r="Q328" i="5" s="1"/>
  <c r="R328" i="5" s="1"/>
  <c r="C328" i="5"/>
  <c r="M327" i="5"/>
  <c r="K327" i="5"/>
  <c r="O327" i="5" s="1"/>
  <c r="P327" i="5" s="1"/>
  <c r="L327" i="5"/>
  <c r="Q327" i="5" s="1"/>
  <c r="R327" i="5" s="1"/>
  <c r="C327" i="5"/>
  <c r="M326" i="5"/>
  <c r="K326" i="5"/>
  <c r="O326" i="5" s="1"/>
  <c r="P326" i="5" s="1"/>
  <c r="C326" i="5"/>
  <c r="M325" i="5"/>
  <c r="K325" i="5"/>
  <c r="O325" i="5" s="1"/>
  <c r="P325" i="5" s="1"/>
  <c r="L325" i="5"/>
  <c r="Q325" i="5" s="1"/>
  <c r="R325" i="5" s="1"/>
  <c r="C325" i="5"/>
  <c r="M324" i="5"/>
  <c r="K324" i="5"/>
  <c r="O324" i="5" s="1"/>
  <c r="P324" i="5" s="1"/>
  <c r="C324" i="5"/>
  <c r="M323" i="5"/>
  <c r="K323" i="5"/>
  <c r="O323" i="5" s="1"/>
  <c r="P323" i="5" s="1"/>
  <c r="C323" i="5"/>
  <c r="M322" i="5"/>
  <c r="K322" i="5"/>
  <c r="O322" i="5" s="1"/>
  <c r="P322" i="5" s="1"/>
  <c r="S322" i="5"/>
  <c r="C322" i="5"/>
  <c r="M321" i="5"/>
  <c r="K321" i="5"/>
  <c r="O321" i="5" s="1"/>
  <c r="P321" i="5" s="1"/>
  <c r="L321" i="5"/>
  <c r="Q321" i="5" s="1"/>
  <c r="R321" i="5" s="1"/>
  <c r="C321" i="5"/>
  <c r="S320" i="5"/>
  <c r="N320" i="5"/>
  <c r="M320" i="5"/>
  <c r="L320" i="5"/>
  <c r="Q320" i="5" s="1"/>
  <c r="R320" i="5" s="1"/>
  <c r="K320" i="5"/>
  <c r="O320" i="5" s="1"/>
  <c r="P320" i="5" s="1"/>
  <c r="C320" i="5"/>
  <c r="M319" i="5"/>
  <c r="K319" i="5"/>
  <c r="O319" i="5" s="1"/>
  <c r="P319" i="5" s="1"/>
  <c r="S319" i="5"/>
  <c r="C319" i="5"/>
  <c r="M318" i="5"/>
  <c r="K318" i="5"/>
  <c r="O318" i="5" s="1"/>
  <c r="P318" i="5" s="1"/>
  <c r="S318" i="5"/>
  <c r="C318" i="5"/>
  <c r="M317" i="5"/>
  <c r="K317" i="5"/>
  <c r="O317" i="5" s="1"/>
  <c r="P317" i="5" s="1"/>
  <c r="C317" i="5"/>
  <c r="M316" i="5"/>
  <c r="K316" i="5"/>
  <c r="O316" i="5" s="1"/>
  <c r="P316" i="5" s="1"/>
  <c r="S316" i="5"/>
  <c r="C316" i="5"/>
  <c r="M315" i="5"/>
  <c r="K315" i="5"/>
  <c r="O315" i="5" s="1"/>
  <c r="P315" i="5" s="1"/>
  <c r="S315" i="5"/>
  <c r="C315" i="5"/>
  <c r="M314" i="5"/>
  <c r="K314" i="5"/>
  <c r="O314" i="5" s="1"/>
  <c r="P314" i="5" s="1"/>
  <c r="S314" i="5"/>
  <c r="C314" i="5"/>
  <c r="M313" i="5"/>
  <c r="K313" i="5"/>
  <c r="O313" i="5" s="1"/>
  <c r="P313" i="5" s="1"/>
  <c r="N313" i="5"/>
  <c r="C313" i="5"/>
  <c r="M312" i="5"/>
  <c r="K312" i="5"/>
  <c r="O312" i="5" s="1"/>
  <c r="P312" i="5" s="1"/>
  <c r="S312" i="5"/>
  <c r="C312" i="5"/>
  <c r="M311" i="5"/>
  <c r="K311" i="5"/>
  <c r="O311" i="5" s="1"/>
  <c r="P311" i="5" s="1"/>
  <c r="S311" i="5"/>
  <c r="C311" i="5"/>
  <c r="M310" i="5"/>
  <c r="K310" i="5"/>
  <c r="O310" i="5" s="1"/>
  <c r="P310" i="5" s="1"/>
  <c r="S310" i="5"/>
  <c r="C310" i="5"/>
  <c r="M309" i="5"/>
  <c r="K309" i="5"/>
  <c r="O309" i="5" s="1"/>
  <c r="P309" i="5" s="1"/>
  <c r="C309" i="5"/>
  <c r="M308" i="5"/>
  <c r="K308" i="5"/>
  <c r="O308" i="5" s="1"/>
  <c r="P308" i="5" s="1"/>
  <c r="S308" i="5"/>
  <c r="C308" i="5"/>
  <c r="M307" i="5"/>
  <c r="K307" i="5"/>
  <c r="O307" i="5" s="1"/>
  <c r="P307" i="5" s="1"/>
  <c r="S307" i="5"/>
  <c r="C307" i="5"/>
  <c r="M306" i="5"/>
  <c r="K306" i="5"/>
  <c r="O306" i="5" s="1"/>
  <c r="P306" i="5" s="1"/>
  <c r="S306" i="5"/>
  <c r="C306" i="5"/>
  <c r="M305" i="5"/>
  <c r="K305" i="5"/>
  <c r="O305" i="5" s="1"/>
  <c r="P305" i="5" s="1"/>
  <c r="C305" i="5"/>
  <c r="M304" i="5"/>
  <c r="K304" i="5"/>
  <c r="O304" i="5" s="1"/>
  <c r="P304" i="5" s="1"/>
  <c r="S304" i="5"/>
  <c r="C304" i="5"/>
  <c r="M303" i="5"/>
  <c r="K303" i="5"/>
  <c r="O303" i="5" s="1"/>
  <c r="P303" i="5" s="1"/>
  <c r="S303" i="5"/>
  <c r="C303" i="5"/>
  <c r="M302" i="5"/>
  <c r="K302" i="5"/>
  <c r="O302" i="5" s="1"/>
  <c r="P302" i="5" s="1"/>
  <c r="S302" i="5"/>
  <c r="C302" i="5"/>
  <c r="M301" i="5"/>
  <c r="K301" i="5"/>
  <c r="O301" i="5" s="1"/>
  <c r="P301" i="5" s="1"/>
  <c r="S301" i="5"/>
  <c r="C301" i="5"/>
  <c r="M300" i="5"/>
  <c r="K300" i="5"/>
  <c r="O300" i="5" s="1"/>
  <c r="P300" i="5" s="1"/>
  <c r="C300" i="5"/>
  <c r="M299" i="5"/>
  <c r="K299" i="5"/>
  <c r="O299" i="5" s="1"/>
  <c r="P299" i="5" s="1"/>
  <c r="S299" i="5"/>
  <c r="C299" i="5"/>
  <c r="M298" i="5"/>
  <c r="K298" i="5"/>
  <c r="O298" i="5" s="1"/>
  <c r="P298" i="5" s="1"/>
  <c r="S298" i="5"/>
  <c r="C298" i="5"/>
  <c r="M297" i="5"/>
  <c r="K297" i="5"/>
  <c r="O297" i="5" s="1"/>
  <c r="P297" i="5" s="1"/>
  <c r="C297" i="5"/>
  <c r="M296" i="5"/>
  <c r="K296" i="5"/>
  <c r="O296" i="5" s="1"/>
  <c r="P296" i="5" s="1"/>
  <c r="C296" i="5"/>
  <c r="M295" i="5"/>
  <c r="K295" i="5"/>
  <c r="O295" i="5" s="1"/>
  <c r="P295" i="5" s="1"/>
  <c r="C295" i="5"/>
  <c r="M294" i="5"/>
  <c r="K294" i="5"/>
  <c r="O294" i="5" s="1"/>
  <c r="P294" i="5" s="1"/>
  <c r="C294" i="5"/>
  <c r="M293" i="5"/>
  <c r="K293" i="5"/>
  <c r="O293" i="5" s="1"/>
  <c r="P293" i="5" s="1"/>
  <c r="S293" i="5"/>
  <c r="C293" i="5"/>
  <c r="M292" i="5"/>
  <c r="K292" i="5"/>
  <c r="O292" i="5" s="1"/>
  <c r="P292" i="5" s="1"/>
  <c r="C292" i="5"/>
  <c r="M291" i="5"/>
  <c r="K291" i="5"/>
  <c r="O291" i="5" s="1"/>
  <c r="P291" i="5" s="1"/>
  <c r="S291" i="5"/>
  <c r="C291" i="5"/>
  <c r="M290" i="5"/>
  <c r="K290" i="5"/>
  <c r="O290" i="5" s="1"/>
  <c r="P290" i="5" s="1"/>
  <c r="S290" i="5"/>
  <c r="C290" i="5"/>
  <c r="M289" i="5"/>
  <c r="K289" i="5"/>
  <c r="O289" i="5" s="1"/>
  <c r="P289" i="5" s="1"/>
  <c r="S289" i="5"/>
  <c r="C289" i="5"/>
  <c r="M288" i="5"/>
  <c r="K288" i="5"/>
  <c r="O288" i="5" s="1"/>
  <c r="P288" i="5" s="1"/>
  <c r="S288" i="5"/>
  <c r="C288" i="5"/>
  <c r="M287" i="5"/>
  <c r="K287" i="5"/>
  <c r="O287" i="5" s="1"/>
  <c r="P287" i="5" s="1"/>
  <c r="S287" i="5"/>
  <c r="C287" i="5"/>
  <c r="M286" i="5"/>
  <c r="K286" i="5"/>
  <c r="O286" i="5" s="1"/>
  <c r="P286" i="5" s="1"/>
  <c r="C286" i="5"/>
  <c r="M285" i="5"/>
  <c r="K285" i="5"/>
  <c r="O285" i="5" s="1"/>
  <c r="P285" i="5" s="1"/>
  <c r="C285" i="5"/>
  <c r="M284" i="5"/>
  <c r="K284" i="5"/>
  <c r="O284" i="5" s="1"/>
  <c r="P284" i="5" s="1"/>
  <c r="S284" i="5"/>
  <c r="C284" i="5"/>
  <c r="M283" i="5"/>
  <c r="K283" i="5"/>
  <c r="O283" i="5" s="1"/>
  <c r="P283" i="5" s="1"/>
  <c r="S283" i="5"/>
  <c r="C283" i="5"/>
  <c r="S282" i="5"/>
  <c r="N282" i="5"/>
  <c r="M282" i="5"/>
  <c r="L282" i="5"/>
  <c r="Q282" i="5" s="1"/>
  <c r="R282" i="5" s="1"/>
  <c r="K282" i="5"/>
  <c r="O282" i="5" s="1"/>
  <c r="P282" i="5" s="1"/>
  <c r="C282" i="5"/>
  <c r="S281" i="5"/>
  <c r="N281" i="5"/>
  <c r="M281" i="5"/>
  <c r="L281" i="5"/>
  <c r="Q281" i="5" s="1"/>
  <c r="R281" i="5" s="1"/>
  <c r="K281" i="5"/>
  <c r="O281" i="5" s="1"/>
  <c r="P281" i="5" s="1"/>
  <c r="C281" i="5"/>
  <c r="S280" i="5"/>
  <c r="N280" i="5"/>
  <c r="M280" i="5"/>
  <c r="L280" i="5"/>
  <c r="Q280" i="5" s="1"/>
  <c r="R280" i="5" s="1"/>
  <c r="K280" i="5"/>
  <c r="O280" i="5" s="1"/>
  <c r="P280" i="5" s="1"/>
  <c r="C280" i="5"/>
  <c r="S279" i="5"/>
  <c r="N279" i="5"/>
  <c r="M279" i="5"/>
  <c r="L279" i="5"/>
  <c r="Q279" i="5" s="1"/>
  <c r="R279" i="5" s="1"/>
  <c r="K279" i="5"/>
  <c r="O279" i="5" s="1"/>
  <c r="P279" i="5" s="1"/>
  <c r="C279" i="5"/>
  <c r="S278" i="5"/>
  <c r="N278" i="5"/>
  <c r="M278" i="5"/>
  <c r="L278" i="5"/>
  <c r="Q278" i="5" s="1"/>
  <c r="R278" i="5" s="1"/>
  <c r="K278" i="5"/>
  <c r="O278" i="5" s="1"/>
  <c r="P278" i="5" s="1"/>
  <c r="C278" i="5"/>
  <c r="S277" i="5"/>
  <c r="N277" i="5"/>
  <c r="M277" i="5"/>
  <c r="L277" i="5"/>
  <c r="Q277" i="5" s="1"/>
  <c r="R277" i="5" s="1"/>
  <c r="K277" i="5"/>
  <c r="O277" i="5" s="1"/>
  <c r="P277" i="5" s="1"/>
  <c r="C277" i="5"/>
  <c r="S276" i="5"/>
  <c r="N276" i="5"/>
  <c r="M276" i="5"/>
  <c r="L276" i="5"/>
  <c r="Q276" i="5" s="1"/>
  <c r="R276" i="5" s="1"/>
  <c r="K276" i="5"/>
  <c r="O276" i="5" s="1"/>
  <c r="P276" i="5" s="1"/>
  <c r="C276" i="5"/>
  <c r="S275" i="5"/>
  <c r="N275" i="5"/>
  <c r="M275" i="5"/>
  <c r="L275" i="5"/>
  <c r="Q275" i="5" s="1"/>
  <c r="R275" i="5" s="1"/>
  <c r="K275" i="5"/>
  <c r="O275" i="5" s="1"/>
  <c r="P275" i="5" s="1"/>
  <c r="C275" i="5"/>
  <c r="S274" i="5"/>
  <c r="N274" i="5"/>
  <c r="M274" i="5"/>
  <c r="L274" i="5"/>
  <c r="Q274" i="5" s="1"/>
  <c r="R274" i="5" s="1"/>
  <c r="K274" i="5"/>
  <c r="O274" i="5" s="1"/>
  <c r="P274" i="5" s="1"/>
  <c r="C274" i="5"/>
  <c r="S273" i="5"/>
  <c r="N273" i="5"/>
  <c r="M273" i="5"/>
  <c r="L273" i="5"/>
  <c r="Q273" i="5" s="1"/>
  <c r="R273" i="5" s="1"/>
  <c r="K273" i="5"/>
  <c r="O273" i="5" s="1"/>
  <c r="P273" i="5" s="1"/>
  <c r="C273" i="5"/>
  <c r="S272" i="5"/>
  <c r="N272" i="5"/>
  <c r="M272" i="5"/>
  <c r="L272" i="5"/>
  <c r="Q272" i="5" s="1"/>
  <c r="R272" i="5" s="1"/>
  <c r="K272" i="5"/>
  <c r="O272" i="5" s="1"/>
  <c r="P272" i="5" s="1"/>
  <c r="C272" i="5"/>
  <c r="S271" i="5"/>
  <c r="N271" i="5"/>
  <c r="M271" i="5"/>
  <c r="L271" i="5"/>
  <c r="Q271" i="5" s="1"/>
  <c r="R271" i="5" s="1"/>
  <c r="K271" i="5"/>
  <c r="O271" i="5" s="1"/>
  <c r="P271" i="5" s="1"/>
  <c r="C271" i="5"/>
  <c r="S270" i="5"/>
  <c r="N270" i="5"/>
  <c r="M270" i="5"/>
  <c r="L270" i="5"/>
  <c r="Q270" i="5" s="1"/>
  <c r="R270" i="5" s="1"/>
  <c r="K270" i="5"/>
  <c r="O270" i="5" s="1"/>
  <c r="P270" i="5" s="1"/>
  <c r="C270" i="5"/>
  <c r="S269" i="5"/>
  <c r="N269" i="5"/>
  <c r="M269" i="5"/>
  <c r="L269" i="5"/>
  <c r="Q269" i="5" s="1"/>
  <c r="R269" i="5" s="1"/>
  <c r="K269" i="5"/>
  <c r="O269" i="5" s="1"/>
  <c r="P269" i="5" s="1"/>
  <c r="C269" i="5"/>
  <c r="S268" i="5"/>
  <c r="N268" i="5"/>
  <c r="M268" i="5"/>
  <c r="L268" i="5"/>
  <c r="Q268" i="5" s="1"/>
  <c r="R268" i="5" s="1"/>
  <c r="K268" i="5"/>
  <c r="O268" i="5" s="1"/>
  <c r="P268" i="5" s="1"/>
  <c r="C268" i="5"/>
  <c r="S267" i="5"/>
  <c r="N267" i="5"/>
  <c r="M267" i="5"/>
  <c r="L267" i="5"/>
  <c r="Q267" i="5" s="1"/>
  <c r="R267" i="5" s="1"/>
  <c r="K267" i="5"/>
  <c r="O267" i="5" s="1"/>
  <c r="P267" i="5" s="1"/>
  <c r="C267" i="5"/>
  <c r="S266" i="5"/>
  <c r="N266" i="5"/>
  <c r="M266" i="5"/>
  <c r="L266" i="5"/>
  <c r="Q266" i="5" s="1"/>
  <c r="R266" i="5" s="1"/>
  <c r="K266" i="5"/>
  <c r="O266" i="5" s="1"/>
  <c r="P266" i="5" s="1"/>
  <c r="C266" i="5"/>
  <c r="S265" i="5"/>
  <c r="N265" i="5"/>
  <c r="M265" i="5"/>
  <c r="L265" i="5"/>
  <c r="Q265" i="5" s="1"/>
  <c r="R265" i="5" s="1"/>
  <c r="K265" i="5"/>
  <c r="O265" i="5" s="1"/>
  <c r="P265" i="5" s="1"/>
  <c r="C265" i="5"/>
  <c r="S264" i="5"/>
  <c r="N264" i="5"/>
  <c r="M264" i="5"/>
  <c r="L264" i="5"/>
  <c r="Q264" i="5" s="1"/>
  <c r="R264" i="5" s="1"/>
  <c r="K264" i="5"/>
  <c r="O264" i="5" s="1"/>
  <c r="P264" i="5" s="1"/>
  <c r="C264" i="5"/>
  <c r="S263" i="5"/>
  <c r="N263" i="5"/>
  <c r="M263" i="5"/>
  <c r="L263" i="5"/>
  <c r="Q263" i="5" s="1"/>
  <c r="R263" i="5" s="1"/>
  <c r="K263" i="5"/>
  <c r="O263" i="5" s="1"/>
  <c r="P263" i="5" s="1"/>
  <c r="C263" i="5"/>
  <c r="S262" i="5"/>
  <c r="N262" i="5"/>
  <c r="M262" i="5"/>
  <c r="L262" i="5"/>
  <c r="Q262" i="5" s="1"/>
  <c r="R262" i="5" s="1"/>
  <c r="K262" i="5"/>
  <c r="O262" i="5" s="1"/>
  <c r="P262" i="5" s="1"/>
  <c r="C262" i="5"/>
  <c r="S261" i="5"/>
  <c r="N261" i="5"/>
  <c r="M261" i="5"/>
  <c r="L261" i="5"/>
  <c r="Q261" i="5" s="1"/>
  <c r="R261" i="5" s="1"/>
  <c r="K261" i="5"/>
  <c r="O261" i="5" s="1"/>
  <c r="P261" i="5" s="1"/>
  <c r="C261" i="5"/>
  <c r="S260" i="5"/>
  <c r="N260" i="5"/>
  <c r="M260" i="5"/>
  <c r="L260" i="5"/>
  <c r="Q260" i="5" s="1"/>
  <c r="R260" i="5" s="1"/>
  <c r="K260" i="5"/>
  <c r="O260" i="5" s="1"/>
  <c r="P260" i="5" s="1"/>
  <c r="C260" i="5"/>
  <c r="S259" i="5"/>
  <c r="N259" i="5"/>
  <c r="M259" i="5"/>
  <c r="L259" i="5"/>
  <c r="Q259" i="5" s="1"/>
  <c r="R259" i="5" s="1"/>
  <c r="K259" i="5"/>
  <c r="O259" i="5" s="1"/>
  <c r="P259" i="5" s="1"/>
  <c r="C259" i="5"/>
  <c r="S258" i="5"/>
  <c r="N258" i="5"/>
  <c r="M258" i="5"/>
  <c r="L258" i="5"/>
  <c r="Q258" i="5" s="1"/>
  <c r="R258" i="5" s="1"/>
  <c r="K258" i="5"/>
  <c r="O258" i="5" s="1"/>
  <c r="P258" i="5" s="1"/>
  <c r="C258" i="5"/>
  <c r="S257" i="5"/>
  <c r="N257" i="5"/>
  <c r="M257" i="5"/>
  <c r="L257" i="5"/>
  <c r="Q257" i="5" s="1"/>
  <c r="R257" i="5" s="1"/>
  <c r="K257" i="5"/>
  <c r="O257" i="5" s="1"/>
  <c r="P257" i="5" s="1"/>
  <c r="C257" i="5"/>
  <c r="S256" i="5"/>
  <c r="N256" i="5"/>
  <c r="M256" i="5"/>
  <c r="L256" i="5"/>
  <c r="Q256" i="5" s="1"/>
  <c r="R256" i="5" s="1"/>
  <c r="K256" i="5"/>
  <c r="O256" i="5" s="1"/>
  <c r="P256" i="5" s="1"/>
  <c r="C256" i="5"/>
  <c r="S255" i="5"/>
  <c r="N255" i="5"/>
  <c r="M255" i="5"/>
  <c r="L255" i="5"/>
  <c r="Q255" i="5" s="1"/>
  <c r="R255" i="5" s="1"/>
  <c r="K255" i="5"/>
  <c r="O255" i="5" s="1"/>
  <c r="P255" i="5" s="1"/>
  <c r="C255" i="5"/>
  <c r="S254" i="5"/>
  <c r="N254" i="5"/>
  <c r="M254" i="5"/>
  <c r="L254" i="5"/>
  <c r="Q254" i="5" s="1"/>
  <c r="R254" i="5" s="1"/>
  <c r="K254" i="5"/>
  <c r="O254" i="5" s="1"/>
  <c r="P254" i="5" s="1"/>
  <c r="C254" i="5"/>
  <c r="S253" i="5"/>
  <c r="N253" i="5"/>
  <c r="M253" i="5"/>
  <c r="L253" i="5"/>
  <c r="Q253" i="5" s="1"/>
  <c r="R253" i="5" s="1"/>
  <c r="K253" i="5"/>
  <c r="O253" i="5" s="1"/>
  <c r="P253" i="5" s="1"/>
  <c r="C253" i="5"/>
  <c r="S252" i="5"/>
  <c r="N252" i="5"/>
  <c r="M252" i="5"/>
  <c r="L252" i="5"/>
  <c r="Q252" i="5" s="1"/>
  <c r="R252" i="5" s="1"/>
  <c r="K252" i="5"/>
  <c r="O252" i="5" s="1"/>
  <c r="P252" i="5" s="1"/>
  <c r="C252" i="5"/>
  <c r="S251" i="5"/>
  <c r="N251" i="5"/>
  <c r="M251" i="5"/>
  <c r="L251" i="5"/>
  <c r="Q251" i="5" s="1"/>
  <c r="R251" i="5" s="1"/>
  <c r="K251" i="5"/>
  <c r="O251" i="5" s="1"/>
  <c r="P251" i="5" s="1"/>
  <c r="C251" i="5"/>
  <c r="S250" i="5"/>
  <c r="N250" i="5"/>
  <c r="M250" i="5"/>
  <c r="L250" i="5"/>
  <c r="Q250" i="5" s="1"/>
  <c r="R250" i="5" s="1"/>
  <c r="K250" i="5"/>
  <c r="O250" i="5" s="1"/>
  <c r="P250" i="5" s="1"/>
  <c r="C250" i="5"/>
  <c r="S249" i="5"/>
  <c r="N249" i="5"/>
  <c r="M249" i="5"/>
  <c r="L249" i="5"/>
  <c r="Q249" i="5" s="1"/>
  <c r="R249" i="5" s="1"/>
  <c r="K249" i="5"/>
  <c r="O249" i="5" s="1"/>
  <c r="P249" i="5" s="1"/>
  <c r="C249" i="5"/>
  <c r="S248" i="5"/>
  <c r="N248" i="5"/>
  <c r="M248" i="5"/>
  <c r="L248" i="5"/>
  <c r="Q248" i="5" s="1"/>
  <c r="R248" i="5" s="1"/>
  <c r="K248" i="5"/>
  <c r="O248" i="5" s="1"/>
  <c r="P248" i="5" s="1"/>
  <c r="C248" i="5"/>
  <c r="S247" i="5"/>
  <c r="N247" i="5"/>
  <c r="M247" i="5"/>
  <c r="L247" i="5"/>
  <c r="Q247" i="5" s="1"/>
  <c r="R247" i="5" s="1"/>
  <c r="K247" i="5"/>
  <c r="O247" i="5" s="1"/>
  <c r="P247" i="5" s="1"/>
  <c r="C247" i="5"/>
  <c r="S246" i="5"/>
  <c r="N246" i="5"/>
  <c r="M246" i="5"/>
  <c r="L246" i="5"/>
  <c r="Q246" i="5" s="1"/>
  <c r="R246" i="5" s="1"/>
  <c r="K246" i="5"/>
  <c r="O246" i="5" s="1"/>
  <c r="P246" i="5" s="1"/>
  <c r="C246" i="5"/>
  <c r="S244" i="5"/>
  <c r="N244" i="5"/>
  <c r="M244" i="5"/>
  <c r="L244" i="5"/>
  <c r="Q244" i="5" s="1"/>
  <c r="R244" i="5" s="1"/>
  <c r="K244" i="5"/>
  <c r="O244" i="5" s="1"/>
  <c r="P244" i="5" s="1"/>
  <c r="C244" i="5"/>
  <c r="S243" i="5"/>
  <c r="N243" i="5"/>
  <c r="M243" i="5"/>
  <c r="L243" i="5"/>
  <c r="Q243" i="5" s="1"/>
  <c r="R243" i="5" s="1"/>
  <c r="K243" i="5"/>
  <c r="O243" i="5" s="1"/>
  <c r="P243" i="5" s="1"/>
  <c r="C243" i="5"/>
  <c r="S242" i="5"/>
  <c r="N242" i="5"/>
  <c r="M242" i="5"/>
  <c r="L242" i="5"/>
  <c r="Q242" i="5" s="1"/>
  <c r="R242" i="5" s="1"/>
  <c r="K242" i="5"/>
  <c r="O242" i="5" s="1"/>
  <c r="P242" i="5" s="1"/>
  <c r="C242" i="5"/>
  <c r="S241" i="5"/>
  <c r="N241" i="5"/>
  <c r="M241" i="5"/>
  <c r="L241" i="5"/>
  <c r="Q241" i="5" s="1"/>
  <c r="R241" i="5" s="1"/>
  <c r="K241" i="5"/>
  <c r="O241" i="5" s="1"/>
  <c r="P241" i="5" s="1"/>
  <c r="C241" i="5"/>
  <c r="S240" i="5"/>
  <c r="N240" i="5"/>
  <c r="M240" i="5"/>
  <c r="L240" i="5"/>
  <c r="Q240" i="5" s="1"/>
  <c r="R240" i="5" s="1"/>
  <c r="K240" i="5"/>
  <c r="O240" i="5" s="1"/>
  <c r="P240" i="5" s="1"/>
  <c r="C240" i="5"/>
  <c r="S239" i="5"/>
  <c r="N239" i="5"/>
  <c r="M239" i="5"/>
  <c r="L239" i="5"/>
  <c r="Q239" i="5" s="1"/>
  <c r="R239" i="5" s="1"/>
  <c r="K239" i="5"/>
  <c r="O239" i="5" s="1"/>
  <c r="P239" i="5" s="1"/>
  <c r="C239" i="5"/>
  <c r="S238" i="5"/>
  <c r="N238" i="5"/>
  <c r="M238" i="5"/>
  <c r="L238" i="5"/>
  <c r="Q238" i="5" s="1"/>
  <c r="R238" i="5" s="1"/>
  <c r="K238" i="5"/>
  <c r="O238" i="5" s="1"/>
  <c r="P238" i="5" s="1"/>
  <c r="C238" i="5"/>
  <c r="S237" i="5"/>
  <c r="N237" i="5"/>
  <c r="M237" i="5"/>
  <c r="L237" i="5"/>
  <c r="Q237" i="5" s="1"/>
  <c r="R237" i="5" s="1"/>
  <c r="K237" i="5"/>
  <c r="O237" i="5" s="1"/>
  <c r="P237" i="5" s="1"/>
  <c r="C237" i="5"/>
  <c r="S236" i="5"/>
  <c r="N236" i="5"/>
  <c r="M236" i="5"/>
  <c r="L236" i="5"/>
  <c r="Q236" i="5" s="1"/>
  <c r="R236" i="5" s="1"/>
  <c r="K236" i="5"/>
  <c r="O236" i="5" s="1"/>
  <c r="P236" i="5" s="1"/>
  <c r="C236" i="5"/>
  <c r="S235" i="5"/>
  <c r="N235" i="5"/>
  <c r="M235" i="5"/>
  <c r="L235" i="5"/>
  <c r="Q235" i="5" s="1"/>
  <c r="R235" i="5" s="1"/>
  <c r="K235" i="5"/>
  <c r="O235" i="5" s="1"/>
  <c r="P235" i="5" s="1"/>
  <c r="C235" i="5"/>
  <c r="S234" i="5"/>
  <c r="N234" i="5"/>
  <c r="M234" i="5"/>
  <c r="L234" i="5"/>
  <c r="Q234" i="5" s="1"/>
  <c r="R234" i="5" s="1"/>
  <c r="K234" i="5"/>
  <c r="O234" i="5" s="1"/>
  <c r="P234" i="5" s="1"/>
  <c r="C234" i="5"/>
  <c r="S233" i="5"/>
  <c r="N233" i="5"/>
  <c r="M233" i="5"/>
  <c r="L233" i="5"/>
  <c r="Q233" i="5" s="1"/>
  <c r="R233" i="5" s="1"/>
  <c r="K233" i="5"/>
  <c r="O233" i="5" s="1"/>
  <c r="P233" i="5" s="1"/>
  <c r="C233" i="5"/>
  <c r="S232" i="5"/>
  <c r="N232" i="5"/>
  <c r="M232" i="5"/>
  <c r="L232" i="5"/>
  <c r="Q232" i="5" s="1"/>
  <c r="R232" i="5" s="1"/>
  <c r="K232" i="5"/>
  <c r="O232" i="5" s="1"/>
  <c r="P232" i="5" s="1"/>
  <c r="C232" i="5"/>
  <c r="S231" i="5"/>
  <c r="N231" i="5"/>
  <c r="M231" i="5"/>
  <c r="L231" i="5"/>
  <c r="Q231" i="5" s="1"/>
  <c r="R231" i="5" s="1"/>
  <c r="K231" i="5"/>
  <c r="O231" i="5" s="1"/>
  <c r="P231" i="5" s="1"/>
  <c r="C231" i="5"/>
  <c r="S230" i="5"/>
  <c r="N230" i="5"/>
  <c r="M230" i="5"/>
  <c r="L230" i="5"/>
  <c r="Q230" i="5" s="1"/>
  <c r="R230" i="5" s="1"/>
  <c r="K230" i="5"/>
  <c r="O230" i="5" s="1"/>
  <c r="P230" i="5" s="1"/>
  <c r="C230" i="5"/>
  <c r="S229" i="5"/>
  <c r="N229" i="5"/>
  <c r="M229" i="5"/>
  <c r="L229" i="5"/>
  <c r="Q229" i="5" s="1"/>
  <c r="R229" i="5" s="1"/>
  <c r="K229" i="5"/>
  <c r="O229" i="5" s="1"/>
  <c r="P229" i="5" s="1"/>
  <c r="C229" i="5"/>
  <c r="S228" i="5"/>
  <c r="N228" i="5"/>
  <c r="M228" i="5"/>
  <c r="L228" i="5"/>
  <c r="Q228" i="5" s="1"/>
  <c r="R228" i="5" s="1"/>
  <c r="K228" i="5"/>
  <c r="O228" i="5" s="1"/>
  <c r="P228" i="5" s="1"/>
  <c r="C228" i="5"/>
  <c r="S227" i="5"/>
  <c r="N227" i="5"/>
  <c r="M227" i="5"/>
  <c r="L227" i="5"/>
  <c r="Q227" i="5" s="1"/>
  <c r="R227" i="5" s="1"/>
  <c r="K227" i="5"/>
  <c r="O227" i="5" s="1"/>
  <c r="P227" i="5" s="1"/>
  <c r="C227" i="5"/>
  <c r="S226" i="5"/>
  <c r="N226" i="5"/>
  <c r="M226" i="5"/>
  <c r="L226" i="5"/>
  <c r="Q226" i="5" s="1"/>
  <c r="R226" i="5" s="1"/>
  <c r="K226" i="5"/>
  <c r="O226" i="5" s="1"/>
  <c r="P226" i="5" s="1"/>
  <c r="C226" i="5"/>
  <c r="S225" i="5"/>
  <c r="N225" i="5"/>
  <c r="M225" i="5"/>
  <c r="L225" i="5"/>
  <c r="Q225" i="5" s="1"/>
  <c r="R225" i="5" s="1"/>
  <c r="K225" i="5"/>
  <c r="O225" i="5" s="1"/>
  <c r="P225" i="5" s="1"/>
  <c r="C225" i="5"/>
  <c r="S224" i="5"/>
  <c r="N224" i="5"/>
  <c r="M224" i="5"/>
  <c r="L224" i="5"/>
  <c r="Q224" i="5" s="1"/>
  <c r="R224" i="5" s="1"/>
  <c r="K224" i="5"/>
  <c r="O224" i="5" s="1"/>
  <c r="P224" i="5" s="1"/>
  <c r="C224" i="5"/>
  <c r="S223" i="5"/>
  <c r="N223" i="5"/>
  <c r="M223" i="5"/>
  <c r="L223" i="5"/>
  <c r="Q223" i="5" s="1"/>
  <c r="R223" i="5" s="1"/>
  <c r="K223" i="5"/>
  <c r="O223" i="5" s="1"/>
  <c r="P223" i="5" s="1"/>
  <c r="C223" i="5"/>
  <c r="S222" i="5"/>
  <c r="N222" i="5"/>
  <c r="M222" i="5"/>
  <c r="L222" i="5"/>
  <c r="Q222" i="5" s="1"/>
  <c r="R222" i="5" s="1"/>
  <c r="K222" i="5"/>
  <c r="O222" i="5" s="1"/>
  <c r="P222" i="5" s="1"/>
  <c r="C222" i="5"/>
  <c r="S221" i="5"/>
  <c r="N221" i="5"/>
  <c r="M221" i="5"/>
  <c r="L221" i="5"/>
  <c r="Q221" i="5" s="1"/>
  <c r="R221" i="5" s="1"/>
  <c r="K221" i="5"/>
  <c r="O221" i="5" s="1"/>
  <c r="P221" i="5" s="1"/>
  <c r="C221" i="5"/>
  <c r="S220" i="5"/>
  <c r="N220" i="5"/>
  <c r="M220" i="5"/>
  <c r="L220" i="5"/>
  <c r="Q220" i="5" s="1"/>
  <c r="R220" i="5" s="1"/>
  <c r="K220" i="5"/>
  <c r="O220" i="5" s="1"/>
  <c r="P220" i="5" s="1"/>
  <c r="C220" i="5"/>
  <c r="S219" i="5"/>
  <c r="N219" i="5"/>
  <c r="M219" i="5"/>
  <c r="L219" i="5"/>
  <c r="Q219" i="5" s="1"/>
  <c r="R219" i="5" s="1"/>
  <c r="K219" i="5"/>
  <c r="O219" i="5" s="1"/>
  <c r="P219" i="5" s="1"/>
  <c r="C219" i="5"/>
  <c r="M218" i="5"/>
  <c r="K218" i="5"/>
  <c r="O218" i="5" s="1"/>
  <c r="P218" i="5" s="1"/>
  <c r="N218" i="5"/>
  <c r="C218" i="5"/>
  <c r="M217" i="5"/>
  <c r="K217" i="5"/>
  <c r="O217" i="5" s="1"/>
  <c r="P217" i="5" s="1"/>
  <c r="C217" i="5"/>
  <c r="M216" i="5"/>
  <c r="K216" i="5"/>
  <c r="O216" i="5" s="1"/>
  <c r="P216" i="5" s="1"/>
  <c r="N216" i="5"/>
  <c r="C216" i="5"/>
  <c r="M215" i="5"/>
  <c r="K215" i="5"/>
  <c r="O215" i="5" s="1"/>
  <c r="P215" i="5" s="1"/>
  <c r="N215" i="5"/>
  <c r="C215" i="5"/>
  <c r="M214" i="5"/>
  <c r="K214" i="5"/>
  <c r="O214" i="5" s="1"/>
  <c r="P214" i="5" s="1"/>
  <c r="S214" i="5"/>
  <c r="C214" i="5"/>
  <c r="M213" i="5"/>
  <c r="K213" i="5"/>
  <c r="O213" i="5" s="1"/>
  <c r="P213" i="5" s="1"/>
  <c r="N213" i="5"/>
  <c r="C213" i="5"/>
  <c r="M212" i="5"/>
  <c r="K212" i="5"/>
  <c r="O212" i="5" s="1"/>
  <c r="P212" i="5" s="1"/>
  <c r="C212" i="5"/>
  <c r="M211" i="5"/>
  <c r="K211" i="5"/>
  <c r="O211" i="5" s="1"/>
  <c r="P211" i="5" s="1"/>
  <c r="N211" i="5"/>
  <c r="C211" i="5"/>
  <c r="M210" i="5"/>
  <c r="K210" i="5"/>
  <c r="O210" i="5" s="1"/>
  <c r="P210" i="5" s="1"/>
  <c r="N210" i="5"/>
  <c r="C210" i="5"/>
  <c r="M209" i="5"/>
  <c r="K209" i="5"/>
  <c r="O209" i="5" s="1"/>
  <c r="P209" i="5" s="1"/>
  <c r="C209" i="5"/>
  <c r="M208" i="5"/>
  <c r="K208" i="5"/>
  <c r="O208" i="5" s="1"/>
  <c r="P208" i="5" s="1"/>
  <c r="N208" i="5"/>
  <c r="C208" i="5"/>
  <c r="M207" i="5"/>
  <c r="K207" i="5"/>
  <c r="O207" i="5" s="1"/>
  <c r="P207" i="5" s="1"/>
  <c r="N207" i="5"/>
  <c r="C207" i="5"/>
  <c r="M206" i="5"/>
  <c r="K206" i="5"/>
  <c r="O206" i="5" s="1"/>
  <c r="P206" i="5" s="1"/>
  <c r="N206" i="5"/>
  <c r="C206" i="5"/>
  <c r="M205" i="5"/>
  <c r="K205" i="5"/>
  <c r="O205" i="5" s="1"/>
  <c r="P205" i="5" s="1"/>
  <c r="N205" i="5"/>
  <c r="C205" i="5"/>
  <c r="M204" i="5"/>
  <c r="K204" i="5"/>
  <c r="O204" i="5" s="1"/>
  <c r="P204" i="5" s="1"/>
  <c r="N204" i="5"/>
  <c r="C204" i="5"/>
  <c r="M203" i="5"/>
  <c r="K203" i="5"/>
  <c r="O203" i="5" s="1"/>
  <c r="P203" i="5" s="1"/>
  <c r="N203" i="5"/>
  <c r="C203" i="5"/>
  <c r="M202" i="5"/>
  <c r="K202" i="5"/>
  <c r="O202" i="5" s="1"/>
  <c r="P202" i="5" s="1"/>
  <c r="N202" i="5"/>
  <c r="C202" i="5"/>
  <c r="M201" i="5"/>
  <c r="K201" i="5"/>
  <c r="O201" i="5" s="1"/>
  <c r="P201" i="5" s="1"/>
  <c r="N201" i="5"/>
  <c r="C201" i="5"/>
  <c r="M200" i="5"/>
  <c r="K200" i="5"/>
  <c r="O200" i="5" s="1"/>
  <c r="P200" i="5" s="1"/>
  <c r="N200" i="5"/>
  <c r="C200" i="5"/>
  <c r="M199" i="5"/>
  <c r="K199" i="5"/>
  <c r="O199" i="5" s="1"/>
  <c r="P199" i="5" s="1"/>
  <c r="N199" i="5"/>
  <c r="C199" i="5"/>
  <c r="M198" i="5"/>
  <c r="K198" i="5"/>
  <c r="O198" i="5" s="1"/>
  <c r="P198" i="5" s="1"/>
  <c r="C198" i="5"/>
  <c r="M197" i="5"/>
  <c r="K197" i="5"/>
  <c r="O197" i="5" s="1"/>
  <c r="P197" i="5" s="1"/>
  <c r="N197" i="5"/>
  <c r="C197" i="5"/>
  <c r="M196" i="5"/>
  <c r="K196" i="5"/>
  <c r="O196" i="5" s="1"/>
  <c r="P196" i="5" s="1"/>
  <c r="N196" i="5"/>
  <c r="C196" i="5"/>
  <c r="M195" i="5"/>
  <c r="K195" i="5"/>
  <c r="O195" i="5" s="1"/>
  <c r="P195" i="5" s="1"/>
  <c r="C195" i="5"/>
  <c r="M194" i="5"/>
  <c r="K194" i="5"/>
  <c r="O194" i="5" s="1"/>
  <c r="P194" i="5" s="1"/>
  <c r="S194" i="5"/>
  <c r="C194" i="5"/>
  <c r="M193" i="5"/>
  <c r="K193" i="5"/>
  <c r="O193" i="5" s="1"/>
  <c r="P193" i="5" s="1"/>
  <c r="C193" i="5"/>
  <c r="M192" i="5"/>
  <c r="K192" i="5"/>
  <c r="O192" i="5" s="1"/>
  <c r="P192" i="5" s="1"/>
  <c r="C192" i="5"/>
  <c r="M191" i="5"/>
  <c r="K191" i="5"/>
  <c r="O191" i="5" s="1"/>
  <c r="P191" i="5" s="1"/>
  <c r="C191" i="5"/>
  <c r="M190" i="5"/>
  <c r="K190" i="5"/>
  <c r="O190" i="5" s="1"/>
  <c r="P190" i="5" s="1"/>
  <c r="S190" i="5"/>
  <c r="C190" i="5"/>
  <c r="M189" i="5"/>
  <c r="K189" i="5"/>
  <c r="O189" i="5" s="1"/>
  <c r="P189" i="5" s="1"/>
  <c r="C189" i="5"/>
  <c r="M188" i="5"/>
  <c r="K188" i="5"/>
  <c r="O188" i="5" s="1"/>
  <c r="P188" i="5" s="1"/>
  <c r="S188" i="5"/>
  <c r="C188" i="5"/>
  <c r="M187" i="5"/>
  <c r="K187" i="5"/>
  <c r="O187" i="5" s="1"/>
  <c r="P187" i="5" s="1"/>
  <c r="C187" i="5"/>
  <c r="M186" i="5"/>
  <c r="K186" i="5"/>
  <c r="O186" i="5" s="1"/>
  <c r="P186" i="5" s="1"/>
  <c r="S186" i="5"/>
  <c r="C186" i="5"/>
  <c r="M185" i="5"/>
  <c r="K185" i="5"/>
  <c r="O185" i="5" s="1"/>
  <c r="P185" i="5" s="1"/>
  <c r="C185" i="5"/>
  <c r="M184" i="5"/>
  <c r="K184" i="5"/>
  <c r="O184" i="5" s="1"/>
  <c r="P184" i="5" s="1"/>
  <c r="C184" i="5"/>
  <c r="M183" i="5"/>
  <c r="K183" i="5"/>
  <c r="O183" i="5" s="1"/>
  <c r="P183" i="5" s="1"/>
  <c r="C183" i="5"/>
  <c r="M182" i="5"/>
  <c r="K182" i="5"/>
  <c r="O182" i="5" s="1"/>
  <c r="P182" i="5" s="1"/>
  <c r="S182" i="5"/>
  <c r="C182" i="5"/>
  <c r="M181" i="5"/>
  <c r="K181" i="5"/>
  <c r="O181" i="5" s="1"/>
  <c r="P181" i="5" s="1"/>
  <c r="C181" i="5"/>
  <c r="M180" i="5"/>
  <c r="K180" i="5"/>
  <c r="O180" i="5" s="1"/>
  <c r="P180" i="5" s="1"/>
  <c r="S180" i="5"/>
  <c r="C180" i="5"/>
  <c r="M179" i="5"/>
  <c r="K179" i="5"/>
  <c r="O179" i="5" s="1"/>
  <c r="P179" i="5" s="1"/>
  <c r="C179" i="5"/>
  <c r="S178" i="5"/>
  <c r="N178" i="5"/>
  <c r="M178" i="5"/>
  <c r="L178" i="5"/>
  <c r="Q178" i="5" s="1"/>
  <c r="R178" i="5" s="1"/>
  <c r="K178" i="5"/>
  <c r="O178" i="5" s="1"/>
  <c r="P178" i="5" s="1"/>
  <c r="C178" i="5"/>
  <c r="M177" i="5"/>
  <c r="K177" i="5"/>
  <c r="O177" i="5" s="1"/>
  <c r="P177" i="5" s="1"/>
  <c r="L177" i="5"/>
  <c r="Q177" i="5" s="1"/>
  <c r="R177" i="5" s="1"/>
  <c r="C177" i="5"/>
  <c r="M176" i="5"/>
  <c r="K176" i="5"/>
  <c r="O176" i="5" s="1"/>
  <c r="P176" i="5" s="1"/>
  <c r="N176" i="5"/>
  <c r="C176" i="5"/>
  <c r="M175" i="5"/>
  <c r="K175" i="5"/>
  <c r="O175" i="5" s="1"/>
  <c r="P175" i="5" s="1"/>
  <c r="L175" i="5"/>
  <c r="Q175" i="5" s="1"/>
  <c r="R175" i="5" s="1"/>
  <c r="C175" i="5"/>
  <c r="M174" i="5"/>
  <c r="K174" i="5"/>
  <c r="O174" i="5" s="1"/>
  <c r="P174" i="5" s="1"/>
  <c r="N174" i="5"/>
  <c r="C174" i="5"/>
  <c r="M173" i="5"/>
  <c r="K173" i="5"/>
  <c r="O173" i="5" s="1"/>
  <c r="P173" i="5" s="1"/>
  <c r="S173" i="5"/>
  <c r="C173" i="5"/>
  <c r="M172" i="5"/>
  <c r="K172" i="5"/>
  <c r="O172" i="5" s="1"/>
  <c r="P172" i="5" s="1"/>
  <c r="N172" i="5"/>
  <c r="C172" i="5"/>
  <c r="M171" i="5"/>
  <c r="K171" i="5"/>
  <c r="O171" i="5" s="1"/>
  <c r="P171" i="5" s="1"/>
  <c r="N171" i="5"/>
  <c r="C171" i="5"/>
  <c r="M170" i="5"/>
  <c r="K170" i="5"/>
  <c r="O170" i="5" s="1"/>
  <c r="P170" i="5" s="1"/>
  <c r="C170" i="5"/>
  <c r="M169" i="5"/>
  <c r="K169" i="5"/>
  <c r="O169" i="5" s="1"/>
  <c r="P169" i="5" s="1"/>
  <c r="N169" i="5"/>
  <c r="C169" i="5"/>
  <c r="M168" i="5"/>
  <c r="K168" i="5"/>
  <c r="O168" i="5" s="1"/>
  <c r="P168" i="5" s="1"/>
  <c r="N168" i="5"/>
  <c r="C168" i="5"/>
  <c r="M167" i="5"/>
  <c r="K167" i="5"/>
  <c r="O167" i="5" s="1"/>
  <c r="P167" i="5" s="1"/>
  <c r="N167" i="5"/>
  <c r="C167" i="5"/>
  <c r="M166" i="5"/>
  <c r="K166" i="5"/>
  <c r="O166" i="5" s="1"/>
  <c r="P166" i="5" s="1"/>
  <c r="N166" i="5"/>
  <c r="C166" i="5"/>
  <c r="M165" i="5"/>
  <c r="K165" i="5"/>
  <c r="O165" i="5" s="1"/>
  <c r="P165" i="5" s="1"/>
  <c r="L165" i="5"/>
  <c r="Q165" i="5" s="1"/>
  <c r="R165" i="5" s="1"/>
  <c r="C165" i="5"/>
  <c r="M164" i="5"/>
  <c r="K164" i="5"/>
  <c r="O164" i="5" s="1"/>
  <c r="P164" i="5" s="1"/>
  <c r="N164" i="5"/>
  <c r="C164" i="5"/>
  <c r="M163" i="5"/>
  <c r="K163" i="5"/>
  <c r="O163" i="5" s="1"/>
  <c r="P163" i="5" s="1"/>
  <c r="N163" i="5"/>
  <c r="C163" i="5"/>
  <c r="M162" i="5"/>
  <c r="K162" i="5"/>
  <c r="O162" i="5" s="1"/>
  <c r="P162" i="5" s="1"/>
  <c r="N162" i="5"/>
  <c r="C162" i="5"/>
  <c r="M161" i="5"/>
  <c r="K161" i="5"/>
  <c r="O161" i="5" s="1"/>
  <c r="P161" i="5" s="1"/>
  <c r="S161" i="5"/>
  <c r="C161" i="5"/>
  <c r="M160" i="5"/>
  <c r="K160" i="5"/>
  <c r="O160" i="5" s="1"/>
  <c r="P160" i="5" s="1"/>
  <c r="N160" i="5"/>
  <c r="C160" i="5"/>
  <c r="M159" i="5"/>
  <c r="K159" i="5"/>
  <c r="O159" i="5" s="1"/>
  <c r="P159" i="5" s="1"/>
  <c r="S159" i="5"/>
  <c r="C159" i="5"/>
  <c r="M158" i="5"/>
  <c r="K158" i="5"/>
  <c r="O158" i="5" s="1"/>
  <c r="P158" i="5" s="1"/>
  <c r="N158" i="5"/>
  <c r="C158" i="5"/>
  <c r="M157" i="5"/>
  <c r="K157" i="5"/>
  <c r="O157" i="5" s="1"/>
  <c r="P157" i="5" s="1"/>
  <c r="S157" i="5"/>
  <c r="C157" i="5"/>
  <c r="M156" i="5"/>
  <c r="K156" i="5"/>
  <c r="O156" i="5" s="1"/>
  <c r="P156" i="5" s="1"/>
  <c r="N156" i="5"/>
  <c r="C156" i="5"/>
  <c r="M155" i="5"/>
  <c r="K155" i="5"/>
  <c r="O155" i="5" s="1"/>
  <c r="P155" i="5" s="1"/>
  <c r="S155" i="5"/>
  <c r="C155" i="5"/>
  <c r="M154" i="5"/>
  <c r="K154" i="5"/>
  <c r="O154" i="5" s="1"/>
  <c r="P154" i="5" s="1"/>
  <c r="N154" i="5"/>
  <c r="C154" i="5"/>
  <c r="M153" i="5"/>
  <c r="K153" i="5"/>
  <c r="O153" i="5" s="1"/>
  <c r="P153" i="5" s="1"/>
  <c r="S153" i="5"/>
  <c r="C153" i="5"/>
  <c r="M152" i="5"/>
  <c r="K152" i="5"/>
  <c r="O152" i="5" s="1"/>
  <c r="P152" i="5" s="1"/>
  <c r="N152" i="5"/>
  <c r="C152" i="5"/>
  <c r="M151" i="5"/>
  <c r="K151" i="5"/>
  <c r="O151" i="5" s="1"/>
  <c r="P151" i="5" s="1"/>
  <c r="S151" i="5"/>
  <c r="C151" i="5"/>
  <c r="M150" i="5"/>
  <c r="K150" i="5"/>
  <c r="O150" i="5" s="1"/>
  <c r="P150" i="5" s="1"/>
  <c r="N150" i="5"/>
  <c r="C150" i="5"/>
  <c r="M149" i="5"/>
  <c r="K149" i="5"/>
  <c r="O149" i="5" s="1"/>
  <c r="P149" i="5" s="1"/>
  <c r="S149" i="5"/>
  <c r="C149" i="5"/>
  <c r="M148" i="5"/>
  <c r="K148" i="5"/>
  <c r="O148" i="5" s="1"/>
  <c r="P148" i="5" s="1"/>
  <c r="N148" i="5"/>
  <c r="C148" i="5"/>
  <c r="M147" i="5"/>
  <c r="K147" i="5"/>
  <c r="O147" i="5" s="1"/>
  <c r="P147" i="5" s="1"/>
  <c r="S147" i="5"/>
  <c r="C147" i="5"/>
  <c r="M146" i="5"/>
  <c r="K146" i="5"/>
  <c r="O146" i="5" s="1"/>
  <c r="P146" i="5" s="1"/>
  <c r="N146" i="5"/>
  <c r="C146" i="5"/>
  <c r="M145" i="5"/>
  <c r="K145" i="5"/>
  <c r="O145" i="5" s="1"/>
  <c r="P145" i="5" s="1"/>
  <c r="S145" i="5"/>
  <c r="C145" i="5"/>
  <c r="M144" i="5"/>
  <c r="K144" i="5"/>
  <c r="O144" i="5" s="1"/>
  <c r="P144" i="5" s="1"/>
  <c r="N144" i="5"/>
  <c r="C144" i="5"/>
  <c r="M143" i="5"/>
  <c r="K143" i="5"/>
  <c r="O143" i="5" s="1"/>
  <c r="P143" i="5" s="1"/>
  <c r="S143" i="5"/>
  <c r="C143" i="5"/>
  <c r="M142" i="5"/>
  <c r="K142" i="5"/>
  <c r="O142" i="5" s="1"/>
  <c r="P142" i="5" s="1"/>
  <c r="N142" i="5"/>
  <c r="C142" i="5"/>
  <c r="M141" i="5"/>
  <c r="K141" i="5"/>
  <c r="O141" i="5" s="1"/>
  <c r="P141" i="5" s="1"/>
  <c r="S141" i="5"/>
  <c r="C141" i="5"/>
  <c r="M140" i="5"/>
  <c r="K140" i="5"/>
  <c r="O140" i="5" s="1"/>
  <c r="P140" i="5" s="1"/>
  <c r="N140" i="5"/>
  <c r="C140" i="5"/>
  <c r="M139" i="5"/>
  <c r="K139" i="5"/>
  <c r="O139" i="5" s="1"/>
  <c r="P139" i="5" s="1"/>
  <c r="S139" i="5"/>
  <c r="C139" i="5"/>
  <c r="M138" i="5"/>
  <c r="K138" i="5"/>
  <c r="O138" i="5" s="1"/>
  <c r="P138" i="5" s="1"/>
  <c r="N138" i="5"/>
  <c r="C138" i="5"/>
  <c r="M137" i="5"/>
  <c r="K137" i="5"/>
  <c r="O137" i="5" s="1"/>
  <c r="P137" i="5" s="1"/>
  <c r="S137" i="5"/>
  <c r="C137" i="5"/>
  <c r="M136" i="5"/>
  <c r="K136" i="5"/>
  <c r="O136" i="5" s="1"/>
  <c r="P136" i="5" s="1"/>
  <c r="N136" i="5"/>
  <c r="C136" i="5"/>
  <c r="M135" i="5"/>
  <c r="K135" i="5"/>
  <c r="O135" i="5" s="1"/>
  <c r="P135" i="5" s="1"/>
  <c r="S135" i="5"/>
  <c r="C135" i="5"/>
  <c r="M134" i="5"/>
  <c r="K134" i="5"/>
  <c r="O134" i="5" s="1"/>
  <c r="P134" i="5" s="1"/>
  <c r="N134" i="5"/>
  <c r="C134" i="5"/>
  <c r="M133" i="5"/>
  <c r="K133" i="5"/>
  <c r="O133" i="5" s="1"/>
  <c r="P133" i="5" s="1"/>
  <c r="S133" i="5"/>
  <c r="C133" i="5"/>
  <c r="M132" i="5"/>
  <c r="K132" i="5"/>
  <c r="O132" i="5" s="1"/>
  <c r="P132" i="5" s="1"/>
  <c r="N132" i="5"/>
  <c r="C132" i="5"/>
  <c r="M131" i="5"/>
  <c r="K131" i="5"/>
  <c r="O131" i="5" s="1"/>
  <c r="P131" i="5" s="1"/>
  <c r="S131" i="5"/>
  <c r="C131" i="5"/>
  <c r="M130" i="5"/>
  <c r="K130" i="5"/>
  <c r="O130" i="5" s="1"/>
  <c r="P130" i="5" s="1"/>
  <c r="N130" i="5"/>
  <c r="C130" i="5"/>
  <c r="M129" i="5"/>
  <c r="K129" i="5"/>
  <c r="O129" i="5" s="1"/>
  <c r="P129" i="5" s="1"/>
  <c r="S129" i="5"/>
  <c r="C129" i="5"/>
  <c r="M128" i="5"/>
  <c r="K128" i="5"/>
  <c r="O128" i="5" s="1"/>
  <c r="P128" i="5" s="1"/>
  <c r="N128" i="5"/>
  <c r="C128" i="5"/>
  <c r="M127" i="5"/>
  <c r="K127" i="5"/>
  <c r="O127" i="5" s="1"/>
  <c r="P127" i="5" s="1"/>
  <c r="S127" i="5"/>
  <c r="C127" i="5"/>
  <c r="M126" i="5"/>
  <c r="K126" i="5"/>
  <c r="O126" i="5" s="1"/>
  <c r="P126" i="5" s="1"/>
  <c r="N126" i="5"/>
  <c r="C126" i="5"/>
  <c r="M125" i="5"/>
  <c r="K125" i="5"/>
  <c r="O125" i="5" s="1"/>
  <c r="P125" i="5" s="1"/>
  <c r="S125" i="5"/>
  <c r="C125" i="5"/>
  <c r="M124" i="5"/>
  <c r="K124" i="5"/>
  <c r="O124" i="5" s="1"/>
  <c r="P124" i="5" s="1"/>
  <c r="N124" i="5"/>
  <c r="C124" i="5"/>
  <c r="M123" i="5"/>
  <c r="K123" i="5"/>
  <c r="O123" i="5" s="1"/>
  <c r="P123" i="5" s="1"/>
  <c r="S123" i="5"/>
  <c r="C123" i="5"/>
  <c r="M122" i="5"/>
  <c r="K122" i="5"/>
  <c r="O122" i="5" s="1"/>
  <c r="P122" i="5" s="1"/>
  <c r="N122" i="5"/>
  <c r="C122" i="5"/>
  <c r="M121" i="5"/>
  <c r="K121" i="5"/>
  <c r="O121" i="5" s="1"/>
  <c r="P121" i="5" s="1"/>
  <c r="S121" i="5"/>
  <c r="C121" i="5"/>
  <c r="M120" i="5"/>
  <c r="K120" i="5"/>
  <c r="O120" i="5" s="1"/>
  <c r="P120" i="5" s="1"/>
  <c r="N120" i="5"/>
  <c r="C120" i="5"/>
  <c r="M119" i="5"/>
  <c r="K119" i="5"/>
  <c r="O119" i="5" s="1"/>
  <c r="P119" i="5" s="1"/>
  <c r="S119" i="5"/>
  <c r="C119" i="5"/>
  <c r="M118" i="5"/>
  <c r="K118" i="5"/>
  <c r="O118" i="5" s="1"/>
  <c r="P118" i="5" s="1"/>
  <c r="N118" i="5"/>
  <c r="C118" i="5"/>
  <c r="M117" i="5"/>
  <c r="K117" i="5"/>
  <c r="O117" i="5" s="1"/>
  <c r="P117" i="5" s="1"/>
  <c r="S117" i="5"/>
  <c r="C117" i="5"/>
  <c r="M116" i="5"/>
  <c r="K116" i="5"/>
  <c r="O116" i="5" s="1"/>
  <c r="P116" i="5" s="1"/>
  <c r="N116" i="5"/>
  <c r="C116" i="5"/>
  <c r="M115" i="5"/>
  <c r="K115" i="5"/>
  <c r="O115" i="5" s="1"/>
  <c r="S115" i="5"/>
  <c r="C115" i="5"/>
  <c r="M114" i="5"/>
  <c r="K114" i="5"/>
  <c r="O114" i="5" s="1"/>
  <c r="P114" i="5" s="1"/>
  <c r="L114" i="5"/>
  <c r="Q114" i="5" s="1"/>
  <c r="R114" i="5" s="1"/>
  <c r="C114" i="5"/>
  <c r="M113" i="5"/>
  <c r="K113" i="5"/>
  <c r="O113" i="5" s="1"/>
  <c r="P113" i="5" s="1"/>
  <c r="C113" i="5"/>
  <c r="M112" i="5"/>
  <c r="K112" i="5"/>
  <c r="O112" i="5" s="1"/>
  <c r="P112" i="5" s="1"/>
  <c r="S112" i="5"/>
  <c r="C112" i="5"/>
  <c r="M111" i="5"/>
  <c r="K111" i="5"/>
  <c r="O111" i="5" s="1"/>
  <c r="P111" i="5" s="1"/>
  <c r="S111" i="5"/>
  <c r="C111" i="5"/>
  <c r="M110" i="5"/>
  <c r="K110" i="5"/>
  <c r="O110" i="5" s="1"/>
  <c r="P110" i="5" s="1"/>
  <c r="S110" i="5"/>
  <c r="C110" i="5"/>
  <c r="M109" i="5"/>
  <c r="K109" i="5"/>
  <c r="O109" i="5" s="1"/>
  <c r="P109" i="5" s="1"/>
  <c r="S109" i="5"/>
  <c r="C109" i="5"/>
  <c r="M108" i="5"/>
  <c r="K108" i="5"/>
  <c r="O108" i="5" s="1"/>
  <c r="P108" i="5" s="1"/>
  <c r="C108" i="5"/>
  <c r="M107" i="5"/>
  <c r="K107" i="5"/>
  <c r="O107" i="5" s="1"/>
  <c r="P107" i="5" s="1"/>
  <c r="L107" i="5"/>
  <c r="Q107" i="5" s="1"/>
  <c r="R107" i="5" s="1"/>
  <c r="C107" i="5"/>
  <c r="M106" i="5"/>
  <c r="K106" i="5"/>
  <c r="O106" i="5" s="1"/>
  <c r="P106" i="5" s="1"/>
  <c r="C106" i="5"/>
  <c r="M105" i="5"/>
  <c r="K105" i="5"/>
  <c r="O105" i="5" s="1"/>
  <c r="P105" i="5" s="1"/>
  <c r="L105" i="5"/>
  <c r="Q105" i="5" s="1"/>
  <c r="R105" i="5" s="1"/>
  <c r="C105" i="5"/>
  <c r="M104" i="5"/>
  <c r="K104" i="5"/>
  <c r="O104" i="5" s="1"/>
  <c r="P104" i="5" s="1"/>
  <c r="C104" i="5"/>
  <c r="M103" i="5"/>
  <c r="K103" i="5"/>
  <c r="O103" i="5" s="1"/>
  <c r="P103" i="5" s="1"/>
  <c r="L103" i="5"/>
  <c r="Q103" i="5" s="1"/>
  <c r="R103" i="5" s="1"/>
  <c r="C103" i="5"/>
  <c r="M102" i="5"/>
  <c r="K102" i="5"/>
  <c r="O102" i="5" s="1"/>
  <c r="P102" i="5" s="1"/>
  <c r="C102" i="5"/>
  <c r="M101" i="5"/>
  <c r="K101" i="5"/>
  <c r="O101" i="5" s="1"/>
  <c r="P101" i="5" s="1"/>
  <c r="L101" i="5"/>
  <c r="Q101" i="5" s="1"/>
  <c r="R101" i="5" s="1"/>
  <c r="C101" i="5"/>
  <c r="M100" i="5"/>
  <c r="K100" i="5"/>
  <c r="O100" i="5" s="1"/>
  <c r="P100" i="5" s="1"/>
  <c r="C100" i="5"/>
  <c r="M99" i="5"/>
  <c r="K99" i="5"/>
  <c r="O99" i="5" s="1"/>
  <c r="P99" i="5" s="1"/>
  <c r="L99" i="5"/>
  <c r="Q99" i="5" s="1"/>
  <c r="R99" i="5" s="1"/>
  <c r="C99" i="5"/>
  <c r="M98" i="5"/>
  <c r="K98" i="5"/>
  <c r="O98" i="5" s="1"/>
  <c r="P98" i="5" s="1"/>
  <c r="C98" i="5"/>
  <c r="M97" i="5"/>
  <c r="K97" i="5"/>
  <c r="O97" i="5" s="1"/>
  <c r="P97" i="5" s="1"/>
  <c r="L97" i="5"/>
  <c r="Q97" i="5" s="1"/>
  <c r="R97" i="5" s="1"/>
  <c r="C97" i="5"/>
  <c r="M96" i="5"/>
  <c r="K96" i="5"/>
  <c r="O96" i="5" s="1"/>
  <c r="P96" i="5" s="1"/>
  <c r="C96" i="5"/>
  <c r="M95" i="5"/>
  <c r="K95" i="5"/>
  <c r="O95" i="5" s="1"/>
  <c r="P95" i="5" s="1"/>
  <c r="L95" i="5"/>
  <c r="Q95" i="5" s="1"/>
  <c r="R95" i="5" s="1"/>
  <c r="C95" i="5"/>
  <c r="M94" i="5"/>
  <c r="K94" i="5"/>
  <c r="O94" i="5" s="1"/>
  <c r="P94" i="5" s="1"/>
  <c r="C94" i="5"/>
  <c r="M93" i="5"/>
  <c r="K93" i="5"/>
  <c r="O93" i="5" s="1"/>
  <c r="P93" i="5" s="1"/>
  <c r="L93" i="5"/>
  <c r="Q93" i="5" s="1"/>
  <c r="R93" i="5" s="1"/>
  <c r="C93" i="5"/>
  <c r="M92" i="5"/>
  <c r="K92" i="5"/>
  <c r="O92" i="5" s="1"/>
  <c r="P92" i="5" s="1"/>
  <c r="C92" i="5"/>
  <c r="M91" i="5"/>
  <c r="K91" i="5"/>
  <c r="O91" i="5" s="1"/>
  <c r="P91" i="5" s="1"/>
  <c r="L91" i="5"/>
  <c r="Q91" i="5" s="1"/>
  <c r="R91" i="5" s="1"/>
  <c r="C91" i="5"/>
  <c r="M90" i="5"/>
  <c r="K90" i="5"/>
  <c r="O90" i="5" s="1"/>
  <c r="P90" i="5" s="1"/>
  <c r="C90" i="5"/>
  <c r="M89" i="5"/>
  <c r="K89" i="5"/>
  <c r="O89" i="5" s="1"/>
  <c r="P89" i="5" s="1"/>
  <c r="L89" i="5"/>
  <c r="Q89" i="5" s="1"/>
  <c r="R89" i="5" s="1"/>
  <c r="C89" i="5"/>
  <c r="M88" i="5"/>
  <c r="K88" i="5"/>
  <c r="O88" i="5" s="1"/>
  <c r="P88" i="5" s="1"/>
  <c r="C88" i="5"/>
  <c r="M87" i="5"/>
  <c r="K87" i="5"/>
  <c r="O87" i="5" s="1"/>
  <c r="P87" i="5" s="1"/>
  <c r="L87" i="5"/>
  <c r="Q87" i="5" s="1"/>
  <c r="R87" i="5" s="1"/>
  <c r="C87" i="5"/>
  <c r="M86" i="5"/>
  <c r="K86" i="5"/>
  <c r="O86" i="5" s="1"/>
  <c r="P86" i="5" s="1"/>
  <c r="C86" i="5"/>
  <c r="M85" i="5"/>
  <c r="K85" i="5"/>
  <c r="O85" i="5" s="1"/>
  <c r="P85" i="5" s="1"/>
  <c r="L85" i="5"/>
  <c r="Q85" i="5" s="1"/>
  <c r="R85" i="5" s="1"/>
  <c r="C85" i="5"/>
  <c r="M84" i="5"/>
  <c r="K84" i="5"/>
  <c r="O84" i="5" s="1"/>
  <c r="P84" i="5" s="1"/>
  <c r="C84" i="5"/>
  <c r="M83" i="5"/>
  <c r="K83" i="5"/>
  <c r="O83" i="5" s="1"/>
  <c r="P83" i="5" s="1"/>
  <c r="L83" i="5"/>
  <c r="Q83" i="5" s="1"/>
  <c r="R83" i="5" s="1"/>
  <c r="C83" i="5"/>
  <c r="M82" i="5"/>
  <c r="K82" i="5"/>
  <c r="O82" i="5" s="1"/>
  <c r="P82" i="5" s="1"/>
  <c r="C82" i="5"/>
  <c r="M81" i="5"/>
  <c r="K81" i="5"/>
  <c r="O81" i="5" s="1"/>
  <c r="P81" i="5" s="1"/>
  <c r="L81" i="5"/>
  <c r="Q81" i="5" s="1"/>
  <c r="R81" i="5" s="1"/>
  <c r="C81" i="5"/>
  <c r="M80" i="5"/>
  <c r="K80" i="5"/>
  <c r="O80" i="5" s="1"/>
  <c r="P80" i="5" s="1"/>
  <c r="C80" i="5"/>
  <c r="M79" i="5"/>
  <c r="K79" i="5"/>
  <c r="O79" i="5" s="1"/>
  <c r="P79" i="5" s="1"/>
  <c r="L79" i="5"/>
  <c r="Q79" i="5" s="1"/>
  <c r="R79" i="5" s="1"/>
  <c r="C79" i="5"/>
  <c r="M78" i="5"/>
  <c r="K78" i="5"/>
  <c r="O78" i="5" s="1"/>
  <c r="P78" i="5" s="1"/>
  <c r="C78" i="5"/>
  <c r="M77" i="5"/>
  <c r="K77" i="5"/>
  <c r="O77" i="5" s="1"/>
  <c r="P77" i="5" s="1"/>
  <c r="L77" i="5"/>
  <c r="Q77" i="5" s="1"/>
  <c r="R77" i="5" s="1"/>
  <c r="C77" i="5"/>
  <c r="M76" i="5"/>
  <c r="K76" i="5"/>
  <c r="O76" i="5" s="1"/>
  <c r="P76" i="5" s="1"/>
  <c r="C76" i="5"/>
  <c r="M75" i="5"/>
  <c r="K75" i="5"/>
  <c r="O75" i="5" s="1"/>
  <c r="P75" i="5" s="1"/>
  <c r="L75" i="5"/>
  <c r="Q75" i="5" s="1"/>
  <c r="R75" i="5" s="1"/>
  <c r="C75" i="5"/>
  <c r="M74" i="5"/>
  <c r="K74" i="5"/>
  <c r="O74" i="5" s="1"/>
  <c r="P74" i="5" s="1"/>
  <c r="C74" i="5"/>
  <c r="M73" i="5"/>
  <c r="K73" i="5"/>
  <c r="O73" i="5" s="1"/>
  <c r="P73" i="5" s="1"/>
  <c r="L73" i="5"/>
  <c r="Q73" i="5" s="1"/>
  <c r="R73" i="5" s="1"/>
  <c r="C73" i="5"/>
  <c r="M72" i="5"/>
  <c r="K72" i="5"/>
  <c r="O72" i="5" s="1"/>
  <c r="P72" i="5" s="1"/>
  <c r="C72" i="5"/>
  <c r="M71" i="5"/>
  <c r="K71" i="5"/>
  <c r="O71" i="5" s="1"/>
  <c r="P71" i="5" s="1"/>
  <c r="L71" i="5"/>
  <c r="Q71" i="5" s="1"/>
  <c r="R71" i="5" s="1"/>
  <c r="C71" i="5"/>
  <c r="M70" i="5"/>
  <c r="K70" i="5"/>
  <c r="O70" i="5" s="1"/>
  <c r="P70" i="5" s="1"/>
  <c r="C70" i="5"/>
  <c r="M69" i="5"/>
  <c r="K69" i="5"/>
  <c r="O69" i="5" s="1"/>
  <c r="P69" i="5" s="1"/>
  <c r="L69" i="5"/>
  <c r="Q69" i="5" s="1"/>
  <c r="R69" i="5" s="1"/>
  <c r="C69" i="5"/>
  <c r="M68" i="5"/>
  <c r="K68" i="5"/>
  <c r="O68" i="5" s="1"/>
  <c r="P68" i="5" s="1"/>
  <c r="C68" i="5"/>
  <c r="M67" i="5"/>
  <c r="K67" i="5"/>
  <c r="O67" i="5" s="1"/>
  <c r="P67" i="5" s="1"/>
  <c r="L67" i="5"/>
  <c r="Q67" i="5" s="1"/>
  <c r="R67" i="5" s="1"/>
  <c r="C67" i="5"/>
  <c r="M66" i="5"/>
  <c r="K66" i="5"/>
  <c r="O66" i="5" s="1"/>
  <c r="P66" i="5" s="1"/>
  <c r="C66" i="5"/>
  <c r="M65" i="5"/>
  <c r="K65" i="5"/>
  <c r="O65" i="5" s="1"/>
  <c r="P65" i="5" s="1"/>
  <c r="L65" i="5"/>
  <c r="Q65" i="5" s="1"/>
  <c r="R65" i="5" s="1"/>
  <c r="C65" i="5"/>
  <c r="M64" i="5"/>
  <c r="K64" i="5"/>
  <c r="O64" i="5" s="1"/>
  <c r="P64" i="5" s="1"/>
  <c r="C64" i="5"/>
  <c r="M63" i="5"/>
  <c r="K63" i="5"/>
  <c r="O63" i="5" s="1"/>
  <c r="P63" i="5" s="1"/>
  <c r="L63" i="5"/>
  <c r="Q63" i="5" s="1"/>
  <c r="R63" i="5" s="1"/>
  <c r="C63" i="5"/>
  <c r="M62" i="5"/>
  <c r="K62" i="5"/>
  <c r="O62" i="5" s="1"/>
  <c r="P62" i="5" s="1"/>
  <c r="C62" i="5"/>
  <c r="M61" i="5"/>
  <c r="K61" i="5"/>
  <c r="O61" i="5" s="1"/>
  <c r="P61" i="5" s="1"/>
  <c r="L61" i="5"/>
  <c r="Q61" i="5" s="1"/>
  <c r="R61" i="5" s="1"/>
  <c r="C61" i="5"/>
  <c r="M60" i="5"/>
  <c r="K60" i="5"/>
  <c r="O60" i="5" s="1"/>
  <c r="P60" i="5" s="1"/>
  <c r="C60" i="5"/>
  <c r="M59" i="5"/>
  <c r="K59" i="5"/>
  <c r="O59" i="5" s="1"/>
  <c r="P59" i="5" s="1"/>
  <c r="L59" i="5"/>
  <c r="Q59" i="5" s="1"/>
  <c r="R59" i="5" s="1"/>
  <c r="C59" i="5"/>
  <c r="M58" i="5"/>
  <c r="K58" i="5"/>
  <c r="O58" i="5" s="1"/>
  <c r="P58" i="5" s="1"/>
  <c r="C58" i="5"/>
  <c r="M57" i="5"/>
  <c r="K57" i="5"/>
  <c r="O57" i="5" s="1"/>
  <c r="P57" i="5" s="1"/>
  <c r="L57" i="5"/>
  <c r="Q57" i="5" s="1"/>
  <c r="R57" i="5" s="1"/>
  <c r="C57" i="5"/>
  <c r="M56" i="5"/>
  <c r="K56" i="5"/>
  <c r="O56" i="5" s="1"/>
  <c r="P56" i="5" s="1"/>
  <c r="C56" i="5"/>
  <c r="M55" i="5"/>
  <c r="K55" i="5"/>
  <c r="O55" i="5" s="1"/>
  <c r="P55" i="5" s="1"/>
  <c r="L55" i="5"/>
  <c r="Q55" i="5" s="1"/>
  <c r="R55" i="5" s="1"/>
  <c r="C55" i="5"/>
  <c r="M54" i="5"/>
  <c r="K54" i="5"/>
  <c r="O54" i="5" s="1"/>
  <c r="P54" i="5" s="1"/>
  <c r="C54" i="5"/>
  <c r="M53" i="5"/>
  <c r="K53" i="5"/>
  <c r="O53" i="5" s="1"/>
  <c r="P53" i="5" s="1"/>
  <c r="L53" i="5"/>
  <c r="Q53" i="5" s="1"/>
  <c r="R53" i="5" s="1"/>
  <c r="C53" i="5"/>
  <c r="M52" i="5"/>
  <c r="K52" i="5"/>
  <c r="O52" i="5" s="1"/>
  <c r="P52" i="5" s="1"/>
  <c r="C52" i="5"/>
  <c r="M51" i="5"/>
  <c r="K51" i="5"/>
  <c r="O51" i="5" s="1"/>
  <c r="P51" i="5" s="1"/>
  <c r="L51" i="5"/>
  <c r="Q51" i="5" s="1"/>
  <c r="R51" i="5" s="1"/>
  <c r="C51" i="5"/>
  <c r="M50" i="5"/>
  <c r="K50" i="5"/>
  <c r="O50" i="5" s="1"/>
  <c r="P50" i="5" s="1"/>
  <c r="C50" i="5"/>
  <c r="M49" i="5"/>
  <c r="K49" i="5"/>
  <c r="O49" i="5" s="1"/>
  <c r="P49" i="5" s="1"/>
  <c r="L49" i="5"/>
  <c r="Q49" i="5" s="1"/>
  <c r="R49" i="5" s="1"/>
  <c r="C49" i="5"/>
  <c r="M48" i="5"/>
  <c r="K48" i="5"/>
  <c r="O48" i="5" s="1"/>
  <c r="P48" i="5" s="1"/>
  <c r="C48" i="5"/>
  <c r="M47" i="5"/>
  <c r="K47" i="5"/>
  <c r="O47" i="5" s="1"/>
  <c r="P47" i="5" s="1"/>
  <c r="L47" i="5"/>
  <c r="Q47" i="5" s="1"/>
  <c r="R47" i="5" s="1"/>
  <c r="C47" i="5"/>
  <c r="M46" i="5"/>
  <c r="K46" i="5"/>
  <c r="O46" i="5" s="1"/>
  <c r="P46" i="5" s="1"/>
  <c r="C46" i="5"/>
  <c r="M45" i="5"/>
  <c r="K45" i="5"/>
  <c r="O45" i="5" s="1"/>
  <c r="P45" i="5" s="1"/>
  <c r="L45" i="5"/>
  <c r="Q45" i="5" s="1"/>
  <c r="R45" i="5" s="1"/>
  <c r="C45" i="5"/>
  <c r="M44" i="5"/>
  <c r="K44" i="5"/>
  <c r="O44" i="5" s="1"/>
  <c r="P44" i="5" s="1"/>
  <c r="C44" i="5"/>
  <c r="M43" i="5"/>
  <c r="K43" i="5"/>
  <c r="O43" i="5" s="1"/>
  <c r="P43" i="5" s="1"/>
  <c r="L43" i="5"/>
  <c r="Q43" i="5" s="1"/>
  <c r="R43" i="5" s="1"/>
  <c r="C43" i="5"/>
  <c r="M42" i="5"/>
  <c r="K42" i="5"/>
  <c r="O42" i="5" s="1"/>
  <c r="P42" i="5" s="1"/>
  <c r="C42" i="5"/>
  <c r="M41" i="5"/>
  <c r="K41" i="5"/>
  <c r="O41" i="5" s="1"/>
  <c r="P41" i="5" s="1"/>
  <c r="L41" i="5"/>
  <c r="Q41" i="5" s="1"/>
  <c r="R41" i="5" s="1"/>
  <c r="C41" i="5"/>
  <c r="M40" i="5"/>
  <c r="K40" i="5"/>
  <c r="O40" i="5" s="1"/>
  <c r="P40" i="5" s="1"/>
  <c r="C40" i="5"/>
  <c r="M39" i="5"/>
  <c r="K39" i="5"/>
  <c r="O39" i="5" s="1"/>
  <c r="P39" i="5" s="1"/>
  <c r="L39" i="5"/>
  <c r="Q39" i="5" s="1"/>
  <c r="R39" i="5" s="1"/>
  <c r="C39" i="5"/>
  <c r="M38" i="5"/>
  <c r="K38" i="5"/>
  <c r="O38" i="5" s="1"/>
  <c r="P38" i="5" s="1"/>
  <c r="C38" i="5"/>
  <c r="M37" i="5"/>
  <c r="K37" i="5"/>
  <c r="O37" i="5" s="1"/>
  <c r="P37" i="5" s="1"/>
  <c r="L37" i="5"/>
  <c r="Q37" i="5" s="1"/>
  <c r="R37" i="5" s="1"/>
  <c r="C37" i="5"/>
  <c r="M36" i="5"/>
  <c r="K36" i="5"/>
  <c r="O36" i="5" s="1"/>
  <c r="P36" i="5" s="1"/>
  <c r="C36" i="5"/>
  <c r="M35" i="5"/>
  <c r="K35" i="5"/>
  <c r="O35" i="5" s="1"/>
  <c r="P35" i="5" s="1"/>
  <c r="L35" i="5"/>
  <c r="Q35" i="5" s="1"/>
  <c r="R35" i="5" s="1"/>
  <c r="C35" i="5"/>
  <c r="M34" i="5"/>
  <c r="K34" i="5"/>
  <c r="O34" i="5" s="1"/>
  <c r="P34" i="5" s="1"/>
  <c r="C34" i="5"/>
  <c r="M33" i="5"/>
  <c r="K33" i="5"/>
  <c r="O33" i="5" s="1"/>
  <c r="P33" i="5" s="1"/>
  <c r="L33" i="5"/>
  <c r="Q33" i="5" s="1"/>
  <c r="R33" i="5" s="1"/>
  <c r="C33" i="5"/>
  <c r="M32" i="5"/>
  <c r="K32" i="5"/>
  <c r="O32" i="5" s="1"/>
  <c r="P32" i="5" s="1"/>
  <c r="C32" i="5"/>
  <c r="M31" i="5"/>
  <c r="K31" i="5"/>
  <c r="O31" i="5" s="1"/>
  <c r="P31" i="5" s="1"/>
  <c r="L31" i="5"/>
  <c r="Q31" i="5" s="1"/>
  <c r="R31" i="5" s="1"/>
  <c r="C31" i="5"/>
  <c r="M30" i="5"/>
  <c r="K30" i="5"/>
  <c r="O30" i="5" s="1"/>
  <c r="P30" i="5" s="1"/>
  <c r="C30" i="5"/>
  <c r="M29" i="5"/>
  <c r="K29" i="5"/>
  <c r="O29" i="5" s="1"/>
  <c r="P29" i="5" s="1"/>
  <c r="L29" i="5"/>
  <c r="Q29" i="5" s="1"/>
  <c r="R29" i="5" s="1"/>
  <c r="C29" i="5"/>
  <c r="M28" i="5"/>
  <c r="K28" i="5"/>
  <c r="O28" i="5" s="1"/>
  <c r="P28" i="5" s="1"/>
  <c r="C28" i="5"/>
  <c r="M27" i="5"/>
  <c r="K27" i="5"/>
  <c r="O27" i="5" s="1"/>
  <c r="P27" i="5" s="1"/>
  <c r="L27" i="5"/>
  <c r="Q27" i="5" s="1"/>
  <c r="R27" i="5" s="1"/>
  <c r="C27" i="5"/>
  <c r="M25" i="5"/>
  <c r="K25" i="5"/>
  <c r="O25" i="5" s="1"/>
  <c r="P25" i="5" s="1"/>
  <c r="C25" i="5"/>
  <c r="M24" i="5"/>
  <c r="K24" i="5"/>
  <c r="O24" i="5" s="1"/>
  <c r="P24" i="5" s="1"/>
  <c r="L24" i="5"/>
  <c r="Q24" i="5" s="1"/>
  <c r="R24" i="5" s="1"/>
  <c r="C24" i="5"/>
  <c r="M23" i="5"/>
  <c r="K23" i="5"/>
  <c r="O23" i="5" s="1"/>
  <c r="P23" i="5" s="1"/>
  <c r="C23" i="5"/>
  <c r="M22" i="5"/>
  <c r="K22" i="5"/>
  <c r="O22" i="5" s="1"/>
  <c r="P22" i="5" s="1"/>
  <c r="L22" i="5"/>
  <c r="Q22" i="5" s="1"/>
  <c r="R22" i="5" s="1"/>
  <c r="C22" i="5"/>
  <c r="M21" i="5"/>
  <c r="K21" i="5"/>
  <c r="O21" i="5" s="1"/>
  <c r="P21" i="5" s="1"/>
  <c r="C21" i="5"/>
  <c r="M20" i="5"/>
  <c r="K20" i="5"/>
  <c r="O20" i="5" s="1"/>
  <c r="P20" i="5" s="1"/>
  <c r="L20" i="5"/>
  <c r="Q20" i="5" s="1"/>
  <c r="R20" i="5" s="1"/>
  <c r="C20" i="5"/>
  <c r="M19" i="5"/>
  <c r="K19" i="5"/>
  <c r="O19" i="5" s="1"/>
  <c r="P19" i="5" s="1"/>
  <c r="C19" i="5"/>
  <c r="M18" i="5"/>
  <c r="K18" i="5"/>
  <c r="O18" i="5" s="1"/>
  <c r="P18" i="5" s="1"/>
  <c r="L18" i="5"/>
  <c r="Q18" i="5" s="1"/>
  <c r="R18" i="5" s="1"/>
  <c r="C18" i="5"/>
  <c r="M17" i="5"/>
  <c r="K17" i="5"/>
  <c r="O17" i="5" s="1"/>
  <c r="P17" i="5" s="1"/>
  <c r="C17" i="5"/>
  <c r="M16" i="5"/>
  <c r="K16" i="5"/>
  <c r="O16" i="5" s="1"/>
  <c r="P16" i="5" s="1"/>
  <c r="L16" i="5"/>
  <c r="Q16" i="5" s="1"/>
  <c r="R16" i="5" s="1"/>
  <c r="C16" i="5"/>
  <c r="M15" i="5"/>
  <c r="K15" i="5"/>
  <c r="O15" i="5" s="1"/>
  <c r="P15" i="5" s="1"/>
  <c r="C15" i="5"/>
  <c r="M14" i="5"/>
  <c r="K14" i="5"/>
  <c r="O14" i="5" s="1"/>
  <c r="P14" i="5" s="1"/>
  <c r="L14" i="5"/>
  <c r="Q14" i="5" s="1"/>
  <c r="R14" i="5" s="1"/>
  <c r="C14" i="5"/>
  <c r="M13" i="5"/>
  <c r="K13" i="5"/>
  <c r="O13" i="5" s="1"/>
  <c r="P13" i="5" s="1"/>
  <c r="C13" i="5"/>
  <c r="M12" i="5"/>
  <c r="K12" i="5"/>
  <c r="O12" i="5" s="1"/>
  <c r="P12" i="5" s="1"/>
  <c r="L12" i="5"/>
  <c r="Q12" i="5" s="1"/>
  <c r="R12" i="5" s="1"/>
  <c r="C12" i="5"/>
  <c r="M11" i="5"/>
  <c r="K11" i="5"/>
  <c r="O11" i="5" s="1"/>
  <c r="P11" i="5" s="1"/>
  <c r="C11" i="5"/>
  <c r="M10" i="5"/>
  <c r="K10" i="5"/>
  <c r="O10" i="5" s="1"/>
  <c r="P10" i="5" s="1"/>
  <c r="L10" i="5"/>
  <c r="Q10" i="5" s="1"/>
  <c r="R10" i="5" s="1"/>
  <c r="C10" i="5"/>
  <c r="M9" i="5"/>
  <c r="K9" i="5"/>
  <c r="O9" i="5" s="1"/>
  <c r="P9" i="5" s="1"/>
  <c r="C9" i="5"/>
  <c r="M8" i="5"/>
  <c r="K8" i="5"/>
  <c r="O8" i="5" s="1"/>
  <c r="P8" i="5" s="1"/>
  <c r="L8" i="5"/>
  <c r="Q8" i="5" s="1"/>
  <c r="R8" i="5" s="1"/>
  <c r="C8" i="5"/>
  <c r="M7" i="5"/>
  <c r="K7" i="5"/>
  <c r="O7" i="5" s="1"/>
  <c r="P7" i="5" s="1"/>
  <c r="C7" i="5"/>
  <c r="M6" i="5"/>
  <c r="K6" i="5"/>
  <c r="O6" i="5" s="1"/>
  <c r="P6" i="5" s="1"/>
  <c r="L6" i="5"/>
  <c r="Q6" i="5" s="1"/>
  <c r="R6" i="5" s="1"/>
  <c r="C6" i="5"/>
  <c r="D7" i="10"/>
  <c r="B13" i="10" s="1"/>
  <c r="D14" i="10"/>
  <c r="D6" i="10"/>
  <c r="F3" i="10" l="1"/>
  <c r="G39" i="11" s="1"/>
  <c r="B3" i="10"/>
  <c r="E39" i="11" s="1"/>
  <c r="B2" i="10"/>
  <c r="E37" i="11" s="1"/>
  <c r="E3" i="10"/>
  <c r="F39" i="11" s="1"/>
  <c r="S486" i="5"/>
  <c r="L206" i="5"/>
  <c r="Q206" i="5" s="1"/>
  <c r="R206" i="5" s="1"/>
  <c r="S164" i="5"/>
  <c r="S197" i="5"/>
  <c r="S152" i="5"/>
  <c r="L171" i="5"/>
  <c r="Q171" i="5" s="1"/>
  <c r="R171" i="5" s="1"/>
  <c r="N188" i="5"/>
  <c r="L293" i="5"/>
  <c r="Q293" i="5" s="1"/>
  <c r="R293" i="5" s="1"/>
  <c r="L140" i="5"/>
  <c r="Q140" i="5" s="1"/>
  <c r="R140" i="5" s="1"/>
  <c r="N91" i="5"/>
  <c r="S176" i="5"/>
  <c r="N77" i="5"/>
  <c r="S218" i="5"/>
  <c r="S378" i="5"/>
  <c r="N41" i="5"/>
  <c r="N35" i="5"/>
  <c r="N65" i="5"/>
  <c r="L310" i="5"/>
  <c r="Q310" i="5" s="1"/>
  <c r="R310" i="5" s="1"/>
  <c r="N325" i="5"/>
  <c r="N71" i="5"/>
  <c r="S206" i="5"/>
  <c r="S384" i="5"/>
  <c r="S163" i="5"/>
  <c r="N298" i="5"/>
  <c r="L415" i="5"/>
  <c r="Q415" i="5" s="1"/>
  <c r="R415" i="5" s="1"/>
  <c r="S488" i="5"/>
  <c r="L202" i="5"/>
  <c r="Q202" i="5" s="1"/>
  <c r="R202" i="5" s="1"/>
  <c r="N107" i="5"/>
  <c r="L132" i="5"/>
  <c r="Q132" i="5" s="1"/>
  <c r="R132" i="5" s="1"/>
  <c r="N87" i="5"/>
  <c r="S174" i="5"/>
  <c r="N329" i="5"/>
  <c r="S434" i="5"/>
  <c r="N470" i="5"/>
  <c r="N93" i="5"/>
  <c r="L197" i="5"/>
  <c r="Q197" i="5" s="1"/>
  <c r="R197" i="5" s="1"/>
  <c r="S201" i="5"/>
  <c r="L342" i="5"/>
  <c r="Q342" i="5" s="1"/>
  <c r="R342" i="5" s="1"/>
  <c r="S156" i="5"/>
  <c r="L176" i="5"/>
  <c r="Q176" i="5" s="1"/>
  <c r="R176" i="5" s="1"/>
  <c r="S204" i="5"/>
  <c r="N388" i="5"/>
  <c r="N478" i="5"/>
  <c r="L151" i="5"/>
  <c r="Q151" i="5" s="1"/>
  <c r="R151" i="5" s="1"/>
  <c r="S490" i="5"/>
  <c r="N338" i="5"/>
  <c r="N354" i="5"/>
  <c r="S452" i="5"/>
  <c r="N73" i="5"/>
  <c r="L150" i="5"/>
  <c r="Q150" i="5" s="1"/>
  <c r="R150" i="5" s="1"/>
  <c r="N151" i="5"/>
  <c r="L157" i="5"/>
  <c r="Q157" i="5" s="1"/>
  <c r="R157" i="5" s="1"/>
  <c r="S338" i="5"/>
  <c r="N61" i="5"/>
  <c r="N177" i="5"/>
  <c r="N33" i="5"/>
  <c r="N117" i="5"/>
  <c r="L123" i="5"/>
  <c r="Q123" i="5" s="1"/>
  <c r="R123" i="5" s="1"/>
  <c r="N135" i="5"/>
  <c r="L138" i="5"/>
  <c r="Q138" i="5" s="1"/>
  <c r="R138" i="5" s="1"/>
  <c r="L199" i="5"/>
  <c r="Q199" i="5" s="1"/>
  <c r="R199" i="5" s="1"/>
  <c r="S211" i="5"/>
  <c r="L302" i="5"/>
  <c r="Q302" i="5" s="1"/>
  <c r="R302" i="5" s="1"/>
  <c r="L356" i="5"/>
  <c r="Q356" i="5" s="1"/>
  <c r="R356" i="5" s="1"/>
  <c r="S386" i="5"/>
  <c r="N407" i="5"/>
  <c r="N428" i="5"/>
  <c r="S492" i="5"/>
  <c r="N49" i="5"/>
  <c r="S196" i="5"/>
  <c r="N10" i="5"/>
  <c r="N51" i="5"/>
  <c r="S120" i="5"/>
  <c r="L149" i="5"/>
  <c r="Q149" i="5" s="1"/>
  <c r="R149" i="5" s="1"/>
  <c r="L194" i="5"/>
  <c r="Q194" i="5" s="1"/>
  <c r="R194" i="5" s="1"/>
  <c r="L210" i="5"/>
  <c r="Q210" i="5" s="1"/>
  <c r="R210" i="5" s="1"/>
  <c r="L283" i="5"/>
  <c r="Q283" i="5" s="1"/>
  <c r="R283" i="5" s="1"/>
  <c r="S199" i="5"/>
  <c r="S356" i="5"/>
  <c r="N18" i="5"/>
  <c r="L115" i="5"/>
  <c r="Q115" i="5" s="1"/>
  <c r="L133" i="5"/>
  <c r="Q133" i="5" s="1"/>
  <c r="R133" i="5" s="1"/>
  <c r="L164" i="5"/>
  <c r="Q164" i="5" s="1"/>
  <c r="R164" i="5" s="1"/>
  <c r="S202" i="5"/>
  <c r="L205" i="5"/>
  <c r="Q205" i="5" s="1"/>
  <c r="R205" i="5" s="1"/>
  <c r="L218" i="5"/>
  <c r="Q218" i="5" s="1"/>
  <c r="R218" i="5" s="1"/>
  <c r="L358" i="5"/>
  <c r="Q358" i="5" s="1"/>
  <c r="R358" i="5" s="1"/>
  <c r="S388" i="5"/>
  <c r="N444" i="5"/>
  <c r="N299" i="5"/>
  <c r="N103" i="5"/>
  <c r="N133" i="5"/>
  <c r="L139" i="5"/>
  <c r="Q139" i="5" s="1"/>
  <c r="R139" i="5" s="1"/>
  <c r="L148" i="5"/>
  <c r="Q148" i="5" s="1"/>
  <c r="R148" i="5" s="1"/>
  <c r="L159" i="5"/>
  <c r="Q159" i="5" s="1"/>
  <c r="R159" i="5" s="1"/>
  <c r="N194" i="5"/>
  <c r="L200" i="5"/>
  <c r="Q200" i="5" s="1"/>
  <c r="R200" i="5" s="1"/>
  <c r="L201" i="5"/>
  <c r="Q201" i="5" s="1"/>
  <c r="R201" i="5" s="1"/>
  <c r="L203" i="5"/>
  <c r="Q203" i="5" s="1"/>
  <c r="R203" i="5" s="1"/>
  <c r="L204" i="5"/>
  <c r="Q204" i="5" s="1"/>
  <c r="R204" i="5" s="1"/>
  <c r="S210" i="5"/>
  <c r="L213" i="5"/>
  <c r="Q213" i="5" s="1"/>
  <c r="R213" i="5" s="1"/>
  <c r="L314" i="5"/>
  <c r="Q314" i="5" s="1"/>
  <c r="R314" i="5" s="1"/>
  <c r="L357" i="5"/>
  <c r="Q357" i="5" s="1"/>
  <c r="R357" i="5" s="1"/>
  <c r="N24" i="5"/>
  <c r="N57" i="5"/>
  <c r="N99" i="5"/>
  <c r="N131" i="5"/>
  <c r="S132" i="5"/>
  <c r="S150" i="5"/>
  <c r="L158" i="5"/>
  <c r="Q158" i="5" s="1"/>
  <c r="R158" i="5" s="1"/>
  <c r="L166" i="5"/>
  <c r="Q166" i="5" s="1"/>
  <c r="R166" i="5" s="1"/>
  <c r="L167" i="5"/>
  <c r="Q167" i="5" s="1"/>
  <c r="R167" i="5" s="1"/>
  <c r="L168" i="5"/>
  <c r="Q168" i="5" s="1"/>
  <c r="R168" i="5" s="1"/>
  <c r="L172" i="5"/>
  <c r="Q172" i="5" s="1"/>
  <c r="R172" i="5" s="1"/>
  <c r="N180" i="5"/>
  <c r="L186" i="5"/>
  <c r="Q186" i="5" s="1"/>
  <c r="R186" i="5" s="1"/>
  <c r="S205" i="5"/>
  <c r="L214" i="5"/>
  <c r="Q214" i="5" s="1"/>
  <c r="R214" i="5" s="1"/>
  <c r="L215" i="5"/>
  <c r="Q215" i="5" s="1"/>
  <c r="R215" i="5" s="1"/>
  <c r="S330" i="5"/>
  <c r="S474" i="5"/>
  <c r="N39" i="5"/>
  <c r="N81" i="5"/>
  <c r="N109" i="5"/>
  <c r="N343" i="5"/>
  <c r="S380" i="5"/>
  <c r="N460" i="5"/>
  <c r="N486" i="5"/>
  <c r="N16" i="5"/>
  <c r="S148" i="5"/>
  <c r="N186" i="5"/>
  <c r="S200" i="5"/>
  <c r="S203" i="5"/>
  <c r="N214" i="5"/>
  <c r="S460" i="5"/>
  <c r="N67" i="5"/>
  <c r="S134" i="5"/>
  <c r="N8" i="5"/>
  <c r="S158" i="5"/>
  <c r="L137" i="5"/>
  <c r="Q137" i="5" s="1"/>
  <c r="R137" i="5" s="1"/>
  <c r="L141" i="5"/>
  <c r="Q141" i="5" s="1"/>
  <c r="R141" i="5" s="1"/>
  <c r="L156" i="5"/>
  <c r="Q156" i="5" s="1"/>
  <c r="R156" i="5" s="1"/>
  <c r="S165" i="5"/>
  <c r="S166" i="5"/>
  <c r="S167" i="5"/>
  <c r="S171" i="5"/>
  <c r="S213" i="5"/>
  <c r="N283" i="5"/>
  <c r="L299" i="5"/>
  <c r="Q299" i="5" s="1"/>
  <c r="R299" i="5" s="1"/>
  <c r="L303" i="5"/>
  <c r="Q303" i="5" s="1"/>
  <c r="R303" i="5" s="1"/>
  <c r="N342" i="5"/>
  <c r="S343" i="5"/>
  <c r="S428" i="5"/>
  <c r="N472" i="5"/>
  <c r="S476" i="5"/>
  <c r="S172" i="5"/>
  <c r="N27" i="5"/>
  <c r="N45" i="5"/>
  <c r="N55" i="5"/>
  <c r="N83" i="5"/>
  <c r="N97" i="5"/>
  <c r="L136" i="5"/>
  <c r="Q136" i="5" s="1"/>
  <c r="R136" i="5" s="1"/>
  <c r="N153" i="5"/>
  <c r="S177" i="5"/>
  <c r="L207" i="5"/>
  <c r="Q207" i="5" s="1"/>
  <c r="R207" i="5" s="1"/>
  <c r="L291" i="5"/>
  <c r="Q291" i="5" s="1"/>
  <c r="R291" i="5" s="1"/>
  <c r="L306" i="5"/>
  <c r="Q306" i="5" s="1"/>
  <c r="R306" i="5" s="1"/>
  <c r="L318" i="5"/>
  <c r="Q318" i="5" s="1"/>
  <c r="R318" i="5" s="1"/>
  <c r="S325" i="5"/>
  <c r="S328" i="5"/>
  <c r="N337" i="5"/>
  <c r="S472" i="5"/>
  <c r="O838" i="5"/>
  <c r="P115" i="5"/>
  <c r="P838" i="5" s="1"/>
  <c r="L154" i="5"/>
  <c r="Q154" i="5" s="1"/>
  <c r="R154" i="5" s="1"/>
  <c r="L155" i="5"/>
  <c r="Q155" i="5" s="1"/>
  <c r="R155" i="5" s="1"/>
  <c r="L169" i="5"/>
  <c r="Q169" i="5" s="1"/>
  <c r="R169" i="5" s="1"/>
  <c r="L212" i="5"/>
  <c r="Q212" i="5" s="1"/>
  <c r="R212" i="5" s="1"/>
  <c r="S212" i="5"/>
  <c r="S294" i="5"/>
  <c r="L294" i="5"/>
  <c r="Q294" i="5" s="1"/>
  <c r="R294" i="5" s="1"/>
  <c r="S309" i="5"/>
  <c r="L309" i="5"/>
  <c r="Q309" i="5" s="1"/>
  <c r="R309" i="5" s="1"/>
  <c r="N361" i="5"/>
  <c r="L361" i="5"/>
  <c r="Q361" i="5" s="1"/>
  <c r="R361" i="5" s="1"/>
  <c r="L426" i="5"/>
  <c r="Q426" i="5" s="1"/>
  <c r="R426" i="5" s="1"/>
  <c r="S426" i="5"/>
  <c r="M838" i="5"/>
  <c r="L127" i="5"/>
  <c r="Q127" i="5" s="1"/>
  <c r="R127" i="5" s="1"/>
  <c r="L128" i="5"/>
  <c r="Q128" i="5" s="1"/>
  <c r="R128" i="5" s="1"/>
  <c r="L129" i="5"/>
  <c r="Q129" i="5" s="1"/>
  <c r="R129" i="5" s="1"/>
  <c r="N137" i="5"/>
  <c r="N139" i="5"/>
  <c r="L142" i="5"/>
  <c r="Q142" i="5" s="1"/>
  <c r="R142" i="5" s="1"/>
  <c r="L143" i="5"/>
  <c r="Q143" i="5" s="1"/>
  <c r="R143" i="5" s="1"/>
  <c r="N155" i="5"/>
  <c r="S286" i="5"/>
  <c r="L286" i="5"/>
  <c r="Q286" i="5" s="1"/>
  <c r="R286" i="5" s="1"/>
  <c r="S305" i="5"/>
  <c r="L305" i="5"/>
  <c r="Q305" i="5" s="1"/>
  <c r="R305" i="5" s="1"/>
  <c r="S397" i="5"/>
  <c r="N397" i="5"/>
  <c r="L397" i="5"/>
  <c r="Q397" i="5" s="1"/>
  <c r="R397" i="5" s="1"/>
  <c r="N6" i="5"/>
  <c r="N14" i="5"/>
  <c r="N22" i="5"/>
  <c r="N31" i="5"/>
  <c r="N43" i="5"/>
  <c r="N59" i="5"/>
  <c r="N75" i="5"/>
  <c r="N101" i="5"/>
  <c r="L111" i="5"/>
  <c r="Q111" i="5" s="1"/>
  <c r="R111" i="5" s="1"/>
  <c r="N114" i="5"/>
  <c r="L119" i="5"/>
  <c r="Q119" i="5" s="1"/>
  <c r="R119" i="5" s="1"/>
  <c r="L121" i="5"/>
  <c r="Q121" i="5" s="1"/>
  <c r="R121" i="5" s="1"/>
  <c r="N123" i="5"/>
  <c r="L124" i="5"/>
  <c r="Q124" i="5" s="1"/>
  <c r="R124" i="5" s="1"/>
  <c r="L125" i="5"/>
  <c r="Q125" i="5" s="1"/>
  <c r="R125" i="5" s="1"/>
  <c r="L126" i="5"/>
  <c r="Q126" i="5" s="1"/>
  <c r="R126" i="5" s="1"/>
  <c r="L130" i="5"/>
  <c r="Q130" i="5" s="1"/>
  <c r="R130" i="5" s="1"/>
  <c r="S136" i="5"/>
  <c r="S138" i="5"/>
  <c r="N141" i="5"/>
  <c r="L144" i="5"/>
  <c r="Q144" i="5" s="1"/>
  <c r="R144" i="5" s="1"/>
  <c r="L145" i="5"/>
  <c r="Q145" i="5" s="1"/>
  <c r="R145" i="5" s="1"/>
  <c r="S154" i="5"/>
  <c r="N157" i="5"/>
  <c r="L160" i="5"/>
  <c r="Q160" i="5" s="1"/>
  <c r="R160" i="5" s="1"/>
  <c r="L161" i="5"/>
  <c r="Q161" i="5" s="1"/>
  <c r="R161" i="5" s="1"/>
  <c r="S168" i="5"/>
  <c r="S169" i="5"/>
  <c r="L173" i="5"/>
  <c r="Q173" i="5" s="1"/>
  <c r="R173" i="5" s="1"/>
  <c r="N173" i="5"/>
  <c r="N198" i="5"/>
  <c r="L198" i="5"/>
  <c r="Q198" i="5" s="1"/>
  <c r="R198" i="5" s="1"/>
  <c r="S198" i="5"/>
  <c r="N212" i="5"/>
  <c r="S292" i="5"/>
  <c r="N292" i="5"/>
  <c r="N309" i="5"/>
  <c r="S360" i="5"/>
  <c r="N360" i="5"/>
  <c r="L360" i="5"/>
  <c r="Q360" i="5" s="1"/>
  <c r="R360" i="5" s="1"/>
  <c r="N37" i="5"/>
  <c r="N53" i="5"/>
  <c r="N69" i="5"/>
  <c r="N85" i="5"/>
  <c r="N95" i="5"/>
  <c r="L112" i="5"/>
  <c r="Q112" i="5" s="1"/>
  <c r="R112" i="5" s="1"/>
  <c r="N127" i="5"/>
  <c r="N129" i="5"/>
  <c r="L131" i="5"/>
  <c r="Q131" i="5" s="1"/>
  <c r="R131" i="5" s="1"/>
  <c r="S140" i="5"/>
  <c r="N143" i="5"/>
  <c r="L146" i="5"/>
  <c r="Q146" i="5" s="1"/>
  <c r="R146" i="5" s="1"/>
  <c r="L147" i="5"/>
  <c r="Q147" i="5" s="1"/>
  <c r="R147" i="5" s="1"/>
  <c r="N159" i="5"/>
  <c r="L162" i="5"/>
  <c r="Q162" i="5" s="1"/>
  <c r="R162" i="5" s="1"/>
  <c r="L163" i="5"/>
  <c r="Q163" i="5" s="1"/>
  <c r="R163" i="5" s="1"/>
  <c r="N175" i="5"/>
  <c r="S285" i="5"/>
  <c r="N285" i="5"/>
  <c r="S296" i="5"/>
  <c r="L296" i="5"/>
  <c r="Q296" i="5" s="1"/>
  <c r="R296" i="5" s="1"/>
  <c r="S317" i="5"/>
  <c r="L317" i="5"/>
  <c r="Q317" i="5" s="1"/>
  <c r="R317" i="5" s="1"/>
  <c r="L331" i="5"/>
  <c r="Q331" i="5" s="1"/>
  <c r="R331" i="5" s="1"/>
  <c r="N331" i="5"/>
  <c r="L382" i="5"/>
  <c r="Q382" i="5" s="1"/>
  <c r="R382" i="5" s="1"/>
  <c r="S382" i="5"/>
  <c r="N382" i="5"/>
  <c r="N12" i="5"/>
  <c r="N20" i="5"/>
  <c r="N29" i="5"/>
  <c r="N47" i="5"/>
  <c r="N63" i="5"/>
  <c r="N79" i="5"/>
  <c r="N89" i="5"/>
  <c r="N105" i="5"/>
  <c r="N111" i="5"/>
  <c r="N119" i="5"/>
  <c r="N121" i="5"/>
  <c r="N125" i="5"/>
  <c r="S126" i="5"/>
  <c r="S128" i="5"/>
  <c r="S142" i="5"/>
  <c r="N145" i="5"/>
  <c r="N161" i="5"/>
  <c r="S192" i="5"/>
  <c r="N192" i="5"/>
  <c r="L192" i="5"/>
  <c r="Q192" i="5" s="1"/>
  <c r="R192" i="5" s="1"/>
  <c r="N209" i="5"/>
  <c r="L209" i="5"/>
  <c r="Q209" i="5" s="1"/>
  <c r="R209" i="5" s="1"/>
  <c r="S209" i="5"/>
  <c r="N217" i="5"/>
  <c r="L217" i="5"/>
  <c r="Q217" i="5" s="1"/>
  <c r="R217" i="5" s="1"/>
  <c r="S217" i="5"/>
  <c r="N286" i="5"/>
  <c r="N305" i="5"/>
  <c r="N359" i="5"/>
  <c r="L359" i="5"/>
  <c r="Q359" i="5" s="1"/>
  <c r="R359" i="5" s="1"/>
  <c r="S421" i="5"/>
  <c r="N421" i="5"/>
  <c r="L462" i="5"/>
  <c r="Q462" i="5" s="1"/>
  <c r="R462" i="5" s="1"/>
  <c r="S462" i="5"/>
  <c r="N462" i="5"/>
  <c r="L468" i="5"/>
  <c r="Q468" i="5" s="1"/>
  <c r="R468" i="5" s="1"/>
  <c r="S468" i="5"/>
  <c r="N468" i="5"/>
  <c r="L335" i="5"/>
  <c r="Q335" i="5" s="1"/>
  <c r="R335" i="5" s="1"/>
  <c r="N335" i="5"/>
  <c r="N112" i="5"/>
  <c r="S124" i="5"/>
  <c r="S144" i="5"/>
  <c r="N147" i="5"/>
  <c r="S160" i="5"/>
  <c r="N170" i="5"/>
  <c r="L170" i="5"/>
  <c r="Q170" i="5" s="1"/>
  <c r="R170" i="5" s="1"/>
  <c r="S170" i="5"/>
  <c r="S295" i="5"/>
  <c r="N295" i="5"/>
  <c r="S313" i="5"/>
  <c r="L313" i="5"/>
  <c r="Q313" i="5" s="1"/>
  <c r="R313" i="5" s="1"/>
  <c r="L323" i="5"/>
  <c r="Q323" i="5" s="1"/>
  <c r="R323" i="5" s="1"/>
  <c r="S323" i="5"/>
  <c r="N323" i="5"/>
  <c r="S362" i="5"/>
  <c r="N362" i="5"/>
  <c r="L362" i="5"/>
  <c r="Q362" i="5" s="1"/>
  <c r="R362" i="5" s="1"/>
  <c r="S130" i="5"/>
  <c r="L134" i="5"/>
  <c r="Q134" i="5" s="1"/>
  <c r="R134" i="5" s="1"/>
  <c r="L135" i="5"/>
  <c r="Q135" i="5" s="1"/>
  <c r="R135" i="5" s="1"/>
  <c r="S146" i="5"/>
  <c r="N149" i="5"/>
  <c r="L152" i="5"/>
  <c r="Q152" i="5" s="1"/>
  <c r="R152" i="5" s="1"/>
  <c r="L153" i="5"/>
  <c r="Q153" i="5" s="1"/>
  <c r="R153" i="5" s="1"/>
  <c r="S162" i="5"/>
  <c r="N165" i="5"/>
  <c r="S175" i="5"/>
  <c r="S184" i="5"/>
  <c r="N184" i="5"/>
  <c r="L184" i="5"/>
  <c r="Q184" i="5" s="1"/>
  <c r="R184" i="5" s="1"/>
  <c r="S208" i="5"/>
  <c r="L208" i="5"/>
  <c r="Q208" i="5" s="1"/>
  <c r="R208" i="5" s="1"/>
  <c r="S216" i="5"/>
  <c r="L216" i="5"/>
  <c r="Q216" i="5" s="1"/>
  <c r="R216" i="5" s="1"/>
  <c r="N296" i="5"/>
  <c r="N317" i="5"/>
  <c r="S331" i="5"/>
  <c r="N336" i="5"/>
  <c r="L336" i="5"/>
  <c r="Q336" i="5" s="1"/>
  <c r="R336" i="5" s="1"/>
  <c r="L484" i="5"/>
  <c r="Q484" i="5" s="1"/>
  <c r="R484" i="5" s="1"/>
  <c r="S484" i="5"/>
  <c r="N484" i="5"/>
  <c r="L174" i="5"/>
  <c r="Q174" i="5" s="1"/>
  <c r="R174" i="5" s="1"/>
  <c r="L180" i="5"/>
  <c r="Q180" i="5" s="1"/>
  <c r="R180" i="5" s="1"/>
  <c r="N182" i="5"/>
  <c r="L188" i="5"/>
  <c r="Q188" i="5" s="1"/>
  <c r="R188" i="5" s="1"/>
  <c r="N190" i="5"/>
  <c r="L196" i="5"/>
  <c r="Q196" i="5" s="1"/>
  <c r="R196" i="5" s="1"/>
  <c r="S321" i="5"/>
  <c r="S333" i="5"/>
  <c r="N386" i="5"/>
  <c r="L401" i="5"/>
  <c r="Q401" i="5" s="1"/>
  <c r="R401" i="5" s="1"/>
  <c r="N405" i="5"/>
  <c r="N415" i="5"/>
  <c r="N434" i="5"/>
  <c r="S436" i="5"/>
  <c r="S466" i="5"/>
  <c r="N476" i="5"/>
  <c r="S482" i="5"/>
  <c r="N492" i="5"/>
  <c r="S354" i="5"/>
  <c r="L393" i="5"/>
  <c r="Q393" i="5" s="1"/>
  <c r="R393" i="5" s="1"/>
  <c r="L399" i="5"/>
  <c r="Q399" i="5" s="1"/>
  <c r="R399" i="5" s="1"/>
  <c r="L409" i="5"/>
  <c r="Q409" i="5" s="1"/>
  <c r="R409" i="5" s="1"/>
  <c r="N413" i="5"/>
  <c r="N464" i="5"/>
  <c r="S470" i="5"/>
  <c r="N480" i="5"/>
  <c r="N384" i="5"/>
  <c r="S444" i="5"/>
  <c r="N452" i="5"/>
  <c r="S464" i="5"/>
  <c r="N474" i="5"/>
  <c r="S480" i="5"/>
  <c r="N490" i="5"/>
  <c r="L289" i="5"/>
  <c r="Q289" i="5" s="1"/>
  <c r="R289" i="5" s="1"/>
  <c r="N293" i="5"/>
  <c r="L307" i="5"/>
  <c r="Q307" i="5" s="1"/>
  <c r="R307" i="5" s="1"/>
  <c r="L311" i="5"/>
  <c r="Q311" i="5" s="1"/>
  <c r="R311" i="5" s="1"/>
  <c r="L315" i="5"/>
  <c r="Q315" i="5" s="1"/>
  <c r="R315" i="5" s="1"/>
  <c r="L319" i="5"/>
  <c r="Q319" i="5" s="1"/>
  <c r="R319" i="5" s="1"/>
  <c r="S329" i="5"/>
  <c r="L333" i="5"/>
  <c r="Q333" i="5" s="1"/>
  <c r="R333" i="5" s="1"/>
  <c r="N358" i="5"/>
  <c r="N399" i="5"/>
  <c r="L407" i="5"/>
  <c r="Q407" i="5" s="1"/>
  <c r="R407" i="5" s="1"/>
  <c r="L417" i="5"/>
  <c r="Q417" i="5" s="1"/>
  <c r="R417" i="5" s="1"/>
  <c r="L182" i="5"/>
  <c r="Q182" i="5" s="1"/>
  <c r="R182" i="5" s="1"/>
  <c r="L190" i="5"/>
  <c r="Q190" i="5" s="1"/>
  <c r="R190" i="5" s="1"/>
  <c r="S207" i="5"/>
  <c r="L211" i="5"/>
  <c r="Q211" i="5" s="1"/>
  <c r="R211" i="5" s="1"/>
  <c r="S215" i="5"/>
  <c r="N288" i="5"/>
  <c r="N289" i="5"/>
  <c r="N321" i="5"/>
  <c r="N327" i="5"/>
  <c r="S334" i="5"/>
  <c r="N380" i="5"/>
  <c r="N436" i="5"/>
  <c r="S456" i="5"/>
  <c r="S478" i="5"/>
  <c r="N488" i="5"/>
  <c r="N302" i="5"/>
  <c r="N303" i="5"/>
  <c r="N306" i="5"/>
  <c r="N310" i="5"/>
  <c r="N314" i="5"/>
  <c r="N318" i="5"/>
  <c r="S327" i="5"/>
  <c r="S332" i="5"/>
  <c r="L355" i="5"/>
  <c r="Q355" i="5" s="1"/>
  <c r="R355" i="5" s="1"/>
  <c r="N378" i="5"/>
  <c r="N466" i="5"/>
  <c r="N482" i="5"/>
  <c r="N86" i="5"/>
  <c r="L86" i="5"/>
  <c r="Q86" i="5" s="1"/>
  <c r="R86" i="5" s="1"/>
  <c r="S86" i="5"/>
  <c r="N40" i="5"/>
  <c r="L40" i="5"/>
  <c r="Q40" i="5" s="1"/>
  <c r="R40" i="5" s="1"/>
  <c r="S40" i="5"/>
  <c r="N72" i="5"/>
  <c r="L72" i="5"/>
  <c r="Q72" i="5" s="1"/>
  <c r="R72" i="5" s="1"/>
  <c r="S72" i="5"/>
  <c r="N54" i="5"/>
  <c r="L54" i="5"/>
  <c r="Q54" i="5" s="1"/>
  <c r="R54" i="5" s="1"/>
  <c r="S54" i="5"/>
  <c r="N100" i="5"/>
  <c r="L100" i="5"/>
  <c r="Q100" i="5" s="1"/>
  <c r="R100" i="5" s="1"/>
  <c r="S100" i="5"/>
  <c r="N36" i="5"/>
  <c r="L36" i="5"/>
  <c r="Q36" i="5" s="1"/>
  <c r="R36" i="5" s="1"/>
  <c r="S36" i="5"/>
  <c r="N52" i="5"/>
  <c r="L52" i="5"/>
  <c r="Q52" i="5" s="1"/>
  <c r="R52" i="5" s="1"/>
  <c r="S52" i="5"/>
  <c r="N68" i="5"/>
  <c r="L68" i="5"/>
  <c r="Q68" i="5" s="1"/>
  <c r="R68" i="5" s="1"/>
  <c r="S68" i="5"/>
  <c r="N84" i="5"/>
  <c r="L84" i="5"/>
  <c r="Q84" i="5" s="1"/>
  <c r="R84" i="5" s="1"/>
  <c r="S84" i="5"/>
  <c r="N98" i="5"/>
  <c r="L98" i="5"/>
  <c r="Q98" i="5" s="1"/>
  <c r="R98" i="5" s="1"/>
  <c r="S98" i="5"/>
  <c r="N11" i="5"/>
  <c r="L11" i="5"/>
  <c r="Q11" i="5" s="1"/>
  <c r="R11" i="5" s="1"/>
  <c r="S11" i="5"/>
  <c r="N32" i="5"/>
  <c r="L32" i="5"/>
  <c r="Q32" i="5" s="1"/>
  <c r="R32" i="5" s="1"/>
  <c r="S32" i="5"/>
  <c r="N191" i="5"/>
  <c r="L191" i="5"/>
  <c r="Q191" i="5" s="1"/>
  <c r="R191" i="5" s="1"/>
  <c r="S191" i="5"/>
  <c r="N102" i="5"/>
  <c r="L102" i="5"/>
  <c r="Q102" i="5" s="1"/>
  <c r="R102" i="5" s="1"/>
  <c r="S102" i="5"/>
  <c r="N70" i="5"/>
  <c r="L70" i="5"/>
  <c r="Q70" i="5" s="1"/>
  <c r="R70" i="5" s="1"/>
  <c r="S70" i="5"/>
  <c r="N9" i="5"/>
  <c r="L9" i="5"/>
  <c r="Q9" i="5" s="1"/>
  <c r="R9" i="5" s="1"/>
  <c r="S9" i="5"/>
  <c r="N17" i="5"/>
  <c r="L17" i="5"/>
  <c r="Q17" i="5" s="1"/>
  <c r="R17" i="5" s="1"/>
  <c r="S17" i="5"/>
  <c r="N23" i="5"/>
  <c r="L23" i="5"/>
  <c r="Q23" i="5" s="1"/>
  <c r="R23" i="5" s="1"/>
  <c r="S23" i="5"/>
  <c r="N30" i="5"/>
  <c r="L30" i="5"/>
  <c r="Q30" i="5" s="1"/>
  <c r="R30" i="5" s="1"/>
  <c r="S30" i="5"/>
  <c r="N82" i="5"/>
  <c r="L82" i="5"/>
  <c r="Q82" i="5" s="1"/>
  <c r="R82" i="5" s="1"/>
  <c r="S82" i="5"/>
  <c r="N48" i="5"/>
  <c r="L48" i="5"/>
  <c r="Q48" i="5" s="1"/>
  <c r="R48" i="5" s="1"/>
  <c r="S48" i="5"/>
  <c r="N64" i="5"/>
  <c r="L64" i="5"/>
  <c r="Q64" i="5" s="1"/>
  <c r="R64" i="5" s="1"/>
  <c r="S64" i="5"/>
  <c r="N80" i="5"/>
  <c r="L80" i="5"/>
  <c r="Q80" i="5" s="1"/>
  <c r="R80" i="5" s="1"/>
  <c r="S80" i="5"/>
  <c r="N94" i="5"/>
  <c r="L94" i="5"/>
  <c r="Q94" i="5" s="1"/>
  <c r="R94" i="5" s="1"/>
  <c r="S94" i="5"/>
  <c r="N108" i="5"/>
  <c r="L108" i="5"/>
  <c r="Q108" i="5" s="1"/>
  <c r="R108" i="5" s="1"/>
  <c r="S108" i="5"/>
  <c r="N56" i="5"/>
  <c r="L56" i="5"/>
  <c r="Q56" i="5" s="1"/>
  <c r="R56" i="5" s="1"/>
  <c r="S56" i="5"/>
  <c r="N13" i="5"/>
  <c r="L13" i="5"/>
  <c r="Q13" i="5" s="1"/>
  <c r="R13" i="5" s="1"/>
  <c r="S13" i="5"/>
  <c r="N21" i="5"/>
  <c r="L21" i="5"/>
  <c r="Q21" i="5" s="1"/>
  <c r="R21" i="5" s="1"/>
  <c r="S21" i="5"/>
  <c r="N34" i="5"/>
  <c r="L34" i="5"/>
  <c r="Q34" i="5" s="1"/>
  <c r="R34" i="5" s="1"/>
  <c r="S34" i="5"/>
  <c r="N66" i="5"/>
  <c r="L66" i="5"/>
  <c r="Q66" i="5" s="1"/>
  <c r="R66" i="5" s="1"/>
  <c r="S66" i="5"/>
  <c r="N96" i="5"/>
  <c r="L96" i="5"/>
  <c r="Q96" i="5" s="1"/>
  <c r="R96" i="5" s="1"/>
  <c r="S96" i="5"/>
  <c r="N46" i="5"/>
  <c r="L46" i="5"/>
  <c r="Q46" i="5" s="1"/>
  <c r="R46" i="5" s="1"/>
  <c r="S46" i="5"/>
  <c r="N62" i="5"/>
  <c r="L62" i="5"/>
  <c r="Q62" i="5" s="1"/>
  <c r="R62" i="5" s="1"/>
  <c r="S62" i="5"/>
  <c r="N78" i="5"/>
  <c r="L78" i="5"/>
  <c r="Q78" i="5" s="1"/>
  <c r="R78" i="5" s="1"/>
  <c r="S78" i="5"/>
  <c r="N92" i="5"/>
  <c r="L92" i="5"/>
  <c r="Q92" i="5" s="1"/>
  <c r="R92" i="5" s="1"/>
  <c r="S92" i="5"/>
  <c r="N7" i="5"/>
  <c r="L7" i="5"/>
  <c r="Q7" i="5" s="1"/>
  <c r="R7" i="5" s="1"/>
  <c r="S7" i="5"/>
  <c r="N19" i="5"/>
  <c r="L19" i="5"/>
  <c r="Q19" i="5" s="1"/>
  <c r="R19" i="5" s="1"/>
  <c r="S19" i="5"/>
  <c r="N28" i="5"/>
  <c r="L28" i="5"/>
  <c r="Q28" i="5" s="1"/>
  <c r="R28" i="5" s="1"/>
  <c r="S28" i="5"/>
  <c r="N50" i="5"/>
  <c r="L50" i="5"/>
  <c r="Q50" i="5" s="1"/>
  <c r="R50" i="5" s="1"/>
  <c r="S50" i="5"/>
  <c r="N44" i="5"/>
  <c r="L44" i="5"/>
  <c r="Q44" i="5" s="1"/>
  <c r="R44" i="5" s="1"/>
  <c r="S44" i="5"/>
  <c r="N60" i="5"/>
  <c r="L60" i="5"/>
  <c r="Q60" i="5" s="1"/>
  <c r="R60" i="5" s="1"/>
  <c r="S60" i="5"/>
  <c r="N76" i="5"/>
  <c r="L76" i="5"/>
  <c r="Q76" i="5" s="1"/>
  <c r="R76" i="5" s="1"/>
  <c r="S76" i="5"/>
  <c r="N90" i="5"/>
  <c r="L90" i="5"/>
  <c r="Q90" i="5" s="1"/>
  <c r="R90" i="5" s="1"/>
  <c r="S90" i="5"/>
  <c r="N106" i="5"/>
  <c r="L106" i="5"/>
  <c r="Q106" i="5" s="1"/>
  <c r="R106" i="5" s="1"/>
  <c r="S106" i="5"/>
  <c r="N38" i="5"/>
  <c r="L38" i="5"/>
  <c r="Q38" i="5" s="1"/>
  <c r="R38" i="5" s="1"/>
  <c r="S38" i="5"/>
  <c r="N15" i="5"/>
  <c r="L15" i="5"/>
  <c r="Q15" i="5" s="1"/>
  <c r="R15" i="5" s="1"/>
  <c r="S15" i="5"/>
  <c r="N25" i="5"/>
  <c r="L25" i="5"/>
  <c r="Q25" i="5" s="1"/>
  <c r="R25" i="5" s="1"/>
  <c r="S25" i="5"/>
  <c r="N42" i="5"/>
  <c r="L42" i="5"/>
  <c r="Q42" i="5" s="1"/>
  <c r="R42" i="5" s="1"/>
  <c r="S42" i="5"/>
  <c r="N58" i="5"/>
  <c r="L58" i="5"/>
  <c r="Q58" i="5" s="1"/>
  <c r="R58" i="5" s="1"/>
  <c r="S58" i="5"/>
  <c r="N74" i="5"/>
  <c r="L74" i="5"/>
  <c r="Q74" i="5" s="1"/>
  <c r="R74" i="5" s="1"/>
  <c r="S74" i="5"/>
  <c r="N88" i="5"/>
  <c r="L88" i="5"/>
  <c r="Q88" i="5" s="1"/>
  <c r="R88" i="5" s="1"/>
  <c r="S88" i="5"/>
  <c r="N104" i="5"/>
  <c r="L104" i="5"/>
  <c r="Q104" i="5" s="1"/>
  <c r="R104" i="5" s="1"/>
  <c r="S104" i="5"/>
  <c r="S113" i="5"/>
  <c r="N113" i="5"/>
  <c r="L113" i="5"/>
  <c r="Q113" i="5" s="1"/>
  <c r="R113" i="5" s="1"/>
  <c r="L110" i="5"/>
  <c r="Q110" i="5" s="1"/>
  <c r="R110" i="5" s="1"/>
  <c r="S116" i="5"/>
  <c r="L118" i="5"/>
  <c r="Q118" i="5" s="1"/>
  <c r="R118" i="5" s="1"/>
  <c r="L122" i="5"/>
  <c r="Q122" i="5" s="1"/>
  <c r="R122" i="5" s="1"/>
  <c r="N189" i="5"/>
  <c r="L189" i="5"/>
  <c r="Q189" i="5" s="1"/>
  <c r="R189" i="5" s="1"/>
  <c r="S189" i="5"/>
  <c r="L324" i="5"/>
  <c r="Q324" i="5" s="1"/>
  <c r="R324" i="5" s="1"/>
  <c r="N324" i="5"/>
  <c r="S324" i="5"/>
  <c r="N115" i="5"/>
  <c r="N187" i="5"/>
  <c r="L187" i="5"/>
  <c r="Q187" i="5" s="1"/>
  <c r="R187" i="5" s="1"/>
  <c r="S187" i="5"/>
  <c r="N110" i="5"/>
  <c r="S114" i="5"/>
  <c r="L116" i="5"/>
  <c r="Q116" i="5" s="1"/>
  <c r="R116" i="5" s="1"/>
  <c r="N185" i="5"/>
  <c r="L185" i="5"/>
  <c r="Q185" i="5" s="1"/>
  <c r="R185" i="5" s="1"/>
  <c r="S185" i="5"/>
  <c r="N183" i="5"/>
  <c r="L183" i="5"/>
  <c r="Q183" i="5" s="1"/>
  <c r="R183" i="5" s="1"/>
  <c r="S183" i="5"/>
  <c r="S6" i="5"/>
  <c r="S8" i="5"/>
  <c r="S10" i="5"/>
  <c r="S12" i="5"/>
  <c r="S14" i="5"/>
  <c r="S16" i="5"/>
  <c r="S18" i="5"/>
  <c r="S20" i="5"/>
  <c r="S22" i="5"/>
  <c r="S24" i="5"/>
  <c r="S27" i="5"/>
  <c r="S29" i="5"/>
  <c r="S31" i="5"/>
  <c r="S33" i="5"/>
  <c r="S35" i="5"/>
  <c r="S37" i="5"/>
  <c r="S39" i="5"/>
  <c r="S41" i="5"/>
  <c r="S43" i="5"/>
  <c r="S45" i="5"/>
  <c r="S47" i="5"/>
  <c r="S49" i="5"/>
  <c r="S51" i="5"/>
  <c r="S53" i="5"/>
  <c r="S55" i="5"/>
  <c r="S57" i="5"/>
  <c r="S59" i="5"/>
  <c r="S61" i="5"/>
  <c r="S63" i="5"/>
  <c r="S65" i="5"/>
  <c r="S67" i="5"/>
  <c r="S69" i="5"/>
  <c r="S71" i="5"/>
  <c r="S73" i="5"/>
  <c r="S75" i="5"/>
  <c r="S77" i="5"/>
  <c r="S79" i="5"/>
  <c r="S81" i="5"/>
  <c r="S83" i="5"/>
  <c r="S85" i="5"/>
  <c r="S87" i="5"/>
  <c r="S89" i="5"/>
  <c r="S91" i="5"/>
  <c r="S93" i="5"/>
  <c r="S95" i="5"/>
  <c r="S97" i="5"/>
  <c r="S99" i="5"/>
  <c r="S101" i="5"/>
  <c r="S103" i="5"/>
  <c r="S105" i="5"/>
  <c r="S107" i="5"/>
  <c r="L120" i="5"/>
  <c r="Q120" i="5" s="1"/>
  <c r="R120" i="5" s="1"/>
  <c r="N181" i="5"/>
  <c r="L181" i="5"/>
  <c r="Q181" i="5" s="1"/>
  <c r="R181" i="5" s="1"/>
  <c r="S181" i="5"/>
  <c r="L109" i="5"/>
  <c r="Q109" i="5" s="1"/>
  <c r="R109" i="5" s="1"/>
  <c r="L117" i="5"/>
  <c r="Q117" i="5" s="1"/>
  <c r="R117" i="5" s="1"/>
  <c r="S118" i="5"/>
  <c r="S122" i="5"/>
  <c r="N179" i="5"/>
  <c r="L179" i="5"/>
  <c r="Q179" i="5" s="1"/>
  <c r="R179" i="5" s="1"/>
  <c r="S179" i="5"/>
  <c r="N195" i="5"/>
  <c r="L195" i="5"/>
  <c r="Q195" i="5" s="1"/>
  <c r="R195" i="5" s="1"/>
  <c r="S195" i="5"/>
  <c r="N193" i="5"/>
  <c r="L193" i="5"/>
  <c r="Q193" i="5" s="1"/>
  <c r="R193" i="5" s="1"/>
  <c r="S193" i="5"/>
  <c r="K838" i="5"/>
  <c r="S411" i="5"/>
  <c r="N411" i="5"/>
  <c r="L411" i="5"/>
  <c r="Q411" i="5" s="1"/>
  <c r="R411" i="5" s="1"/>
  <c r="L402" i="5"/>
  <c r="Q402" i="5" s="1"/>
  <c r="R402" i="5" s="1"/>
  <c r="S402" i="5"/>
  <c r="N402" i="5"/>
  <c r="S297" i="5"/>
  <c r="N297" i="5"/>
  <c r="L297" i="5"/>
  <c r="Q297" i="5" s="1"/>
  <c r="R297" i="5" s="1"/>
  <c r="S300" i="5"/>
  <c r="N300" i="5"/>
  <c r="L300" i="5"/>
  <c r="Q300" i="5" s="1"/>
  <c r="R300" i="5" s="1"/>
  <c r="S395" i="5"/>
  <c r="L395" i="5"/>
  <c r="Q395" i="5" s="1"/>
  <c r="R395" i="5" s="1"/>
  <c r="N395" i="5"/>
  <c r="L284" i="5"/>
  <c r="Q284" i="5" s="1"/>
  <c r="R284" i="5" s="1"/>
  <c r="L287" i="5"/>
  <c r="Q287" i="5" s="1"/>
  <c r="R287" i="5" s="1"/>
  <c r="L290" i="5"/>
  <c r="Q290" i="5" s="1"/>
  <c r="R290" i="5" s="1"/>
  <c r="L326" i="5"/>
  <c r="Q326" i="5" s="1"/>
  <c r="R326" i="5" s="1"/>
  <c r="N326" i="5"/>
  <c r="L394" i="5"/>
  <c r="Q394" i="5" s="1"/>
  <c r="R394" i="5" s="1"/>
  <c r="S394" i="5"/>
  <c r="N394" i="5"/>
  <c r="N489" i="5"/>
  <c r="L489" i="5"/>
  <c r="Q489" i="5" s="1"/>
  <c r="R489" i="5" s="1"/>
  <c r="S489" i="5"/>
  <c r="N284" i="5"/>
  <c r="N287" i="5"/>
  <c r="N290" i="5"/>
  <c r="L381" i="5"/>
  <c r="Q381" i="5" s="1"/>
  <c r="R381" i="5" s="1"/>
  <c r="N381" i="5"/>
  <c r="S381" i="5"/>
  <c r="L389" i="5"/>
  <c r="Q389" i="5" s="1"/>
  <c r="R389" i="5" s="1"/>
  <c r="N389" i="5"/>
  <c r="S389" i="5"/>
  <c r="L410" i="5"/>
  <c r="Q410" i="5" s="1"/>
  <c r="R410" i="5" s="1"/>
  <c r="S410" i="5"/>
  <c r="N410" i="5"/>
  <c r="S419" i="5"/>
  <c r="N419" i="5"/>
  <c r="L419" i="5"/>
  <c r="Q419" i="5" s="1"/>
  <c r="R419" i="5" s="1"/>
  <c r="L450" i="5"/>
  <c r="Q450" i="5" s="1"/>
  <c r="R450" i="5" s="1"/>
  <c r="S450" i="5"/>
  <c r="N450" i="5"/>
  <c r="L285" i="5"/>
  <c r="Q285" i="5" s="1"/>
  <c r="R285" i="5" s="1"/>
  <c r="L288" i="5"/>
  <c r="Q288" i="5" s="1"/>
  <c r="R288" i="5" s="1"/>
  <c r="L301" i="5"/>
  <c r="Q301" i="5" s="1"/>
  <c r="R301" i="5" s="1"/>
  <c r="L304" i="5"/>
  <c r="Q304" i="5" s="1"/>
  <c r="R304" i="5" s="1"/>
  <c r="N291" i="5"/>
  <c r="N294" i="5"/>
  <c r="L295" i="5"/>
  <c r="Q295" i="5" s="1"/>
  <c r="R295" i="5" s="1"/>
  <c r="L298" i="5"/>
  <c r="Q298" i="5" s="1"/>
  <c r="R298" i="5" s="1"/>
  <c r="N307" i="5"/>
  <c r="L308" i="5"/>
  <c r="Q308" i="5" s="1"/>
  <c r="R308" i="5" s="1"/>
  <c r="N311" i="5"/>
  <c r="L312" i="5"/>
  <c r="Q312" i="5" s="1"/>
  <c r="R312" i="5" s="1"/>
  <c r="N315" i="5"/>
  <c r="L316" i="5"/>
  <c r="Q316" i="5" s="1"/>
  <c r="R316" i="5" s="1"/>
  <c r="N319" i="5"/>
  <c r="L341" i="5"/>
  <c r="Q341" i="5" s="1"/>
  <c r="R341" i="5" s="1"/>
  <c r="N341" i="5"/>
  <c r="S341" i="5"/>
  <c r="L398" i="5"/>
  <c r="Q398" i="5" s="1"/>
  <c r="R398" i="5" s="1"/>
  <c r="S398" i="5"/>
  <c r="N398" i="5"/>
  <c r="S403" i="5"/>
  <c r="N403" i="5"/>
  <c r="L403" i="5"/>
  <c r="Q403" i="5" s="1"/>
  <c r="R403" i="5" s="1"/>
  <c r="L292" i="5"/>
  <c r="Q292" i="5" s="1"/>
  <c r="R292" i="5" s="1"/>
  <c r="N301" i="5"/>
  <c r="N304" i="5"/>
  <c r="L322" i="5"/>
  <c r="Q322" i="5" s="1"/>
  <c r="R322" i="5" s="1"/>
  <c r="N322" i="5"/>
  <c r="L418" i="5"/>
  <c r="Q418" i="5" s="1"/>
  <c r="R418" i="5" s="1"/>
  <c r="S418" i="5"/>
  <c r="N418" i="5"/>
  <c r="N308" i="5"/>
  <c r="N312" i="5"/>
  <c r="N316" i="5"/>
  <c r="S326" i="5"/>
  <c r="N328" i="5"/>
  <c r="N330" i="5"/>
  <c r="N332" i="5"/>
  <c r="N334" i="5"/>
  <c r="S335" i="5"/>
  <c r="L340" i="5"/>
  <c r="Q340" i="5" s="1"/>
  <c r="R340" i="5" s="1"/>
  <c r="L379" i="5"/>
  <c r="Q379" i="5" s="1"/>
  <c r="R379" i="5" s="1"/>
  <c r="N379" i="5"/>
  <c r="L432" i="5"/>
  <c r="Q432" i="5" s="1"/>
  <c r="R432" i="5" s="1"/>
  <c r="N432" i="5"/>
  <c r="L442" i="5"/>
  <c r="Q442" i="5" s="1"/>
  <c r="R442" i="5" s="1"/>
  <c r="N442" i="5"/>
  <c r="L458" i="5"/>
  <c r="Q458" i="5" s="1"/>
  <c r="R458" i="5" s="1"/>
  <c r="S458" i="5"/>
  <c r="N458" i="5"/>
  <c r="N465" i="5"/>
  <c r="L465" i="5"/>
  <c r="Q465" i="5" s="1"/>
  <c r="R465" i="5" s="1"/>
  <c r="S465" i="5"/>
  <c r="N340" i="5"/>
  <c r="L383" i="5"/>
  <c r="Q383" i="5" s="1"/>
  <c r="R383" i="5" s="1"/>
  <c r="N383" i="5"/>
  <c r="L429" i="5"/>
  <c r="Q429" i="5" s="1"/>
  <c r="R429" i="5" s="1"/>
  <c r="S429" i="5"/>
  <c r="L430" i="5"/>
  <c r="Q430" i="5" s="1"/>
  <c r="R430" i="5" s="1"/>
  <c r="S430" i="5"/>
  <c r="N430" i="5"/>
  <c r="S336" i="5"/>
  <c r="S339" i="5"/>
  <c r="L385" i="5"/>
  <c r="Q385" i="5" s="1"/>
  <c r="R385" i="5" s="1"/>
  <c r="N385" i="5"/>
  <c r="N393" i="5"/>
  <c r="L396" i="5"/>
  <c r="Q396" i="5" s="1"/>
  <c r="R396" i="5" s="1"/>
  <c r="S396" i="5"/>
  <c r="N401" i="5"/>
  <c r="L404" i="5"/>
  <c r="Q404" i="5" s="1"/>
  <c r="R404" i="5" s="1"/>
  <c r="S404" i="5"/>
  <c r="N409" i="5"/>
  <c r="L412" i="5"/>
  <c r="Q412" i="5" s="1"/>
  <c r="R412" i="5" s="1"/>
  <c r="S412" i="5"/>
  <c r="N417" i="5"/>
  <c r="L420" i="5"/>
  <c r="Q420" i="5" s="1"/>
  <c r="R420" i="5" s="1"/>
  <c r="S420" i="5"/>
  <c r="L440" i="5"/>
  <c r="Q440" i="5" s="1"/>
  <c r="R440" i="5" s="1"/>
  <c r="N440" i="5"/>
  <c r="N469" i="5"/>
  <c r="L469" i="5"/>
  <c r="Q469" i="5" s="1"/>
  <c r="R469" i="5" s="1"/>
  <c r="S469" i="5"/>
  <c r="L387" i="5"/>
  <c r="Q387" i="5" s="1"/>
  <c r="R387" i="5" s="1"/>
  <c r="N387" i="5"/>
  <c r="L424" i="5"/>
  <c r="Q424" i="5" s="1"/>
  <c r="R424" i="5" s="1"/>
  <c r="N424" i="5"/>
  <c r="L448" i="5"/>
  <c r="Q448" i="5" s="1"/>
  <c r="R448" i="5" s="1"/>
  <c r="N448" i="5"/>
  <c r="N481" i="5"/>
  <c r="L481" i="5"/>
  <c r="Q481" i="5" s="1"/>
  <c r="R481" i="5" s="1"/>
  <c r="S481" i="5"/>
  <c r="L405" i="5"/>
  <c r="Q405" i="5" s="1"/>
  <c r="R405" i="5" s="1"/>
  <c r="L406" i="5"/>
  <c r="Q406" i="5" s="1"/>
  <c r="R406" i="5" s="1"/>
  <c r="S406" i="5"/>
  <c r="L413" i="5"/>
  <c r="Q413" i="5" s="1"/>
  <c r="R413" i="5" s="1"/>
  <c r="L414" i="5"/>
  <c r="Q414" i="5" s="1"/>
  <c r="R414" i="5" s="1"/>
  <c r="S414" i="5"/>
  <c r="L421" i="5"/>
  <c r="Q421" i="5" s="1"/>
  <c r="R421" i="5" s="1"/>
  <c r="L422" i="5"/>
  <c r="Q422" i="5" s="1"/>
  <c r="R422" i="5" s="1"/>
  <c r="S422" i="5"/>
  <c r="L423" i="5"/>
  <c r="Q423" i="5" s="1"/>
  <c r="R423" i="5" s="1"/>
  <c r="N423" i="5"/>
  <c r="N426" i="5"/>
  <c r="N429" i="5"/>
  <c r="S337" i="5"/>
  <c r="N396" i="5"/>
  <c r="N404" i="5"/>
  <c r="N412" i="5"/>
  <c r="N420" i="5"/>
  <c r="L437" i="5"/>
  <c r="Q437" i="5" s="1"/>
  <c r="R437" i="5" s="1"/>
  <c r="S437" i="5"/>
  <c r="L438" i="5"/>
  <c r="Q438" i="5" s="1"/>
  <c r="R438" i="5" s="1"/>
  <c r="S438" i="5"/>
  <c r="N438" i="5"/>
  <c r="S440" i="5"/>
  <c r="L454" i="5"/>
  <c r="Q454" i="5" s="1"/>
  <c r="R454" i="5" s="1"/>
  <c r="S454" i="5"/>
  <c r="N454" i="5"/>
  <c r="N473" i="5"/>
  <c r="L473" i="5"/>
  <c r="Q473" i="5" s="1"/>
  <c r="R473" i="5" s="1"/>
  <c r="S473" i="5"/>
  <c r="N339" i="5"/>
  <c r="L377" i="5"/>
  <c r="Q377" i="5" s="1"/>
  <c r="R377" i="5" s="1"/>
  <c r="N377" i="5"/>
  <c r="L400" i="5"/>
  <c r="Q400" i="5" s="1"/>
  <c r="R400" i="5" s="1"/>
  <c r="S400" i="5"/>
  <c r="L408" i="5"/>
  <c r="Q408" i="5" s="1"/>
  <c r="R408" i="5" s="1"/>
  <c r="S408" i="5"/>
  <c r="L416" i="5"/>
  <c r="Q416" i="5" s="1"/>
  <c r="R416" i="5" s="1"/>
  <c r="S416" i="5"/>
  <c r="L446" i="5"/>
  <c r="Q446" i="5" s="1"/>
  <c r="R446" i="5" s="1"/>
  <c r="S446" i="5"/>
  <c r="N446" i="5"/>
  <c r="S448" i="5"/>
  <c r="L425" i="5"/>
  <c r="Q425" i="5" s="1"/>
  <c r="R425" i="5" s="1"/>
  <c r="S425" i="5"/>
  <c r="L433" i="5"/>
  <c r="Q433" i="5" s="1"/>
  <c r="R433" i="5" s="1"/>
  <c r="S433" i="5"/>
  <c r="L441" i="5"/>
  <c r="Q441" i="5" s="1"/>
  <c r="R441" i="5" s="1"/>
  <c r="S441" i="5"/>
  <c r="L449" i="5"/>
  <c r="Q449" i="5" s="1"/>
  <c r="R449" i="5" s="1"/>
  <c r="S449" i="5"/>
  <c r="L457" i="5"/>
  <c r="Q457" i="5" s="1"/>
  <c r="R457" i="5" s="1"/>
  <c r="S457" i="5"/>
  <c r="L427" i="5"/>
  <c r="Q427" i="5" s="1"/>
  <c r="R427" i="5" s="1"/>
  <c r="S427" i="5"/>
  <c r="L435" i="5"/>
  <c r="Q435" i="5" s="1"/>
  <c r="R435" i="5" s="1"/>
  <c r="S435" i="5"/>
  <c r="L443" i="5"/>
  <c r="Q443" i="5" s="1"/>
  <c r="R443" i="5" s="1"/>
  <c r="S443" i="5"/>
  <c r="L451" i="5"/>
  <c r="Q451" i="5" s="1"/>
  <c r="R451" i="5" s="1"/>
  <c r="S451" i="5"/>
  <c r="N456" i="5"/>
  <c r="L459" i="5"/>
  <c r="Q459" i="5" s="1"/>
  <c r="R459" i="5" s="1"/>
  <c r="S459" i="5"/>
  <c r="S355" i="5"/>
  <c r="S357" i="5"/>
  <c r="S359" i="5"/>
  <c r="S361" i="5"/>
  <c r="N425" i="5"/>
  <c r="N433" i="5"/>
  <c r="N441" i="5"/>
  <c r="N449" i="5"/>
  <c r="N457" i="5"/>
  <c r="N461" i="5"/>
  <c r="L461" i="5"/>
  <c r="Q461" i="5" s="1"/>
  <c r="R461" i="5" s="1"/>
  <c r="S461" i="5"/>
  <c r="N463" i="5"/>
  <c r="L463" i="5"/>
  <c r="Q463" i="5" s="1"/>
  <c r="R463" i="5" s="1"/>
  <c r="S463" i="5"/>
  <c r="N471" i="5"/>
  <c r="L471" i="5"/>
  <c r="Q471" i="5" s="1"/>
  <c r="R471" i="5" s="1"/>
  <c r="S471" i="5"/>
  <c r="N479" i="5"/>
  <c r="L479" i="5"/>
  <c r="Q479" i="5" s="1"/>
  <c r="R479" i="5" s="1"/>
  <c r="S479" i="5"/>
  <c r="N487" i="5"/>
  <c r="L487" i="5"/>
  <c r="Q487" i="5" s="1"/>
  <c r="R487" i="5" s="1"/>
  <c r="S487" i="5"/>
  <c r="L445" i="5"/>
  <c r="Q445" i="5" s="1"/>
  <c r="R445" i="5" s="1"/>
  <c r="S445" i="5"/>
  <c r="L453" i="5"/>
  <c r="Q453" i="5" s="1"/>
  <c r="R453" i="5" s="1"/>
  <c r="S453" i="5"/>
  <c r="N477" i="5"/>
  <c r="L477" i="5"/>
  <c r="Q477" i="5" s="1"/>
  <c r="R477" i="5" s="1"/>
  <c r="S477" i="5"/>
  <c r="N485" i="5"/>
  <c r="L485" i="5"/>
  <c r="Q485" i="5" s="1"/>
  <c r="R485" i="5" s="1"/>
  <c r="S485" i="5"/>
  <c r="N493" i="5"/>
  <c r="L493" i="5"/>
  <c r="Q493" i="5" s="1"/>
  <c r="R493" i="5" s="1"/>
  <c r="S493" i="5"/>
  <c r="L431" i="5"/>
  <c r="Q431" i="5" s="1"/>
  <c r="R431" i="5" s="1"/>
  <c r="S431" i="5"/>
  <c r="L439" i="5"/>
  <c r="Q439" i="5" s="1"/>
  <c r="R439" i="5" s="1"/>
  <c r="S439" i="5"/>
  <c r="L447" i="5"/>
  <c r="Q447" i="5" s="1"/>
  <c r="R447" i="5" s="1"/>
  <c r="S447" i="5"/>
  <c r="L455" i="5"/>
  <c r="Q455" i="5" s="1"/>
  <c r="R455" i="5" s="1"/>
  <c r="S455" i="5"/>
  <c r="N467" i="5"/>
  <c r="L467" i="5"/>
  <c r="Q467" i="5" s="1"/>
  <c r="R467" i="5" s="1"/>
  <c r="S467" i="5"/>
  <c r="N475" i="5"/>
  <c r="L475" i="5"/>
  <c r="Q475" i="5" s="1"/>
  <c r="R475" i="5" s="1"/>
  <c r="S475" i="5"/>
  <c r="N483" i="5"/>
  <c r="L483" i="5"/>
  <c r="Q483" i="5" s="1"/>
  <c r="R483" i="5" s="1"/>
  <c r="S483" i="5"/>
  <c r="N491" i="5"/>
  <c r="L491" i="5"/>
  <c r="Q491" i="5" s="1"/>
  <c r="R491" i="5" s="1"/>
  <c r="S491" i="5"/>
  <c r="B5" i="10"/>
  <c r="E14" i="10"/>
  <c r="F13" i="10" s="1"/>
  <c r="F7" i="11" s="1"/>
  <c r="F6" i="10"/>
  <c r="E7" i="11" s="1"/>
  <c r="N838" i="5" l="1"/>
  <c r="Q838" i="5"/>
  <c r="R115" i="5"/>
  <c r="R838" i="5" s="1"/>
  <c r="L83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Артемьев Валерий Иванович</author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  <charset val="204"/>
          </rPr>
          <t xml:space="preserve">Фактическая дата получения ДДПП данных, подготовленных ответственным СП
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  <charset val="204"/>
          </rPr>
          <t xml:space="preserve">Дата получения ДДПП данных, подготовленных ответственным СП, по Регламенту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  <charset val="204"/>
          </rPr>
          <t xml:space="preserve">Фактическая дата отправки данных в Росстат
</t>
        </r>
      </text>
    </comment>
    <comment ref="G5" authorId="0" shapeId="0" xr:uid="{00000000-0006-0000-0300-000004000000}">
      <text>
        <r>
          <rPr>
            <sz val="9"/>
            <color indexed="81"/>
            <rFont val="Tahoma"/>
            <family val="2"/>
            <charset val="204"/>
          </rPr>
          <t xml:space="preserve">Дата отправки данных в Росстат по Соглашению
</t>
        </r>
      </text>
    </comment>
    <comment ref="H5" authorId="0" shapeId="0" xr:uid="{00000000-0006-0000-0300-000005000000}">
      <text>
        <r>
          <rPr>
            <sz val="9"/>
            <color indexed="81"/>
            <rFont val="Tahoma"/>
            <family val="2"/>
            <charset val="204"/>
          </rPr>
          <t xml:space="preserve">Структурное подразделение Банка России, ответственное за подготовку данных
</t>
        </r>
      </text>
    </comment>
    <comment ref="K838" authorId="0" shapeId="0" xr:uid="{00000000-0006-0000-0300-000006000000}">
      <text>
        <r>
          <rPr>
            <sz val="9"/>
            <color indexed="81"/>
            <rFont val="Tahoma"/>
            <family val="2"/>
            <charset val="204"/>
          </rPr>
          <t xml:space="preserve">Максимальная задержка подготовки данных ответственным СП
</t>
        </r>
      </text>
    </comment>
    <comment ref="L838" authorId="0" shapeId="0" xr:uid="{00000000-0006-0000-0300-000007000000}">
      <text>
        <r>
          <rPr>
            <sz val="9"/>
            <color indexed="81"/>
            <rFont val="Tahoma"/>
            <family val="2"/>
            <charset val="204"/>
          </rPr>
          <t xml:space="preserve">Максимальная задержка отправки данных в Росстат
</t>
        </r>
      </text>
    </comment>
    <comment ref="Q838" authorId="0" shapeId="0" xr:uid="{00000000-0006-0000-0300-000008000000}">
      <text>
        <r>
          <rPr>
            <sz val="9"/>
            <color indexed="81"/>
            <rFont val="Tahoma"/>
            <family val="2"/>
            <charset val="204"/>
          </rPr>
          <t xml:space="preserve">Общее количество наборов данных, отправленных в Росстат без задержки
</t>
        </r>
      </text>
    </comment>
    <comment ref="R838" authorId="0" shapeId="0" xr:uid="{00000000-0006-0000-0300-000009000000}">
      <text>
        <r>
          <rPr>
            <sz val="9"/>
            <color indexed="81"/>
            <rFont val="Tahoma"/>
            <family val="2"/>
            <charset val="204"/>
          </rPr>
          <t xml:space="preserve">Общее количество наборов данных, отправленных в Росстат с задержкой
</t>
        </r>
      </text>
    </comment>
  </commentList>
</comments>
</file>

<file path=xl/sharedStrings.xml><?xml version="1.0" encoding="utf-8"?>
<sst xmlns="http://schemas.openxmlformats.org/spreadsheetml/2006/main" count="2663" uniqueCount="133">
  <si>
    <t>ДС</t>
  </si>
  <si>
    <t>ОД</t>
  </si>
  <si>
    <t>ДБУиО</t>
  </si>
  <si>
    <t>ДБРА</t>
  </si>
  <si>
    <t>ДНБР</t>
  </si>
  <si>
    <t>ДКО</t>
  </si>
  <si>
    <t>ДИФР</t>
  </si>
  <si>
    <t>ДУД</t>
  </si>
  <si>
    <t>ДФМиВК</t>
  </si>
  <si>
    <t>Ежемесячно</t>
  </si>
  <si>
    <t>ДДиПДФО</t>
  </si>
  <si>
    <t>Ежеквартально</t>
  </si>
  <si>
    <t>Ежегодно</t>
  </si>
  <si>
    <t>Операции РЕПО Банка России</t>
  </si>
  <si>
    <t>Операции по продаже облигаций Банка России</t>
  </si>
  <si>
    <t>Сведения об объемах кредитов, депозитов и прочих размещенных средств, предоставленных организациям, физическим лицам и кредитным организациям</t>
  </si>
  <si>
    <t>Количество владельцев инвестиционных паев паевых инвестиционных фондов</t>
  </si>
  <si>
    <t>СП</t>
  </si>
  <si>
    <t>Периодичность</t>
  </si>
  <si>
    <t>Отдельные показатели Отчета о финансовых результатах по действующим КО (включая Сбербанк)</t>
  </si>
  <si>
    <t>Отдельные данные баланса КО с отозванной лицензией</t>
  </si>
  <si>
    <t>Отдельные показатели Банка России по капитальным вложениям (по полному кругу объектов строительства)</t>
  </si>
  <si>
    <t>Объем организованных торгов акциями, облигациями, инвестиционными паями, фьючерсными контрактами, опционами</t>
  </si>
  <si>
    <t xml:space="preserve">Объемы привлеченных КО средств юрлиц и вкладов (депозитов) физлиц </t>
  </si>
  <si>
    <t>Деятельность ПИФ</t>
  </si>
  <si>
    <t>Деятельность НПФ</t>
  </si>
  <si>
    <t>Концентрация активов действующих КО</t>
  </si>
  <si>
    <t>О движении наличной инвалюты по РФ через уполномоченные банки</t>
  </si>
  <si>
    <t>Объём выпусков ценных бумаг в рублях российскими эмитентами (кроме  Банка России и государственных и муниципальных) за период</t>
  </si>
  <si>
    <t>Объём выпусков ценных бумаг в инвалюте российскими эмитентами (кроме  Банка России и государственных и муниципальных) за период</t>
  </si>
  <si>
    <t>Отдельные показатели деятельности КО, сгруппированных по величине активов</t>
  </si>
  <si>
    <t>ПБРФ. Оценка размеров экспорта и импорта товаров, нерегистрируемого ФТС</t>
  </si>
  <si>
    <t xml:space="preserve">ПБРФ. Поправка для экспорта и импорта товаров по данным стран-партнеров по методологии платежного баланса </t>
  </si>
  <si>
    <t xml:space="preserve">Организации, перерабатывающие товары нерезидентов на территории РФ </t>
  </si>
  <si>
    <t xml:space="preserve">Организации, перерабатывающие товары резидентов вне территории РФ </t>
  </si>
  <si>
    <t>Размер стоимости чистых активов ПИФ</t>
  </si>
  <si>
    <t>Результаты организованных торгов на Московской Бирже</t>
  </si>
  <si>
    <t>Об экспорте и импорте услуг по статье «Поездки», в том числе по целям поездок</t>
  </si>
  <si>
    <t>Об оказанных нерезидентам услугах грузовых и пассажирских перевозок (стат. форма № 1-ТРАНСПОРТ)</t>
  </si>
  <si>
    <t>Об услугах грузовых и пассажирских перевозок, оказанных нерезидентами (стат. форма № 2-ТРАНСПОРТ)</t>
  </si>
  <si>
    <t>Сведения о ПИФ</t>
  </si>
  <si>
    <t>О деятельности туроператоров в области  туризма (стат. форма № 1-ПОЕЗДКИ)</t>
  </si>
  <si>
    <t>ПБРФ. Поправки для экспорта товаров  по стоимостной оценке продажи рыбы и морепродуктов из открытого моря, проданных за границей РФ; природного газа,  нефти, нефтепродуктов и других товаров по трубопроводу, приведенной к условиям поставки ДАФ – граница РФ</t>
  </si>
  <si>
    <t xml:space="preserve">Экспорт и импорт услуг операционного лизинга, в том числе аренда зданий и сооружений, транспортных средств и оборудования  </t>
  </si>
  <si>
    <t>О вспомогательных и дополнительных транспортных услугах и сопутствующих операциях по договорам с нерезидентами (стат. форма № 3-ТРАНСПОРТ)</t>
  </si>
  <si>
    <t xml:space="preserve"> СП</t>
  </si>
  <si>
    <t xml:space="preserve">Год </t>
  </si>
  <si>
    <t>Месяц</t>
  </si>
  <si>
    <t>янв</t>
  </si>
  <si>
    <t xml:space="preserve"> Месяц</t>
  </si>
  <si>
    <t>Подготовка без задержки</t>
  </si>
  <si>
    <t>Подготовка с задержкой</t>
  </si>
  <si>
    <t>Объемы кредитов, депозитов и прочих размещенных средств</t>
  </si>
  <si>
    <t>Отдельные данные баланса КО: структура вложений в ценные бумаги; суммы учтенных векселей</t>
  </si>
  <si>
    <t>Задержка подготовки</t>
  </si>
  <si>
    <t>Дата отправки</t>
  </si>
  <si>
    <t>Срок подготовки</t>
  </si>
  <si>
    <t>Дата подготовки</t>
  </si>
  <si>
    <t>Срок отправки</t>
  </si>
  <si>
    <t>Задержка отправки</t>
  </si>
  <si>
    <t>Опережение подготовки</t>
  </si>
  <si>
    <t>Опережение отправки</t>
  </si>
  <si>
    <t>Отправка 
без задержки</t>
  </si>
  <si>
    <t>Отправка с задержкой</t>
  </si>
  <si>
    <t xml:space="preserve">СП </t>
  </si>
  <si>
    <t>Баланс Банка России для печати в СМИ</t>
  </si>
  <si>
    <t>Количество владельцев инвестиционных паев ПИФ</t>
  </si>
  <si>
    <t>Количество выпусков ценных бумаг на организованных рынках акций и облигаций</t>
  </si>
  <si>
    <t>Количество действующих КО с участием нерезидентов и группировка по доле их участия в УК</t>
  </si>
  <si>
    <t>Отдельные показатели операций Банка России по предоставлению кредитов КО</t>
  </si>
  <si>
    <t>Отдельные показатели по депозитным операциям Банка России</t>
  </si>
  <si>
    <t>Отдельные показатели  операций с наличной инвалютой и чеками в инвалюте (ф. 0409601)</t>
  </si>
  <si>
    <t>Группировка КО, получивших прибыль или убыток (без учета прошлых лет)</t>
  </si>
  <si>
    <t>Отдельные показатели деятельности КО на основе оборотной ведомости (ф.0409101)</t>
  </si>
  <si>
    <t>Количество выпусков ценных бумаг в рублях российскими эмитентами (кроме  Банка России, государственных и муниципальных органов)</t>
  </si>
  <si>
    <t>Количество выпусков ценных бумаг в инвалюте российскими эмитентами (кроме  Банка России, государственных и муниципальных органов)</t>
  </si>
  <si>
    <t>Участники внешнеэкономической деятельности в сфере транспортных услуг (стат. форма  № 3-ТРАНСПОРТ)</t>
  </si>
  <si>
    <t>Клиенты КО – участники внешнеэкономической деятельности в сфере компьютерных услуг, исследований и разработок,  архитектуры, инженерных услуг, в технических областях, использования интеллектуальной собственности (ф. 0409402)</t>
  </si>
  <si>
    <t>Отдельные показатели финансовых результатов по действующим КО (включая Сбербанк)</t>
  </si>
  <si>
    <t xml:space="preserve">Периодичность </t>
  </si>
  <si>
    <t xml:space="preserve"> </t>
  </si>
  <si>
    <t>Данные от выбранного СП 
за указанный период 
не предоставлялись</t>
  </si>
  <si>
    <t>Отдельные показатели по бухгалтерской отчетности Банка России</t>
  </si>
  <si>
    <t>Основные индикаторы рынка ГКО – ОФЗ</t>
  </si>
  <si>
    <t>Отчет об аукционах по размещению ГКО – ОФЗ</t>
  </si>
  <si>
    <t>Данные о погашении и купонных выплатах по ГКО-ОФЗ</t>
  </si>
  <si>
    <t>Доходы и расходы бюджета в связи с размещением, обслуживанием и реструктуризацией ГКО – ОФЗ</t>
  </si>
  <si>
    <t>Отчёт о подготовке и отправке данных Банком России в Росстат</t>
  </si>
  <si>
    <t>Отдельные данные баланса кредитных организаций</t>
  </si>
  <si>
    <t>Итог</t>
  </si>
  <si>
    <t>Итого</t>
  </si>
  <si>
    <t>Ошибка</t>
  </si>
  <si>
    <t>Показатели прямых инвестиций в РФ, из РФ за рубеж</t>
  </si>
  <si>
    <t>Набор данных</t>
  </si>
  <si>
    <t>за 9 месяцев</t>
  </si>
  <si>
    <t>Об абонентах оператора подвижной радиотелефонной связи в международном роуминге (стат. форма № 1-РОУМИНГ)</t>
  </si>
  <si>
    <t>Перечень ПИФ</t>
  </si>
  <si>
    <t>Названия строк</t>
  </si>
  <si>
    <t>Подготовлено отчётов 
с задержкой из общего числа</t>
  </si>
  <si>
    <t>Подготовлено наборов данных 
с задержкой из общего числа</t>
  </si>
  <si>
    <t>общее число</t>
  </si>
  <si>
    <t>Сумма по полю Подготовка с задержкой</t>
  </si>
  <si>
    <t>Сумма по полю Подготовка без задержки</t>
  </si>
  <si>
    <t>Максимальная задержка 
подготовки данных (дни)</t>
  </si>
  <si>
    <t>Максимум по полю Задержка подготовки</t>
  </si>
  <si>
    <t>Задержка и опережение подготовки отчётов в разрезе СП</t>
  </si>
  <si>
    <t>Максимум по полю Опережение подготовки</t>
  </si>
  <si>
    <t>Подготовлено отчётов с задержкой и без задержки в разрезе СП</t>
  </si>
  <si>
    <r>
      <t xml:space="preserve">Подготовлено отчётов </t>
    </r>
    <r>
      <rPr>
        <u/>
        <sz val="14"/>
        <color theme="5" tint="-0.499984740745262"/>
        <rFont val="Calibri"/>
        <family val="2"/>
        <charset val="204"/>
        <scheme val="minor"/>
      </rPr>
      <t>с задержкой</t>
    </r>
    <r>
      <rPr>
        <u/>
        <sz val="14"/>
        <color theme="1" tint="0.249977111117893"/>
        <rFont val="Calibri"/>
        <family val="2"/>
        <charset val="204"/>
        <scheme val="minor"/>
      </rPr>
      <t xml:space="preserve"> и </t>
    </r>
    <r>
      <rPr>
        <u/>
        <sz val="14"/>
        <color theme="4" tint="-0.249977111117893"/>
        <rFont val="Calibri"/>
        <family val="2"/>
        <charset val="204"/>
        <scheme val="minor"/>
      </rPr>
      <t>без задержки</t>
    </r>
    <r>
      <rPr>
        <u/>
        <sz val="14"/>
        <color theme="1" tint="0.249977111117893"/>
        <rFont val="Calibri"/>
        <family val="2"/>
        <charset val="204"/>
        <scheme val="minor"/>
      </rPr>
      <t xml:space="preserve"> в разрезе СП </t>
    </r>
  </si>
  <si>
    <r>
      <rPr>
        <u/>
        <sz val="14"/>
        <color theme="5" tint="-0.499984740745262"/>
        <rFont val="Calibri"/>
        <family val="2"/>
        <charset val="204"/>
        <scheme val="minor"/>
      </rPr>
      <t>Макс. задержка</t>
    </r>
    <r>
      <rPr>
        <u/>
        <sz val="14"/>
        <color theme="1" tint="0.249977111117893"/>
        <rFont val="Calibri"/>
        <family val="2"/>
        <charset val="204"/>
        <scheme val="minor"/>
      </rPr>
      <t xml:space="preserve"> и </t>
    </r>
    <r>
      <rPr>
        <u/>
        <sz val="14"/>
        <color theme="4" tint="-0.249977111117893"/>
        <rFont val="Calibri"/>
        <family val="2"/>
        <charset val="204"/>
        <scheme val="minor"/>
      </rPr>
      <t>макс. опережение</t>
    </r>
    <r>
      <rPr>
        <u/>
        <sz val="14"/>
        <color theme="1" tint="0.249977111117893"/>
        <rFont val="Calibri"/>
        <family val="2"/>
        <charset val="204"/>
        <scheme val="minor"/>
      </rPr>
      <t xml:space="preserve"> подготовки данных в разрезе СП</t>
    </r>
  </si>
  <si>
    <t>Динамика числа подготовленных отчётов</t>
  </si>
  <si>
    <t xml:space="preserve">Динамика задержки и опережения подготовки отчётов </t>
  </si>
  <si>
    <r>
      <rPr>
        <u/>
        <sz val="14"/>
        <color theme="1" tint="0.249977111117893"/>
        <rFont val="Calibri"/>
        <family val="2"/>
        <charset val="204"/>
        <scheme val="minor"/>
      </rPr>
      <t xml:space="preserve">Подготовлено отчётов </t>
    </r>
    <r>
      <rPr>
        <u/>
        <sz val="14"/>
        <color theme="5" tint="-0.499984740745262"/>
        <rFont val="Calibri"/>
        <family val="2"/>
        <charset val="204"/>
        <scheme val="minor"/>
      </rPr>
      <t>с задержкой</t>
    </r>
    <r>
      <rPr>
        <u/>
        <sz val="14"/>
        <color theme="1"/>
        <rFont val="Calibri"/>
        <family val="2"/>
        <charset val="204"/>
        <scheme val="minor"/>
      </rPr>
      <t xml:space="preserve"> </t>
    </r>
    <r>
      <rPr>
        <u/>
        <sz val="14"/>
        <color theme="1" tint="0.249977111117893"/>
        <rFont val="Calibri"/>
        <family val="2"/>
        <charset val="204"/>
        <scheme val="minor"/>
      </rPr>
      <t>и</t>
    </r>
    <r>
      <rPr>
        <u/>
        <sz val="14"/>
        <color theme="1"/>
        <rFont val="Calibri"/>
        <family val="2"/>
        <charset val="204"/>
        <scheme val="minor"/>
      </rPr>
      <t xml:space="preserve"> </t>
    </r>
    <r>
      <rPr>
        <u/>
        <sz val="14"/>
        <color theme="4" tint="-0.249977111117893"/>
        <rFont val="Calibri"/>
        <family val="2"/>
        <charset val="204"/>
        <scheme val="minor"/>
      </rPr>
      <t>без задержки</t>
    </r>
    <r>
      <rPr>
        <u/>
        <sz val="14"/>
        <color theme="1" tint="0.249977111117893"/>
        <rFont val="Calibri"/>
        <family val="2"/>
        <charset val="204"/>
        <scheme val="minor"/>
      </rPr>
      <t xml:space="preserve"> по месяцам </t>
    </r>
  </si>
  <si>
    <r>
      <rPr>
        <u/>
        <sz val="14"/>
        <color theme="5" tint="-0.499984740745262"/>
        <rFont val="Calibri"/>
        <family val="2"/>
        <charset val="204"/>
        <scheme val="minor"/>
      </rPr>
      <t>Макс. задержка</t>
    </r>
    <r>
      <rPr>
        <u/>
        <sz val="14"/>
        <color theme="1"/>
        <rFont val="Calibri"/>
        <family val="2"/>
        <charset val="204"/>
        <scheme val="minor"/>
      </rPr>
      <t xml:space="preserve"> </t>
    </r>
    <r>
      <rPr>
        <u/>
        <sz val="14"/>
        <color theme="1" tint="0.249977111117893"/>
        <rFont val="Calibri"/>
        <family val="2"/>
        <charset val="204"/>
        <scheme val="minor"/>
      </rPr>
      <t>и</t>
    </r>
    <r>
      <rPr>
        <u/>
        <sz val="14"/>
        <color theme="1"/>
        <rFont val="Calibri"/>
        <family val="2"/>
        <charset val="204"/>
        <scheme val="minor"/>
      </rPr>
      <t xml:space="preserve"> </t>
    </r>
    <r>
      <rPr>
        <u/>
        <sz val="14"/>
        <color theme="4" tint="-0.249977111117893"/>
        <rFont val="Calibri"/>
        <family val="2"/>
        <charset val="204"/>
        <scheme val="minor"/>
      </rPr>
      <t>макс. опережение</t>
    </r>
    <r>
      <rPr>
        <u/>
        <sz val="14"/>
        <color theme="1"/>
        <rFont val="Calibri"/>
        <family val="2"/>
        <charset val="204"/>
        <scheme val="minor"/>
      </rPr>
      <t xml:space="preserve"> </t>
    </r>
    <r>
      <rPr>
        <u/>
        <sz val="14"/>
        <color theme="1" tint="0.249977111117893"/>
        <rFont val="Calibri"/>
        <family val="2"/>
        <charset val="204"/>
        <scheme val="minor"/>
      </rPr>
      <t>подготовки данных по месяцам</t>
    </r>
  </si>
  <si>
    <t>Краткое наименование отчёта</t>
  </si>
  <si>
    <t>ДДПП</t>
  </si>
  <si>
    <t xml:space="preserve">Мониторинг подготовки данных СП Банка России для Росстата (4.7) </t>
  </si>
  <si>
    <t>Максимальная задержка
подготовки данных к сроку (дни)</t>
  </si>
  <si>
    <t>фев</t>
  </si>
  <si>
    <t>Общий итог</t>
  </si>
  <si>
    <t xml:space="preserve">Нет задержки </t>
  </si>
  <si>
    <t>Мес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</si>
  <si>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</si>
  <si>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</si>
  <si>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</si>
  <si>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</si>
  <si>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</si>
  <si>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</si>
  <si>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</si>
  <si>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</si>
  <si>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</si>
  <si>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</si>
  <si>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Подготовлено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</si>
</sst>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5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8" tint="-0.249977111117893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b/>
      <sz val="20"/>
      <color theme="8" tint="-0.249977111117893"/>
      <name val="Arial"/>
      <family val="2"/>
      <charset val="204"/>
    </font>
    <font>
      <sz val="14"/>
      <color theme="1" tint="0.1499984740745262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 tint="0.1499984740745262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Arial Narrow"/>
      <family val="2"/>
      <charset val="204"/>
    </font>
    <font>
      <sz val="10"/>
      <color theme="8" tint="-0.249977111117893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rgb="FFC00000"/>
      <name val="Calibri"/>
      <family val="2"/>
      <charset val="204"/>
      <scheme val="minor"/>
    </font>
    <font>
      <u/>
      <sz val="14"/>
      <color theme="1" tint="0.249977111117893"/>
      <name val="Calibri"/>
      <family val="2"/>
      <charset val="204"/>
      <scheme val="minor"/>
    </font>
    <font>
      <u/>
      <sz val="14"/>
      <color theme="5" tint="-0.499984740745262"/>
      <name val="Calibri"/>
      <family val="2"/>
      <charset val="204"/>
      <scheme val="minor"/>
    </font>
    <font>
      <u/>
      <sz val="14"/>
      <color theme="4" tint="-0.249977111117893"/>
      <name val="Calibri"/>
      <family val="2"/>
      <charset val="204"/>
      <scheme val="minor"/>
    </font>
    <font>
      <u/>
      <sz val="14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b/>
      <sz val="24"/>
      <color theme="8" tint="-0.249977111117893"/>
      <name val="Calibri Light"/>
      <family val="2"/>
      <charset val="204"/>
      <scheme val="major"/>
    </font>
    <font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4"/>
      <color theme="5" tint="-0.499984740745262"/>
      <name val="Calibri"/>
      <family val="2"/>
      <charset val="204"/>
      <scheme val="minor"/>
    </font>
    <font>
      <sz val="16"/>
      <color theme="4" tint="-0.499984740745262"/>
      <name val="Arial"/>
      <family val="2"/>
      <charset val="204"/>
    </font>
    <font>
      <b/>
      <sz val="20"/>
      <color theme="4" tint="-0.499984740745262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0"/>
      <color theme="1" tint="4.9989318521683403E-2"/>
      <name val="Calibri"/>
      <family val="2"/>
      <charset val="204"/>
    </font>
    <font>
      <sz val="10"/>
      <color theme="1" tint="4.9989318521683403E-2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0"/>
      <name val="Calibri"/>
    </font>
    <font>
      <sz val="11"/>
      <color rgb="FFC00000"/>
      <name val="Calibri"/>
      <scheme val="minor"/>
    </font>
    <font>
      <sz val="12"/>
      <color rgb="FF002060"/>
      <name val="Calibri"/>
      <scheme val="minor"/>
    </font>
    <font>
      <sz val="12"/>
      <color rgb="FF002060"/>
      <name val="Calibri"/>
    </font>
    <font>
      <sz val="12"/>
      <color rgb="FF002060"/>
      <name val="Arial Narrow"/>
    </font>
    <font>
      <sz val="11"/>
      <name val="Calibri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center" vertical="top"/>
    </xf>
    <xf numFmtId="16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inden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14" fontId="0" fillId="0" borderId="0" xfId="0" applyNumberFormat="1"/>
    <xf numFmtId="14" fontId="6" fillId="0" borderId="0" xfId="0" applyNumberFormat="1" applyFont="1"/>
    <xf numFmtId="14" fontId="6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right" vertical="top"/>
      <protection hidden="1"/>
    </xf>
    <xf numFmtId="0" fontId="13" fillId="0" borderId="0" xfId="0" applyFont="1" applyAlignment="1" applyProtection="1">
      <alignment horizontal="center" vertical="top"/>
      <protection hidden="1"/>
    </xf>
    <xf numFmtId="14" fontId="2" fillId="0" borderId="0" xfId="0" applyNumberFormat="1" applyFont="1" applyAlignment="1" applyProtection="1">
      <alignment horizontal="center" vertical="top" wrapText="1"/>
      <protection hidden="1"/>
    </xf>
    <xf numFmtId="0" fontId="2" fillId="0" borderId="0" xfId="0" applyFont="1" applyAlignment="1" applyProtection="1">
      <alignment horizontal="left" vertical="top" indent="1"/>
      <protection hidden="1"/>
    </xf>
    <xf numFmtId="0" fontId="14" fillId="0" borderId="0" xfId="0" applyFont="1" applyAlignment="1" applyProtection="1">
      <alignment vertical="top" wrapText="1"/>
      <protection hidden="1"/>
    </xf>
    <xf numFmtId="0" fontId="2" fillId="0" borderId="0" xfId="0" applyFont="1" applyAlignment="1" applyProtection="1">
      <alignment horizontal="left" vertical="top" wrapText="1"/>
      <protection hidden="1"/>
    </xf>
    <xf numFmtId="0" fontId="12" fillId="0" borderId="0" xfId="0" applyFont="1" applyAlignment="1" applyProtection="1">
      <alignment vertical="top"/>
      <protection hidden="1"/>
    </xf>
    <xf numFmtId="0" fontId="12" fillId="0" borderId="0" xfId="0" applyFont="1" applyAlignment="1" applyProtection="1">
      <alignment horizontal="center" vertical="top"/>
      <protection hidden="1"/>
    </xf>
    <xf numFmtId="14" fontId="1" fillId="0" borderId="0" xfId="0" applyNumberFormat="1" applyFont="1" applyAlignment="1" applyProtection="1">
      <alignment horizontal="center" vertical="top" wrapText="1"/>
      <protection hidden="1"/>
    </xf>
    <xf numFmtId="14" fontId="2" fillId="0" borderId="0" xfId="0" applyNumberFormat="1" applyFont="1" applyAlignment="1" applyProtection="1">
      <alignment horizontal="center" vertical="top"/>
      <protection hidden="1"/>
    </xf>
    <xf numFmtId="14" fontId="1" fillId="0" borderId="0" xfId="0" applyNumberFormat="1" applyFont="1" applyAlignment="1" applyProtection="1">
      <alignment horizontal="center" vertical="top"/>
      <protection hidden="1"/>
    </xf>
    <xf numFmtId="0" fontId="14" fillId="0" borderId="0" xfId="0" applyFont="1" applyAlignment="1" applyProtection="1">
      <alignment horizontal="left" vertical="top" wrapText="1"/>
      <protection hidden="1"/>
    </xf>
    <xf numFmtId="0" fontId="2" fillId="0" borderId="0" xfId="0" applyFont="1" applyAlignment="1" applyProtection="1">
      <alignment horizontal="left" vertical="top"/>
      <protection hidden="1"/>
    </xf>
    <xf numFmtId="14" fontId="13" fillId="0" borderId="0" xfId="0" applyNumberFormat="1" applyFont="1" applyAlignment="1" applyProtection="1">
      <alignment horizontal="center" vertical="top"/>
      <protection hidden="1"/>
    </xf>
    <xf numFmtId="14" fontId="2" fillId="0" borderId="0" xfId="0" applyNumberFormat="1" applyFont="1" applyAlignment="1" applyProtection="1">
      <alignment horizontal="left" vertical="top" indent="1"/>
      <protection hidden="1"/>
    </xf>
    <xf numFmtId="14" fontId="15" fillId="0" borderId="0" xfId="0" applyNumberFormat="1" applyFont="1" applyAlignment="1" applyProtection="1">
      <alignment horizontal="center" vertical="top"/>
      <protection hidden="1"/>
    </xf>
    <xf numFmtId="14" fontId="16" fillId="0" borderId="0" xfId="0" applyNumberFormat="1" applyFont="1" applyAlignment="1" applyProtection="1">
      <alignment horizontal="center" vertical="top" wrapText="1"/>
      <protection hidden="1"/>
    </xf>
    <xf numFmtId="14" fontId="16" fillId="0" borderId="0" xfId="0" applyNumberFormat="1" applyFont="1" applyAlignment="1" applyProtection="1">
      <alignment horizontal="center" vertical="top"/>
      <protection hidden="1"/>
    </xf>
    <xf numFmtId="0" fontId="16" fillId="0" borderId="0" xfId="0" applyFont="1" applyAlignment="1" applyProtection="1">
      <alignment horizontal="left" vertical="top" indent="1"/>
      <protection hidden="1"/>
    </xf>
    <xf numFmtId="0" fontId="17" fillId="0" borderId="0" xfId="0" applyFont="1" applyAlignment="1" applyProtection="1">
      <alignment vertical="top" wrapText="1"/>
      <protection hidden="1"/>
    </xf>
    <xf numFmtId="0" fontId="16" fillId="0" borderId="0" xfId="0" applyFont="1" applyAlignment="1" applyProtection="1">
      <alignment horizontal="left" vertical="top" wrapText="1"/>
      <protection hidden="1"/>
    </xf>
    <xf numFmtId="0" fontId="13" fillId="0" borderId="0" xfId="0" applyFont="1" applyAlignment="1" applyProtection="1">
      <alignment horizontal="left" vertical="top"/>
      <protection hidden="1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20" fillId="0" borderId="0" xfId="0" applyFont="1" applyAlignment="1" applyProtection="1">
      <alignment vertical="top"/>
      <protection hidden="1"/>
    </xf>
    <xf numFmtId="0" fontId="22" fillId="0" borderId="0" xfId="0" applyFont="1" applyAlignment="1" applyProtection="1">
      <alignment vertical="top"/>
      <protection hidden="1"/>
    </xf>
    <xf numFmtId="0" fontId="14" fillId="0" borderId="0" xfId="0" applyFont="1" applyAlignment="1">
      <alignment vertical="top" wrapText="1"/>
    </xf>
    <xf numFmtId="49" fontId="14" fillId="0" borderId="0" xfId="0" applyNumberFormat="1" applyFont="1" applyAlignment="1" applyProtection="1">
      <alignment vertical="top" wrapText="1"/>
      <protection hidden="1"/>
    </xf>
    <xf numFmtId="49" fontId="14" fillId="0" borderId="0" xfId="0" applyNumberFormat="1" applyFont="1" applyAlignment="1">
      <alignment vertical="top" wrapText="1"/>
    </xf>
    <xf numFmtId="0" fontId="0" fillId="0" borderId="0" xfId="0" applyAlignment="1">
      <alignment horizontal="left" indent="6"/>
    </xf>
    <xf numFmtId="0" fontId="27" fillId="0" borderId="0" xfId="0" applyFont="1" applyAlignment="1" applyProtection="1">
      <alignment vertical="top"/>
      <protection hidden="1"/>
    </xf>
    <xf numFmtId="14" fontId="6" fillId="5" borderId="0" xfId="0" applyNumberFormat="1" applyFont="1" applyFill="1"/>
    <xf numFmtId="14" fontId="6" fillId="5" borderId="0" xfId="0" applyNumberFormat="1" applyFont="1" applyFill="1" applyAlignment="1">
      <alignment horizontal="left"/>
    </xf>
    <xf numFmtId="0" fontId="28" fillId="0" borderId="0" xfId="0" applyFont="1" applyAlignment="1" applyProtection="1">
      <alignment vertical="top"/>
      <protection hidden="1"/>
    </xf>
    <xf numFmtId="0" fontId="9" fillId="0" borderId="0" xfId="0" applyFont="1" applyAlignment="1">
      <alignment horizontal="left" indent="1"/>
    </xf>
    <xf numFmtId="0" fontId="11" fillId="3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left" vertical="center" indent="1"/>
    </xf>
    <xf numFmtId="0" fontId="29" fillId="0" borderId="0" xfId="0" applyFont="1"/>
    <xf numFmtId="0" fontId="14" fillId="0" borderId="0" xfId="0" applyFont="1" applyAlignment="1" applyProtection="1">
      <alignment vertical="top"/>
      <protection hidden="1"/>
    </xf>
    <xf numFmtId="49" fontId="14" fillId="0" borderId="0" xfId="0" applyNumberFormat="1" applyFont="1" applyAlignment="1" applyProtection="1">
      <alignment vertical="top"/>
      <protection hidden="1"/>
    </xf>
    <xf numFmtId="49" fontId="14" fillId="0" borderId="0" xfId="0" applyNumberFormat="1" applyFont="1" applyAlignment="1">
      <alignment vertical="top"/>
    </xf>
    <xf numFmtId="0" fontId="14" fillId="0" borderId="0" xfId="0" applyFont="1" applyAlignment="1" applyProtection="1">
      <alignment horizontal="left" vertical="top"/>
      <protection hidden="1"/>
    </xf>
    <xf numFmtId="0" fontId="14" fillId="0" borderId="0" xfId="0" applyFont="1" applyAlignment="1">
      <alignment vertical="top"/>
    </xf>
    <xf numFmtId="0" fontId="12" fillId="0" borderId="0" xfId="0" applyFont="1"/>
    <xf numFmtId="0" fontId="8" fillId="0" borderId="0" xfId="0" applyFont="1" applyAlignment="1">
      <alignment vertical="top"/>
    </xf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1" fillId="0" borderId="0" xfId="0" applyFont="1" applyAlignment="1" applyProtection="1">
      <alignment vertical="top"/>
      <protection hidden="1"/>
    </xf>
    <xf numFmtId="0" fontId="32" fillId="0" borderId="0" xfId="0" applyFont="1" applyAlignment="1" applyProtection="1">
      <alignment vertical="top"/>
      <protection hidden="1"/>
    </xf>
    <xf numFmtId="14" fontId="33" fillId="0" borderId="0" xfId="0" applyNumberFormat="1" applyFont="1" applyAlignment="1" applyProtection="1">
      <alignment horizontal="center" vertical="top"/>
      <protection hidden="1"/>
    </xf>
    <xf numFmtId="0" fontId="34" fillId="0" borderId="0" xfId="0" applyFont="1" applyAlignment="1" applyProtection="1">
      <alignment vertical="top"/>
      <protection hidden="1"/>
    </xf>
    <xf numFmtId="14" fontId="35" fillId="0" borderId="0" xfId="0" applyNumberFormat="1" applyFont="1" applyAlignment="1" applyProtection="1">
      <alignment horizontal="center" vertical="top"/>
      <protection hidden="1"/>
    </xf>
    <xf numFmtId="0" fontId="36" fillId="0" borderId="0" xfId="0" applyFont="1" applyAlignment="1" applyProtection="1">
      <alignment vertical="top"/>
      <protection hidden="1"/>
    </xf>
    <xf numFmtId="0" fontId="37" fillId="0" borderId="0" xfId="0" applyFont="1" applyAlignment="1" applyProtection="1">
      <alignment vertical="top"/>
      <protection hidden="1"/>
    </xf>
    <xf numFmtId="0" fontId="40" fillId="2" borderId="3" xfId="0" applyFont="1" applyFill="1" applyBorder="1" applyAlignment="1">
      <alignment horizontal="left" indent="27"/>
    </xf>
    <xf numFmtId="0" fontId="41" fillId="0" borderId="0" xfId="0" applyFont="1" applyAlignment="1" applyProtection="1">
      <alignment vertical="top"/>
      <protection hidden="1"/>
    </xf>
    <xf numFmtId="14" fontId="42" fillId="0" borderId="0" xfId="0" applyNumberFormat="1" applyFont="1" applyAlignment="1" applyProtection="1">
      <alignment horizontal="center" vertical="top"/>
      <protection hidden="1"/>
    </xf>
    <xf numFmtId="14" fontId="42" fillId="0" borderId="0" xfId="0" applyNumberFormat="1" applyFont="1" applyAlignment="1" applyProtection="1">
      <alignment horizontal="center" vertical="top" wrapText="1"/>
      <protection hidden="1"/>
    </xf>
    <xf numFmtId="14" fontId="43" fillId="0" borderId="0" xfId="0" applyNumberFormat="1" applyFont="1" applyAlignment="1" applyProtection="1">
      <alignment horizontal="center" vertical="top"/>
      <protection hidden="1"/>
    </xf>
    <xf numFmtId="0" fontId="42" fillId="0" borderId="0" xfId="0" applyFont="1" applyAlignment="1" applyProtection="1">
      <alignment horizontal="left" vertical="top"/>
      <protection hidden="1"/>
    </xf>
    <xf numFmtId="0" fontId="12" fillId="0" borderId="0" xfId="0" applyFont="1" applyAlignment="1">
      <alignment vertical="top"/>
    </xf>
    <xf numFmtId="14" fontId="44" fillId="0" borderId="0" xfId="0" applyNumberFormat="1" applyFont="1" applyAlignment="1" applyProtection="1">
      <alignment horizontal="center" vertical="top"/>
      <protection hidden="1"/>
    </xf>
    <xf numFmtId="0" fontId="45" fillId="0" borderId="0" xfId="0" applyFont="1" applyAlignment="1" applyProtection="1">
      <alignment vertical="top"/>
      <protection hidden="1"/>
    </xf>
    <xf numFmtId="14" fontId="46" fillId="0" borderId="0" xfId="0" applyNumberFormat="1" applyFont="1" applyAlignment="1" applyProtection="1">
      <alignment horizontal="center" vertical="top"/>
      <protection hidden="1"/>
    </xf>
    <xf numFmtId="0" fontId="47" fillId="0" borderId="0" xfId="0" applyFont="1" applyAlignment="1" applyProtection="1">
      <alignment vertical="top"/>
      <protection hidden="1"/>
    </xf>
    <xf numFmtId="0" fontId="48" fillId="2" borderId="0" xfId="0" applyFont="1" applyFill="1" applyAlignment="1" applyProtection="1">
      <alignment horizontal="right" vertical="center"/>
      <protection hidden="1"/>
    </xf>
    <xf numFmtId="0" fontId="48" fillId="2" borderId="0" xfId="0" applyFont="1" applyFill="1" applyAlignment="1" applyProtection="1">
      <alignment horizontal="center" vertical="center"/>
      <protection hidden="1"/>
    </xf>
    <xf numFmtId="0" fontId="49" fillId="2" borderId="0" xfId="0" applyFont="1" applyFill="1" applyAlignment="1" applyProtection="1">
      <alignment horizontal="center" vertical="center"/>
      <protection hidden="1"/>
    </xf>
    <xf numFmtId="0" fontId="49" fillId="2" borderId="0" xfId="0" applyFont="1" applyFill="1" applyAlignment="1" applyProtection="1">
      <alignment horizontal="center" vertical="center" wrapText="1"/>
      <protection hidden="1"/>
    </xf>
    <xf numFmtId="0" fontId="49" fillId="2" borderId="0" xfId="0" applyFont="1" applyFill="1" applyAlignment="1" applyProtection="1">
      <alignment horizontal="left" vertical="center"/>
      <protection hidden="1"/>
    </xf>
    <xf numFmtId="0" fontId="50" fillId="2" borderId="0" xfId="0" applyFont="1" applyFill="1" applyAlignment="1" applyProtection="1">
      <alignment vertical="center" wrapText="1"/>
      <protection hidden="1"/>
    </xf>
    <xf numFmtId="0" fontId="49" fillId="2" borderId="0" xfId="0" applyFont="1" applyFill="1" applyAlignment="1" applyProtection="1">
      <alignment horizontal="left" vertical="center" wrapText="1"/>
      <protection hidden="1"/>
    </xf>
    <xf numFmtId="0" fontId="48" fillId="2" borderId="0" xfId="0" applyFont="1" applyFill="1" applyAlignment="1" applyProtection="1">
      <alignment vertical="center"/>
      <protection hidden="1"/>
    </xf>
    <xf numFmtId="0" fontId="51" fillId="2" borderId="0" xfId="0" applyFont="1" applyFill="1" applyAlignment="1" applyProtection="1">
      <alignment vertical="center"/>
      <protection hidden="1"/>
    </xf>
    <xf numFmtId="0" fontId="52" fillId="0" borderId="0" xfId="0" applyFont="1"/>
    <xf numFmtId="0" fontId="38" fillId="0" borderId="1" xfId="0" applyFont="1" applyBorder="1" applyAlignment="1">
      <alignment horizontal="left"/>
    </xf>
    <xf numFmtId="0" fontId="30" fillId="0" borderId="0" xfId="0" applyFont="1" applyAlignment="1">
      <alignment horizontal="center" vertical="top" wrapText="1"/>
    </xf>
    <xf numFmtId="0" fontId="30" fillId="0" borderId="0" xfId="0" applyFont="1" applyAlignment="1">
      <alignment horizontal="center" vertical="top"/>
    </xf>
    <xf numFmtId="0" fontId="39" fillId="2" borderId="3" xfId="0" applyFont="1" applyFill="1" applyBorder="1" applyAlignment="1">
      <alignment horizontal="center" vertical="top" wrapText="1"/>
    </xf>
    <xf numFmtId="0" fontId="39" fillId="2" borderId="3" xfId="0" applyFont="1" applyFill="1" applyBorder="1" applyAlignment="1">
      <alignment horizontal="center" vertical="top"/>
    </xf>
    <xf numFmtId="0" fontId="39" fillId="2" borderId="4" xfId="0" applyFont="1" applyFill="1" applyBorder="1" applyAlignment="1">
      <alignment horizontal="center" vertical="top" wrapText="1"/>
    </xf>
    <xf numFmtId="0" fontId="39" fillId="2" borderId="5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left" wrapText="1" indent="1"/>
    </xf>
    <xf numFmtId="0" fontId="26" fillId="0" borderId="0" xfId="0" applyFont="1" applyAlignment="1">
      <alignment horizontal="left" indent="1"/>
    </xf>
    <xf numFmtId="0" fontId="40" fillId="2" borderId="4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23" fillId="0" borderId="0" xfId="0" applyFont="1" applyAlignment="1">
      <alignment horizontal="left" indent="1"/>
    </xf>
    <xf numFmtId="14" fontId="30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53">
    <dxf>
      <fill>
        <patternFill>
          <bgColor rgb="FFFF9799"/>
        </patternFill>
      </fill>
    </dxf>
    <dxf>
      <fill>
        <patternFill>
          <bgColor theme="7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vertical="top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Arial Narrow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206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protection locked="1" hidden="1"/>
    </dxf>
    <dxf>
      <numFmt numFmtId="0" formatCode="General"/>
    </dxf>
    <dxf>
      <fill>
        <patternFill patternType="solid">
          <fgColor indexed="64"/>
          <bgColor theme="4" tint="0.79998168889431442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vertical="top" textRotation="0" indent="0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8" tint="-0.499984740745262"/>
        <name val="Calibri"/>
        <scheme val="minor"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mmm"/>
    </dxf>
    <dxf>
      <numFmt numFmtId="164" formatCode="mmm"/>
    </dxf>
    <dxf>
      <numFmt numFmtId="164" formatCode="mmm"/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  <dxf>
      <font>
        <color theme="1" tint="0.249977111117893"/>
      </font>
    </dxf>
  </dxfs>
  <tableStyles count="0" defaultTableStyle="TableStyleMedium2" defaultPivotStyle="PivotStyleLight16"/>
  <colors>
    <mruColors>
      <color rgb="FF4270C2"/>
      <color rgb="FFFF5D5D"/>
      <color rgb="FFECF3FA"/>
      <color rgb="FFFF9799"/>
      <color rgb="FFFF8989"/>
      <color rgb="FFFF9999"/>
      <color rgb="FFFF7C80"/>
      <color rgb="FF9FB7E1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[А6_Мониторинг_предоставления_данных_в_Росстат.xlsx]Выборки!Число нд по СП</c:name>
    <c:fmtId val="6"/>
  </c:pivotSource>
  <c:chart>
    <c:autoTitleDeleted val="1"/>
    <c:pivotFmts>
      <c:pivotFmt>
        <c:idx val="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FB7E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;;&quot;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;;&quot;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2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40253946770906"/>
          <c:y val="5.3078245692930225E-3"/>
          <c:w val="0.83871922498152385"/>
          <c:h val="0.952229578876362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Выборки!$C$44</c:f>
              <c:strCache>
                <c:ptCount val="1"/>
                <c:pt idx="0">
                  <c:v>Сумма по полю Подготовка без задержки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;;&quot;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Выборки!$B$45:$B$47</c:f>
              <c:strCache>
                <c:ptCount val="3"/>
                <c:pt idx="0">
                  <c:v>ДБРА</c:v>
                </c:pt>
                <c:pt idx="1">
                  <c:v>ДБУиО</c:v>
                </c:pt>
                <c:pt idx="2">
                  <c:v>ОД</c:v>
                </c:pt>
              </c:strCache>
            </c:strRef>
          </c:cat>
          <c:val>
            <c:numRef>
              <c:f>Выборки!$C$45:$C$47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C-40D0-A3E8-A2E404980169}"/>
            </c:ext>
          </c:extLst>
        </c:ser>
        <c:ser>
          <c:idx val="1"/>
          <c:order val="1"/>
          <c:tx>
            <c:strRef>
              <c:f>Выборки!$D$44</c:f>
              <c:strCache>
                <c:ptCount val="1"/>
                <c:pt idx="0">
                  <c:v>Сумма по полю Подготовка с задержкой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;;&quot;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Выборки!$B$45:$B$47</c:f>
              <c:strCache>
                <c:ptCount val="3"/>
                <c:pt idx="0">
                  <c:v>ДБРА</c:v>
                </c:pt>
                <c:pt idx="1">
                  <c:v>ДБУиО</c:v>
                </c:pt>
                <c:pt idx="2">
                  <c:v>ОД</c:v>
                </c:pt>
              </c:strCache>
            </c:strRef>
          </c:cat>
          <c:val>
            <c:numRef>
              <c:f>Выборки!$D$45:$D$47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C-40D0-A3E8-A2E40498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231913712"/>
        <c:axId val="231910184"/>
      </c:barChart>
      <c:catAx>
        <c:axId val="2319137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105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ru-RU"/>
          </a:p>
        </c:txPr>
        <c:crossAx val="231910184"/>
        <c:crosses val="autoZero"/>
        <c:auto val="1"/>
        <c:lblAlgn val="ctr"/>
        <c:lblOffset val="100"/>
        <c:noMultiLvlLbl val="0"/>
      </c:catAx>
      <c:valAx>
        <c:axId val="23191018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23191371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>
              <a:lumMod val="50000"/>
            </a:schemeClr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[А6_Мониторинг_предоставления_данных_в_Росстат.xlsx]Выборки!Задержка по СП</c:name>
    <c:fmtId val="7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;;&quot;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2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;;&quot;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</c:pivotFmt>
    </c:pivotFmts>
    <c:plotArea>
      <c:layout>
        <c:manualLayout>
          <c:layoutTarget val="inner"/>
          <c:xMode val="edge"/>
          <c:yMode val="edge"/>
          <c:x val="0.13482027266910687"/>
          <c:y val="3.0676343999666188E-2"/>
          <c:w val="0.84059004672391346"/>
          <c:h val="0.921553302576080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Выборки!$C$25</c:f>
              <c:strCache>
                <c:ptCount val="1"/>
                <c:pt idx="0">
                  <c:v>Максимум по полю Задержка подготовки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;;&quot;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Выборки!$B$26:$B$28</c:f>
              <c:strCache>
                <c:ptCount val="3"/>
                <c:pt idx="0">
                  <c:v>ДБРА</c:v>
                </c:pt>
                <c:pt idx="1">
                  <c:v>ДБУиО</c:v>
                </c:pt>
                <c:pt idx="2">
                  <c:v>ОД</c:v>
                </c:pt>
              </c:strCache>
            </c:strRef>
          </c:cat>
          <c:val>
            <c:numRef>
              <c:f>Выборки!$C$26:$C$28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0-4E93-A20B-011B7AF52910}"/>
            </c:ext>
          </c:extLst>
        </c:ser>
        <c:ser>
          <c:idx val="1"/>
          <c:order val="1"/>
          <c:tx>
            <c:strRef>
              <c:f>Выборки!$D$25</c:f>
              <c:strCache>
                <c:ptCount val="1"/>
                <c:pt idx="0">
                  <c:v>Максимум по полю Опережение подготовки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;;&quot;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Выборки!$B$26:$B$28</c:f>
              <c:strCache>
                <c:ptCount val="3"/>
                <c:pt idx="0">
                  <c:v>ДБРА</c:v>
                </c:pt>
                <c:pt idx="1">
                  <c:v>ДБУиО</c:v>
                </c:pt>
                <c:pt idx="2">
                  <c:v>ОД</c:v>
                </c:pt>
              </c:strCache>
            </c:strRef>
          </c:cat>
          <c:val>
            <c:numRef>
              <c:f>Выборки!$D$26:$D$28</c:f>
              <c:numCache>
                <c:formatCode>General</c:formatCode>
                <c:ptCount val="3"/>
                <c:pt idx="0">
                  <c:v>3</c:v>
                </c:pt>
                <c:pt idx="1">
                  <c:v>27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0-4E93-A20B-011B7AF52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37"/>
        <c:axId val="231911752"/>
        <c:axId val="231911360"/>
      </c:barChart>
      <c:catAx>
        <c:axId val="231911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105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endParaRPr lang="ru-RU"/>
          </a:p>
        </c:txPr>
        <c:crossAx val="231911360"/>
        <c:crosses val="autoZero"/>
        <c:auto val="1"/>
        <c:lblAlgn val="ctr"/>
        <c:lblOffset val="100"/>
        <c:noMultiLvlLbl val="0"/>
      </c:catAx>
      <c:valAx>
        <c:axId val="23191136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319117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[А6_Мониторинг_предоставления_данных_в_Росстат.xlsx]Выборки!Динамика числа нд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;;&quot;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2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Выборки!$C$85</c:f>
              <c:strCache>
                <c:ptCount val="1"/>
                <c:pt idx="0">
                  <c:v>Сумма по полю Подготовка без задержки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0;;&quot;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Выборки!$B$86:$B$88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Выборки!$C$86:$C$88</c:f>
              <c:numCache>
                <c:formatCode>General</c:formatCode>
                <c:ptCount val="3"/>
                <c:pt idx="0">
                  <c:v>28</c:v>
                </c:pt>
                <c:pt idx="1">
                  <c:v>22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6-45EB-A403-67CAD404D8D3}"/>
            </c:ext>
          </c:extLst>
        </c:ser>
        <c:ser>
          <c:idx val="1"/>
          <c:order val="1"/>
          <c:tx>
            <c:strRef>
              <c:f>Выборки!$D$85</c:f>
              <c:strCache>
                <c:ptCount val="1"/>
                <c:pt idx="0">
                  <c:v>Сумма по полю Подготовка с задержкой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Выборки!$B$86:$B$88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Выборки!$D$86:$D$88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E-42CA-AD88-F2E4ACD1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226434072"/>
        <c:axId val="76351688"/>
      </c:barChart>
      <c:catAx>
        <c:axId val="22643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1100"/>
            </a:pPr>
            <a:endParaRPr lang="ru-RU"/>
          </a:p>
        </c:txPr>
        <c:crossAx val="76351688"/>
        <c:crosses val="autoZero"/>
        <c:auto val="1"/>
        <c:lblAlgn val="ctr"/>
        <c:lblOffset val="100"/>
        <c:noMultiLvlLbl val="0"/>
      </c:catAx>
      <c:valAx>
        <c:axId val="76351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643407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[А6_Мониторинг_предоставления_данных_в_Росстат.xlsx]Выборки!Динамика задержки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#0;\-##0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#0;\-##0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#0;\-##0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0;;&quot;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;;&quot;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2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  <c:dLbl>
          <c:idx val="0"/>
          <c:numFmt formatCode="#;;&quot;&quot;" sourceLinked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>
                  <a:solidFill>
                    <a:schemeClr val="accent1">
                      <a:lumMod val="50000"/>
                    </a:schemeClr>
                  </a:solidFill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</c:pivotFmts>
    <c:plotArea>
      <c:layout>
        <c:manualLayout>
          <c:layoutTarget val="inner"/>
          <c:xMode val="edge"/>
          <c:yMode val="edge"/>
          <c:x val="2.4319015346221308E-2"/>
          <c:y val="6.3170594065852972E-2"/>
          <c:w val="0.95136196930755734"/>
          <c:h val="0.78227216984886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Выборки!$C$62</c:f>
              <c:strCache>
                <c:ptCount val="1"/>
                <c:pt idx="0">
                  <c:v>Максимум по полю Задержка подготовки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;;&quot;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2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Выборки!$B$63:$B$65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Выборки!$C$63:$C$65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9-4053-BFD2-C8D8870E051F}"/>
            </c:ext>
          </c:extLst>
        </c:ser>
        <c:ser>
          <c:idx val="1"/>
          <c:order val="1"/>
          <c:tx>
            <c:strRef>
              <c:f>Выборки!$D$62</c:f>
              <c:strCache>
                <c:ptCount val="1"/>
                <c:pt idx="0">
                  <c:v>Максимум по полю Опережение подготовки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numFmt formatCode="#;;&quot;&quot;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>
                    <a:solidFill>
                      <a:schemeClr val="accent1">
                        <a:lumMod val="50000"/>
                      </a:schemeClr>
                    </a:solidFill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Выборки!$B$63:$B$65</c:f>
              <c:strCache>
                <c:ptCount val="3"/>
                <c:pt idx="0">
                  <c:v>янв</c:v>
                </c:pt>
                <c:pt idx="1">
                  <c:v>фев</c:v>
                </c:pt>
                <c:pt idx="2">
                  <c:v>мар</c:v>
                </c:pt>
              </c:strCache>
            </c:strRef>
          </c:cat>
          <c:val>
            <c:numRef>
              <c:f>Выборки!$D$63:$D$65</c:f>
              <c:numCache>
                <c:formatCode>General</c:formatCode>
                <c:ptCount val="3"/>
                <c:pt idx="0">
                  <c:v>58</c:v>
                </c:pt>
                <c:pt idx="1">
                  <c:v>21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2-4BB2-92BB-6D41431E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1151848"/>
        <c:axId val="611154200"/>
      </c:barChart>
      <c:catAx>
        <c:axId val="61115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1100"/>
            </a:pPr>
            <a:endParaRPr lang="ru-RU"/>
          </a:p>
        </c:txPr>
        <c:crossAx val="611154200"/>
        <c:crosses val="autoZero"/>
        <c:auto val="1"/>
        <c:lblAlgn val="ctr"/>
        <c:lblOffset val="100"/>
        <c:noMultiLvlLbl val="0"/>
      </c:catAx>
      <c:valAx>
        <c:axId val="6111542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115184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168278</xdr:colOff>
      <xdr:row>8</xdr:row>
      <xdr:rowOff>46174</xdr:rowOff>
    </xdr:from>
    <xdr:to>
      <xdr:col>3</xdr:col>
      <xdr:colOff>304800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СП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278" y="1598749"/>
              <a:ext cx="1269997" cy="24684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177803</xdr:colOff>
      <xdr:row>3</xdr:row>
      <xdr:rowOff>0</xdr:rowOff>
    </xdr:from>
    <xdr:to>
      <xdr:col>3</xdr:col>
      <xdr:colOff>314325</xdr:colOff>
      <xdr:row>7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Год 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3" y="514350"/>
              <a:ext cx="1269997" cy="9334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167220</xdr:colOff>
      <xdr:row>23</xdr:row>
      <xdr:rowOff>0</xdr:rowOff>
    </xdr:from>
    <xdr:to>
      <xdr:col>3</xdr:col>
      <xdr:colOff>304800</xdr:colOff>
      <xdr:row>33</xdr:row>
      <xdr:rowOff>100048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Месяц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220" y="4257675"/>
              <a:ext cx="1271055" cy="2005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 fLocksWithSheet="0"/>
  </xdr:twoCellAnchor>
  <xdr:twoCellAnchor>
    <xdr:from>
      <xdr:col>3</xdr:col>
      <xdr:colOff>546742</xdr:colOff>
      <xdr:row>9</xdr:row>
      <xdr:rowOff>110368</xdr:rowOff>
    </xdr:from>
    <xdr:to>
      <xdr:col>5</xdr:col>
      <xdr:colOff>2646</xdr:colOff>
      <xdr:row>21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37456</xdr:colOff>
      <xdr:row>9</xdr:row>
      <xdr:rowOff>66674</xdr:rowOff>
    </xdr:from>
    <xdr:to>
      <xdr:col>7</xdr:col>
      <xdr:colOff>46012</xdr:colOff>
      <xdr:row>21</xdr:row>
      <xdr:rowOff>9525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67330</xdr:colOff>
      <xdr:row>23</xdr:row>
      <xdr:rowOff>115613</xdr:rowOff>
    </xdr:from>
    <xdr:to>
      <xdr:col>5</xdr:col>
      <xdr:colOff>108857</xdr:colOff>
      <xdr:row>35</xdr:row>
      <xdr:rowOff>3315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58512</xdr:colOff>
      <xdr:row>23</xdr:row>
      <xdr:rowOff>115350</xdr:rowOff>
    </xdr:from>
    <xdr:to>
      <xdr:col>7</xdr:col>
      <xdr:colOff>87988</xdr:colOff>
      <xdr:row>34</xdr:row>
      <xdr:rowOff>231322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усарова Оксана Николаевна" refreshedDate="45736.42241979167" createdVersion="6" refreshedVersion="5" minRefreshableVersion="3" recordCount="832" xr:uid="{00000000-000A-0000-FFFF-FFFFA6000000}">
  <cacheSource type="worksheet">
    <worksheetSource name="ТаблДан"/>
  </cacheSource>
  <cacheFields count="20">
    <cacheField name="Год " numFmtId="0">
      <sharedItems containsSemiMixedTypes="0" containsString="0" containsNumber="1" containsInteger="1" minValue="1900" maxValue="2025" count="6">
        <n v="2022"/>
        <n v="2023"/>
        <n v="2024"/>
        <n v="2025"/>
        <n v="1900" u="1"/>
        <n v="2021" u="1"/>
      </sharedItems>
    </cacheField>
    <cacheField name="Месяц" numFmtId="0">
      <sharedItems containsDate="1" containsMixedTypes="1" minDate="2022-01-01T00:00:00" maxDate="2022-11-02T00:00:00" count="23">
        <s v="янв"/>
        <s v="фев"/>
        <s v="мар"/>
        <s v="ноя"/>
        <s v="апр"/>
        <s v="июл"/>
        <s v="окт"/>
        <s v="май"/>
        <s v="июн"/>
        <s v="авг"/>
        <s v="сен"/>
        <s v="дек"/>
        <d v="2022-09-01T00:00:00" u="1"/>
        <d v="2022-08-01T00:00:00" u="1"/>
        <d v="2022-07-01T00:00:00" u="1"/>
        <d v="2022-06-01T00:00:00" u="1"/>
        <d v="2022-05-01T00:00:00" u="1"/>
        <d v="2022-04-01T00:00:00" u="1"/>
        <d v="2022-03-01T00:00:00" u="1"/>
        <d v="2022-02-01T00:00:00" u="1"/>
        <d v="2022-01-01T00:00:00" u="1"/>
        <d v="2022-11-01T00:00:00" u="1"/>
        <d v="2022-10-01T00:00:00" u="1"/>
      </sharedItems>
    </cacheField>
    <cacheField name="Дата подготовки" numFmtId="14">
      <sharedItems containsNonDate="0" containsDate="1" containsString="0" containsBlank="1" minDate="2021-12-08T00:00:00" maxDate="2025-03-12T00:00:00"/>
    </cacheField>
    <cacheField name="Срок подготовки" numFmtId="14">
      <sharedItems containsSemiMixedTypes="0" containsNonDate="0" containsDate="1" containsString="0" minDate="2022-01-10T00:00:00" maxDate="2025-03-14T00:00:00"/>
    </cacheField>
    <cacheField name="Дата отправки" numFmtId="14">
      <sharedItems containsNonDate="0" containsDate="1" containsString="0" containsBlank="1" minDate="2021-12-08T00:00:00" maxDate="2025-03-13T00:00:00"/>
    </cacheField>
    <cacheField name="Срок отправки" numFmtId="14">
      <sharedItems containsSemiMixedTypes="0" containsNonDate="0" containsDate="1" containsString="0" minDate="2022-01-12T00:00:00" maxDate="2025-03-18T00:00:00"/>
    </cacheField>
    <cacheField name="СП" numFmtId="0">
      <sharedItems containsBlank="1" count="12">
        <s v="ДФМиВК"/>
        <s v="ДДиПДФО"/>
        <s v="ДС"/>
        <s v="ОД"/>
        <s v="ДБУиО"/>
        <s v="ДБРА"/>
        <s v="ДНБР"/>
        <s v="ДКО"/>
        <s v="ДИФР"/>
        <s v="ДУД"/>
        <s v="ДДПП"/>
        <m u="1"/>
      </sharedItems>
    </cacheField>
    <cacheField name="Краткое наименование отчёта" numFmtId="0">
      <sharedItems count="51">
        <s v="О движении наличной инвалюты по РФ через уполномоченные банки"/>
        <s v="Отдельные показатели  операций с наличной инвалютой и чеками в инвалюте (ф. 0409601)"/>
        <s v="Количество действующих КО с участием нерезидентов и группировка по доле их участия в УК"/>
        <s v="ПБРФ. Оценка размеров экспорта и импорта товаров, нерегистрируемого ФТС"/>
        <s v="ПБРФ. Поправка для экспорта и импорта товаров по данным стран-партнеров по методологии платежного баланса "/>
        <s v="ПБРФ. Поправки для экспорта товаров  по стоимостной оценке продажи рыбы и морепродуктов из открытого моря, проданных за границей РФ; природного газа,  нефти, нефтепродуктов и других товаров по трубопроводу, приведенной к условиям поставки ДАФ – граница РФ"/>
        <s v="Участники внешнеэкономической деятельности в сфере транспортных услуг (стат. форма  № 3-ТРАНСПОРТ)"/>
        <s v="Организации, перерабатывающие товары нерезидентов на территории РФ "/>
        <s v="Организации, перерабатывающие товары резидентов вне территории РФ "/>
        <s v="Клиенты КО – участники внешнеэкономической деятельности в сфере компьютерных услуг, исследований и разработок,  архитектуры, инженерных услуг, в технических областях, использования интеллектуальной собственности (ф. 0409402)"/>
        <s v="Об экспорте и импорте услуг по статье «Поездки», в том числе по целям поездок"/>
        <s v="О деятельности туроператоров в области  туризма (стат. форма № 1-ПОЕЗДКИ)"/>
        <s v="Об оказанных нерезидентам услугах грузовых и пассажирских перевозок (стат. форма № 1-ТРАНСПОРТ)"/>
        <s v="Об услугах грузовых и пассажирских перевозок, оказанных нерезидентами (стат. форма № 2-ТРАНСПОРТ)"/>
        <s v="О вспомогательных и дополнительных транспортных услугах и сопутствующих операциях по договорам с нерезидентами (стат. форма № 3-ТРАНСПОРТ)"/>
        <s v="Экспорт и импорт услуг операционного лизинга, в том числе аренда зданий и сооружений, транспортных средств и оборудования  "/>
        <s v="Об абонентах оператора подвижной радиотелефонной связи в международном роуминге (стат. форма № 1-РОУМИНГ)"/>
        <s v="Результаты организованных торгов на Московской Бирже"/>
        <s v="Операции РЕПО Банка России"/>
        <s v="Операции по продаже облигаций Банка России"/>
        <s v="Отдельные показатели операций Банка России по предоставлению кредитов КО"/>
        <s v="Отдельные показатели по депозитным операциям Банка России"/>
        <s v="Баланс Банка России для печати в СМИ"/>
        <s v="Объемы привлеченных КО средств юрлиц и вкладов (депозитов) физлиц "/>
        <s v="Отдельные показатели деятельности КО, сгруппированных по величине активов"/>
        <s v="Концентрация активов действующих КО"/>
        <s v="Группировка КО, получивших прибыль или убыток (без учета прошлых лет)"/>
        <s v="Отдельные показатели финансовых результатов по действующим КО (включая Сбербанк)"/>
        <s v="Отдельные данные баланса КО с отозванной лицензией"/>
        <s v="Отдельные показатели деятельности КО на основе оборотной ведомости (ф.0409101)"/>
        <s v="Отдельные показатели Банка России по капитальным вложениям (по полному кругу объектов строительства)"/>
        <s v="Количество выпусков ценных бумаг в рублях российскими эмитентами (кроме  Банка России, государственных и муниципальных органов)"/>
        <s v="Объём выпусков ценных бумаг в рублях российскими эмитентами (кроме  Банка России и государственных и муниципальных) за период"/>
        <s v="Количество выпусков ценных бумаг в инвалюте российскими эмитентами (кроме  Банка России, государственных и муниципальных органов)"/>
        <s v="Объём выпусков ценных бумаг в инвалюте российскими эмитентами (кроме  Банка России и государственных и муниципальных) за период"/>
        <s v="Сведения о ПИФ"/>
        <s v="Количество выпусков ценных бумаг на организованных рынках акций и облигаций"/>
        <s v="Объем организованных торгов акциями, облигациями, инвестиционными паями, фьючерсными контрактами, опционами"/>
        <s v="Количество владельцев инвестиционных паев ПИФ"/>
        <s v="Размер стоимости чистых активов ПИФ"/>
        <s v="Деятельность НПФ"/>
        <s v="Деятельность ПИФ"/>
        <s v="Отдельные данные баланса КО: структура вложений в ценные бумаги; суммы учтенных векселей"/>
        <s v="Объемы кредитов, депозитов и прочих размещенных средств"/>
        <s v="Отдельные показатели по бухгалтерской отчетности Банка России"/>
        <s v="Доходы и расходы бюджета в связи с размещением, обслуживанием и реструктуризацией ГКО – ОФЗ"/>
        <s v="Данные о погашении и купонных выплатах по ГКО-ОФЗ"/>
        <s v="Основные индикаторы рынка ГКО – ОФЗ"/>
        <s v="Отчет об аукционах по размещению ГКО – ОФЗ"/>
        <s v="Показатели прямых инвестиций в РФ, из РФ за рубеж"/>
        <s v="Отдельные показатели Отчета о финансовых результатах по действующим КО (включая Сбербанк)"/>
      </sharedItems>
    </cacheField>
    <cacheField name="Периодичность" numFmtId="0">
      <sharedItems containsBlank="1" count="7">
        <s v="Ежемесячно"/>
        <s v="Ежегодно"/>
        <s v="за 9 месяцев"/>
        <s v="Ежеквартально"/>
        <m u="1"/>
        <s v="За 9 мес " u="1"/>
        <s v="Ежемесячно " u="1"/>
      </sharedItems>
    </cacheField>
    <cacheField name="Задержка подготовки" numFmtId="0">
      <sharedItems containsSemiMixedTypes="0" containsString="0" containsNumber="1" containsInteger="1" minValue="0" maxValue="46"/>
    </cacheField>
    <cacheField name="Задержка отправки" numFmtId="0">
      <sharedItems containsSemiMixedTypes="0" containsString="0" containsNumber="1" containsInteger="1" minValue="0" maxValue="44"/>
    </cacheField>
    <cacheField name="Опережение подготовки" numFmtId="0">
      <sharedItems containsSemiMixedTypes="0" containsString="0" containsNumber="1" containsInteger="1" minValue="0" maxValue="97"/>
    </cacheField>
    <cacheField name="Опережение отправки" numFmtId="0">
      <sharedItems containsSemiMixedTypes="0" containsString="0" containsNumber="1" containsInteger="1" minValue="0" maxValue="101"/>
    </cacheField>
    <cacheField name="Подготовка без задержки" numFmtId="0">
      <sharedItems containsSemiMixedTypes="0" containsString="0" containsNumber="1" containsInteger="1" minValue="0" maxValue="1"/>
    </cacheField>
    <cacheField name="Подготовка с задержкой" numFmtId="0">
      <sharedItems containsSemiMixedTypes="0" containsString="0" containsNumber="1" containsInteger="1" minValue="0" maxValue="1" count="2">
        <n v="1"/>
        <n v="0"/>
      </sharedItems>
    </cacheField>
    <cacheField name="Отправка _x000a_без задержки" numFmtId="0">
      <sharedItems containsSemiMixedTypes="0" containsString="0" containsNumber="1" containsInteger="1" minValue="0" maxValue="1"/>
    </cacheField>
    <cacheField name="Отправка с задержкой" numFmtId="0">
      <sharedItems containsSemiMixedTypes="0" containsString="0" containsNumber="1" containsInteger="1" minValue="0" maxValue="1"/>
    </cacheField>
    <cacheField name="Ошибка" numFmtId="0">
      <sharedItems/>
    </cacheField>
    <cacheField name="ДопЗадержки" numFmtId="0" formula=" 80-#NAME?" databaseField="0"/>
    <cacheField name="ОбщКол_во" numFmtId="0" formula="'Подготовка без задержки'+'Подготовка с задержкой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x v="0"/>
    <d v="2022-02-25T00:00:00"/>
    <d v="2022-01-10T00:00:00"/>
    <d v="2022-02-25T00:00:00"/>
    <d v="2022-01-12T00:00:00"/>
    <x v="0"/>
    <x v="0"/>
    <x v="0"/>
    <n v="46"/>
    <n v="44"/>
    <n v="0"/>
    <n v="0"/>
    <n v="0"/>
    <x v="0"/>
    <n v="0"/>
    <n v="1"/>
    <s v=""/>
  </r>
  <r>
    <x v="0"/>
    <x v="0"/>
    <d v="2022-02-25T00:00:00"/>
    <d v="2022-01-10T00:00:00"/>
    <d v="2022-02-25T00:00:00"/>
    <d v="2022-01-12T00:00:00"/>
    <x v="0"/>
    <x v="1"/>
    <x v="0"/>
    <n v="46"/>
    <n v="44"/>
    <n v="0"/>
    <n v="0"/>
    <n v="0"/>
    <x v="0"/>
    <n v="0"/>
    <n v="1"/>
    <s v=""/>
  </r>
  <r>
    <x v="0"/>
    <x v="1"/>
    <d v="2022-02-25T00:00:00"/>
    <d v="2022-02-07T00:00:00"/>
    <d v="2022-02-25T00:00:00"/>
    <d v="2022-02-09T00:00:00"/>
    <x v="0"/>
    <x v="0"/>
    <x v="0"/>
    <n v="18"/>
    <n v="16"/>
    <n v="0"/>
    <n v="0"/>
    <n v="0"/>
    <x v="0"/>
    <n v="0"/>
    <n v="1"/>
    <s v=""/>
  </r>
  <r>
    <x v="0"/>
    <x v="1"/>
    <d v="2022-02-25T00:00:00"/>
    <d v="2022-02-07T00:00:00"/>
    <d v="2022-02-25T00:00:00"/>
    <d v="2022-02-09T00:00:00"/>
    <x v="0"/>
    <x v="1"/>
    <x v="0"/>
    <n v="18"/>
    <n v="16"/>
    <n v="0"/>
    <n v="0"/>
    <n v="0"/>
    <x v="0"/>
    <n v="0"/>
    <n v="1"/>
    <s v=""/>
  </r>
  <r>
    <x v="0"/>
    <x v="2"/>
    <d v="2022-04-26T00:00:00"/>
    <d v="2022-03-11T00:00:00"/>
    <d v="2022-04-26T00:00:00"/>
    <d v="2022-03-15T00:00:00"/>
    <x v="0"/>
    <x v="0"/>
    <x v="0"/>
    <n v="46"/>
    <n v="42"/>
    <n v="0"/>
    <n v="0"/>
    <n v="0"/>
    <x v="0"/>
    <n v="0"/>
    <n v="1"/>
    <s v=""/>
  </r>
  <r>
    <x v="0"/>
    <x v="2"/>
    <d v="2022-04-26T00:00:00"/>
    <d v="2022-03-11T00:00:00"/>
    <d v="2022-04-26T00:00:00"/>
    <d v="2022-03-15T00:00:00"/>
    <x v="0"/>
    <x v="1"/>
    <x v="0"/>
    <n v="46"/>
    <n v="42"/>
    <n v="0"/>
    <n v="0"/>
    <n v="0"/>
    <x v="0"/>
    <n v="0"/>
    <n v="1"/>
    <s v=""/>
  </r>
  <r>
    <x v="0"/>
    <x v="1"/>
    <d v="2022-02-18T00:00:00"/>
    <d v="2022-02-23T00:00:00"/>
    <d v="2022-02-18T00:00:00"/>
    <d v="2022-02-25T00:00:00"/>
    <x v="1"/>
    <x v="2"/>
    <x v="1"/>
    <n v="0"/>
    <n v="0"/>
    <n v="5"/>
    <n v="7"/>
    <n v="1"/>
    <x v="1"/>
    <n v="1"/>
    <n v="0"/>
    <s v=""/>
  </r>
  <r>
    <x v="0"/>
    <x v="3"/>
    <d v="2022-11-17T00:00:00"/>
    <d v="2022-11-23T00:00:00"/>
    <d v="2022-11-17T00:00:00"/>
    <d v="2022-11-25T00:00:00"/>
    <x v="1"/>
    <x v="2"/>
    <x v="2"/>
    <n v="0"/>
    <n v="0"/>
    <n v="6"/>
    <n v="8"/>
    <n v="1"/>
    <x v="1"/>
    <n v="1"/>
    <n v="0"/>
    <s v=""/>
  </r>
  <r>
    <x v="0"/>
    <x v="0"/>
    <d v="2022-01-12T00:00:00"/>
    <d v="2022-01-12T00:00:00"/>
    <d v="2022-01-12T00:00:00"/>
    <d v="2022-01-14T00:00:00"/>
    <x v="2"/>
    <x v="3"/>
    <x v="3"/>
    <n v="0"/>
    <n v="0"/>
    <n v="0"/>
    <n v="2"/>
    <n v="1"/>
    <x v="1"/>
    <n v="1"/>
    <n v="0"/>
    <s v=""/>
  </r>
  <r>
    <x v="0"/>
    <x v="0"/>
    <d v="2022-01-12T00:00:00"/>
    <d v="2022-01-12T00:00:00"/>
    <d v="2022-01-12T00:00:00"/>
    <d v="2022-01-14T00:00:00"/>
    <x v="2"/>
    <x v="4"/>
    <x v="3"/>
    <n v="0"/>
    <n v="0"/>
    <n v="0"/>
    <n v="2"/>
    <n v="1"/>
    <x v="1"/>
    <n v="1"/>
    <n v="0"/>
    <s v=""/>
  </r>
  <r>
    <x v="0"/>
    <x v="4"/>
    <d v="2022-04-05T00:00:00"/>
    <d v="2022-04-05T00:00:00"/>
    <d v="2022-04-05T00:00:00"/>
    <d v="2022-04-07T00:00:00"/>
    <x v="2"/>
    <x v="3"/>
    <x v="3"/>
    <n v="0"/>
    <n v="0"/>
    <n v="0"/>
    <n v="2"/>
    <n v="1"/>
    <x v="1"/>
    <n v="1"/>
    <n v="0"/>
    <s v=""/>
  </r>
  <r>
    <x v="0"/>
    <x v="4"/>
    <d v="2022-04-05T00:00:00"/>
    <d v="2022-04-05T00:00:00"/>
    <d v="2022-04-05T00:00:00"/>
    <d v="2022-04-07T00:00:00"/>
    <x v="2"/>
    <x v="4"/>
    <x v="3"/>
    <n v="0"/>
    <n v="0"/>
    <n v="0"/>
    <n v="2"/>
    <n v="1"/>
    <x v="1"/>
    <n v="1"/>
    <n v="0"/>
    <s v=""/>
  </r>
  <r>
    <x v="0"/>
    <x v="5"/>
    <d v="2022-07-05T00:00:00"/>
    <d v="2022-07-07T00:00:00"/>
    <d v="2022-07-05T00:00:00"/>
    <d v="2022-07-11T00:00:00"/>
    <x v="2"/>
    <x v="3"/>
    <x v="3"/>
    <n v="0"/>
    <n v="0"/>
    <n v="2"/>
    <n v="6"/>
    <n v="1"/>
    <x v="1"/>
    <n v="1"/>
    <n v="0"/>
    <s v=""/>
  </r>
  <r>
    <x v="0"/>
    <x v="5"/>
    <d v="2022-07-05T00:00:00"/>
    <d v="2022-07-07T00:00:00"/>
    <d v="2022-07-05T00:00:00"/>
    <d v="2022-07-11T00:00:00"/>
    <x v="2"/>
    <x v="4"/>
    <x v="3"/>
    <n v="0"/>
    <n v="0"/>
    <n v="2"/>
    <n v="6"/>
    <n v="1"/>
    <x v="1"/>
    <n v="1"/>
    <n v="0"/>
    <s v=""/>
  </r>
  <r>
    <x v="0"/>
    <x v="6"/>
    <d v="2022-10-05T00:00:00"/>
    <d v="2022-10-05T00:00:00"/>
    <d v="2022-10-05T00:00:00"/>
    <d v="2022-10-07T00:00:00"/>
    <x v="2"/>
    <x v="3"/>
    <x v="3"/>
    <n v="0"/>
    <n v="0"/>
    <n v="0"/>
    <n v="2"/>
    <n v="1"/>
    <x v="1"/>
    <n v="1"/>
    <n v="0"/>
    <s v=""/>
  </r>
  <r>
    <x v="0"/>
    <x v="6"/>
    <d v="2022-10-05T00:00:00"/>
    <d v="2022-10-05T00:00:00"/>
    <d v="2022-10-05T00:00:00"/>
    <d v="2022-10-07T00:00:00"/>
    <x v="2"/>
    <x v="4"/>
    <x v="3"/>
    <n v="0"/>
    <n v="0"/>
    <n v="0"/>
    <n v="2"/>
    <n v="1"/>
    <x v="1"/>
    <n v="1"/>
    <n v="0"/>
    <s v=""/>
  </r>
  <r>
    <x v="0"/>
    <x v="6"/>
    <d v="2022-10-05T00:00:00"/>
    <d v="2022-10-05T00:00:00"/>
    <d v="2022-10-05T00:00:00"/>
    <d v="2022-10-07T00:00:00"/>
    <x v="2"/>
    <x v="5"/>
    <x v="1"/>
    <n v="0"/>
    <n v="0"/>
    <n v="0"/>
    <n v="2"/>
    <n v="1"/>
    <x v="1"/>
    <n v="1"/>
    <n v="0"/>
    <s v=""/>
  </r>
  <r>
    <x v="0"/>
    <x v="1"/>
    <d v="2022-02-02T00:00:00"/>
    <d v="2022-02-02T00:00:00"/>
    <d v="2022-02-02T00:00:00"/>
    <d v="2022-02-04T00:00:00"/>
    <x v="2"/>
    <x v="6"/>
    <x v="3"/>
    <n v="0"/>
    <n v="0"/>
    <n v="0"/>
    <n v="2"/>
    <n v="1"/>
    <x v="1"/>
    <n v="1"/>
    <n v="0"/>
    <s v=""/>
  </r>
  <r>
    <x v="0"/>
    <x v="4"/>
    <d v="2022-04-25T00:00:00"/>
    <d v="2022-04-26T00:00:00"/>
    <d v="2022-04-25T00:00:00"/>
    <d v="2022-04-28T00:00:00"/>
    <x v="2"/>
    <x v="6"/>
    <x v="3"/>
    <n v="0"/>
    <n v="0"/>
    <n v="1"/>
    <n v="3"/>
    <n v="1"/>
    <x v="1"/>
    <n v="1"/>
    <n v="0"/>
    <s v=""/>
  </r>
  <r>
    <x v="0"/>
    <x v="5"/>
    <d v="2022-07-27T00:00:00"/>
    <d v="2022-07-28T00:00:00"/>
    <d v="2022-07-27T00:00:00"/>
    <d v="2022-08-01T00:00:00"/>
    <x v="2"/>
    <x v="6"/>
    <x v="3"/>
    <n v="0"/>
    <n v="0"/>
    <n v="1"/>
    <n v="5"/>
    <n v="1"/>
    <x v="1"/>
    <n v="1"/>
    <n v="0"/>
    <s v=""/>
  </r>
  <r>
    <x v="1"/>
    <x v="6"/>
    <d v="2023-10-04T00:00:00"/>
    <d v="2023-10-04T00:00:00"/>
    <d v="2023-10-06T00:00:00"/>
    <d v="2023-10-06T00:00:00"/>
    <x v="2"/>
    <x v="5"/>
    <x v="1"/>
    <n v="0"/>
    <n v="0"/>
    <n v="0"/>
    <n v="0"/>
    <n v="1"/>
    <x v="1"/>
    <n v="1"/>
    <n v="0"/>
    <s v=""/>
  </r>
  <r>
    <x v="0"/>
    <x v="6"/>
    <d v="2022-10-25T00:00:00"/>
    <d v="2022-10-26T00:00:00"/>
    <d v="2022-10-25T00:00:00"/>
    <d v="2022-10-28T00:00:00"/>
    <x v="2"/>
    <x v="6"/>
    <x v="3"/>
    <n v="0"/>
    <n v="0"/>
    <n v="1"/>
    <n v="3"/>
    <n v="1"/>
    <x v="1"/>
    <n v="1"/>
    <n v="0"/>
    <s v=""/>
  </r>
  <r>
    <x v="0"/>
    <x v="7"/>
    <d v="2022-05-23T00:00:00"/>
    <d v="2022-05-31T00:00:00"/>
    <d v="2022-05-23T00:00:00"/>
    <d v="2022-06-02T00:00:00"/>
    <x v="2"/>
    <x v="7"/>
    <x v="1"/>
    <n v="0"/>
    <n v="0"/>
    <n v="8"/>
    <n v="10"/>
    <n v="1"/>
    <x v="1"/>
    <n v="1"/>
    <n v="0"/>
    <s v=""/>
  </r>
  <r>
    <x v="0"/>
    <x v="7"/>
    <d v="2022-05-23T00:00:00"/>
    <d v="2022-05-31T00:00:00"/>
    <d v="2022-05-23T00:00:00"/>
    <d v="2022-06-02T00:00:00"/>
    <x v="2"/>
    <x v="8"/>
    <x v="1"/>
    <n v="0"/>
    <n v="0"/>
    <n v="8"/>
    <n v="10"/>
    <n v="1"/>
    <x v="1"/>
    <n v="1"/>
    <n v="0"/>
    <s v=""/>
  </r>
  <r>
    <x v="0"/>
    <x v="7"/>
    <d v="2022-05-23T00:00:00"/>
    <d v="2022-05-31T00:00:00"/>
    <d v="2022-05-23T00:00:00"/>
    <d v="2022-06-02T00:00:00"/>
    <x v="2"/>
    <x v="9"/>
    <x v="1"/>
    <n v="0"/>
    <n v="0"/>
    <n v="8"/>
    <n v="10"/>
    <n v="1"/>
    <x v="1"/>
    <n v="1"/>
    <n v="0"/>
    <s v=""/>
  </r>
  <r>
    <x v="0"/>
    <x v="7"/>
    <d v="2022-05-13T00:00:00"/>
    <d v="2022-05-12T00:00:00"/>
    <d v="2022-05-13T00:00:00"/>
    <d v="2022-05-16T00:00:00"/>
    <x v="2"/>
    <x v="10"/>
    <x v="1"/>
    <n v="1"/>
    <n v="0"/>
    <n v="0"/>
    <n v="3"/>
    <n v="0"/>
    <x v="0"/>
    <n v="1"/>
    <n v="0"/>
    <s v=""/>
  </r>
  <r>
    <x v="0"/>
    <x v="7"/>
    <d v="2022-05-13T00:00:00"/>
    <d v="2022-05-12T00:00:00"/>
    <d v="2022-05-13T00:00:00"/>
    <d v="2022-05-16T00:00:00"/>
    <x v="2"/>
    <x v="11"/>
    <x v="1"/>
    <n v="1"/>
    <n v="0"/>
    <n v="0"/>
    <n v="3"/>
    <n v="0"/>
    <x v="0"/>
    <n v="1"/>
    <n v="0"/>
    <s v=""/>
  </r>
  <r>
    <x v="0"/>
    <x v="1"/>
    <d v="2022-02-02T00:00:00"/>
    <d v="2022-02-02T00:00:00"/>
    <d v="2022-02-02T00:00:00"/>
    <d v="2022-02-04T00:00:00"/>
    <x v="2"/>
    <x v="12"/>
    <x v="3"/>
    <n v="0"/>
    <n v="0"/>
    <n v="0"/>
    <n v="2"/>
    <n v="1"/>
    <x v="1"/>
    <n v="1"/>
    <n v="0"/>
    <s v=""/>
  </r>
  <r>
    <x v="0"/>
    <x v="4"/>
    <d v="2022-04-25T00:00:00"/>
    <d v="2022-04-26T00:00:00"/>
    <d v="2022-04-25T00:00:00"/>
    <d v="2022-04-28T00:00:00"/>
    <x v="2"/>
    <x v="12"/>
    <x v="3"/>
    <n v="0"/>
    <n v="0"/>
    <n v="1"/>
    <n v="3"/>
    <n v="1"/>
    <x v="1"/>
    <n v="1"/>
    <n v="0"/>
    <s v=""/>
  </r>
  <r>
    <x v="0"/>
    <x v="5"/>
    <d v="2022-07-27T00:00:00"/>
    <d v="2022-07-28T00:00:00"/>
    <d v="2022-07-27T00:00:00"/>
    <d v="2022-08-01T00:00:00"/>
    <x v="2"/>
    <x v="12"/>
    <x v="3"/>
    <n v="0"/>
    <n v="0"/>
    <n v="1"/>
    <n v="5"/>
    <n v="1"/>
    <x v="1"/>
    <n v="1"/>
    <n v="0"/>
    <s v=""/>
  </r>
  <r>
    <x v="0"/>
    <x v="6"/>
    <d v="2022-10-25T00:00:00"/>
    <d v="2022-10-26T00:00:00"/>
    <d v="2022-10-25T00:00:00"/>
    <d v="2022-10-28T00:00:00"/>
    <x v="2"/>
    <x v="12"/>
    <x v="3"/>
    <n v="0"/>
    <n v="0"/>
    <n v="1"/>
    <n v="3"/>
    <n v="1"/>
    <x v="1"/>
    <n v="1"/>
    <n v="0"/>
    <s v=""/>
  </r>
  <r>
    <x v="0"/>
    <x v="1"/>
    <d v="2022-02-02T00:00:00"/>
    <d v="2022-02-02T00:00:00"/>
    <d v="2022-02-02T00:00:00"/>
    <d v="2022-02-04T00:00:00"/>
    <x v="2"/>
    <x v="13"/>
    <x v="3"/>
    <n v="0"/>
    <n v="0"/>
    <n v="0"/>
    <n v="2"/>
    <n v="1"/>
    <x v="1"/>
    <n v="1"/>
    <n v="0"/>
    <s v=""/>
  </r>
  <r>
    <x v="0"/>
    <x v="4"/>
    <d v="2022-04-25T00:00:00"/>
    <d v="2022-04-26T00:00:00"/>
    <d v="2022-04-25T00:00:00"/>
    <d v="2022-04-28T00:00:00"/>
    <x v="2"/>
    <x v="13"/>
    <x v="3"/>
    <n v="0"/>
    <n v="0"/>
    <n v="1"/>
    <n v="3"/>
    <n v="1"/>
    <x v="1"/>
    <n v="1"/>
    <n v="0"/>
    <s v=""/>
  </r>
  <r>
    <x v="0"/>
    <x v="5"/>
    <d v="2022-07-27T00:00:00"/>
    <d v="2022-07-28T00:00:00"/>
    <d v="2022-07-27T00:00:00"/>
    <d v="2022-08-01T00:00:00"/>
    <x v="2"/>
    <x v="13"/>
    <x v="3"/>
    <n v="0"/>
    <n v="0"/>
    <n v="1"/>
    <n v="5"/>
    <n v="1"/>
    <x v="1"/>
    <n v="1"/>
    <n v="0"/>
    <s v=""/>
  </r>
  <r>
    <x v="0"/>
    <x v="6"/>
    <d v="2022-10-25T00:00:00"/>
    <d v="2022-10-26T00:00:00"/>
    <d v="2022-10-25T00:00:00"/>
    <d v="2022-10-28T00:00:00"/>
    <x v="2"/>
    <x v="13"/>
    <x v="3"/>
    <n v="0"/>
    <n v="0"/>
    <n v="1"/>
    <n v="3"/>
    <n v="1"/>
    <x v="1"/>
    <n v="1"/>
    <n v="0"/>
    <s v=""/>
  </r>
  <r>
    <x v="0"/>
    <x v="1"/>
    <d v="2022-02-02T00:00:00"/>
    <d v="2022-02-02T00:00:00"/>
    <d v="2022-02-02T00:00:00"/>
    <d v="2022-02-04T00:00:00"/>
    <x v="2"/>
    <x v="14"/>
    <x v="3"/>
    <n v="0"/>
    <n v="0"/>
    <n v="0"/>
    <n v="2"/>
    <n v="1"/>
    <x v="1"/>
    <n v="1"/>
    <n v="0"/>
    <s v=""/>
  </r>
  <r>
    <x v="0"/>
    <x v="4"/>
    <d v="2022-04-25T00:00:00"/>
    <d v="2022-04-26T00:00:00"/>
    <d v="2022-04-25T00:00:00"/>
    <d v="2022-04-28T00:00:00"/>
    <x v="2"/>
    <x v="14"/>
    <x v="3"/>
    <n v="0"/>
    <n v="0"/>
    <n v="1"/>
    <n v="3"/>
    <n v="1"/>
    <x v="1"/>
    <n v="1"/>
    <n v="0"/>
    <s v=""/>
  </r>
  <r>
    <x v="0"/>
    <x v="5"/>
    <d v="2022-07-27T00:00:00"/>
    <d v="2022-07-28T00:00:00"/>
    <d v="2022-07-27T00:00:00"/>
    <d v="2022-08-01T00:00:00"/>
    <x v="2"/>
    <x v="14"/>
    <x v="3"/>
    <n v="0"/>
    <n v="0"/>
    <n v="1"/>
    <n v="5"/>
    <n v="1"/>
    <x v="1"/>
    <n v="1"/>
    <n v="0"/>
    <s v=""/>
  </r>
  <r>
    <x v="0"/>
    <x v="6"/>
    <d v="2022-10-25T00:00:00"/>
    <d v="2022-10-26T00:00:00"/>
    <d v="2022-10-25T00:00:00"/>
    <d v="2022-10-28T00:00:00"/>
    <x v="2"/>
    <x v="14"/>
    <x v="3"/>
    <n v="0"/>
    <n v="0"/>
    <n v="1"/>
    <n v="3"/>
    <n v="1"/>
    <x v="1"/>
    <n v="1"/>
    <n v="0"/>
    <s v=""/>
  </r>
  <r>
    <x v="0"/>
    <x v="4"/>
    <d v="2022-04-25T00:00:00"/>
    <d v="2022-04-26T00:00:00"/>
    <d v="2022-04-25T00:00:00"/>
    <d v="2022-04-28T00:00:00"/>
    <x v="2"/>
    <x v="15"/>
    <x v="1"/>
    <n v="0"/>
    <n v="0"/>
    <n v="1"/>
    <n v="3"/>
    <n v="1"/>
    <x v="1"/>
    <n v="1"/>
    <n v="0"/>
    <s v=""/>
  </r>
  <r>
    <x v="0"/>
    <x v="1"/>
    <d v="2022-02-04T00:00:00"/>
    <d v="2022-02-02T00:00:00"/>
    <d v="2022-02-04T00:00:00"/>
    <d v="2022-02-04T00:00:00"/>
    <x v="2"/>
    <x v="16"/>
    <x v="3"/>
    <n v="2"/>
    <n v="0"/>
    <n v="0"/>
    <n v="0"/>
    <n v="0"/>
    <x v="0"/>
    <n v="1"/>
    <n v="0"/>
    <s v=""/>
  </r>
  <r>
    <x v="0"/>
    <x v="4"/>
    <d v="2022-04-26T00:00:00"/>
    <d v="2022-04-27T00:00:00"/>
    <d v="2022-04-26T00:00:00"/>
    <d v="2022-04-29T00:00:00"/>
    <x v="2"/>
    <x v="16"/>
    <x v="3"/>
    <n v="0"/>
    <n v="0"/>
    <n v="1"/>
    <n v="3"/>
    <n v="1"/>
    <x v="1"/>
    <n v="1"/>
    <n v="0"/>
    <s v=""/>
  </r>
  <r>
    <x v="0"/>
    <x v="5"/>
    <d v="2022-07-05T00:00:00"/>
    <d v="2022-07-29T00:00:00"/>
    <d v="2022-07-05T00:00:00"/>
    <d v="2022-08-02T00:00:00"/>
    <x v="2"/>
    <x v="16"/>
    <x v="3"/>
    <n v="0"/>
    <n v="0"/>
    <n v="24"/>
    <n v="28"/>
    <n v="1"/>
    <x v="1"/>
    <n v="1"/>
    <n v="0"/>
    <s v=""/>
  </r>
  <r>
    <x v="0"/>
    <x v="6"/>
    <d v="2022-10-25T00:00:00"/>
    <d v="2022-10-27T00:00:00"/>
    <d v="2022-10-25T00:00:00"/>
    <d v="2022-10-31T00:00:00"/>
    <x v="2"/>
    <x v="16"/>
    <x v="3"/>
    <n v="0"/>
    <n v="0"/>
    <n v="2"/>
    <n v="6"/>
    <n v="1"/>
    <x v="1"/>
    <n v="1"/>
    <n v="0"/>
    <s v=""/>
  </r>
  <r>
    <x v="0"/>
    <x v="0"/>
    <d v="2022-01-12T00:00:00"/>
    <d v="2022-01-13T00:00:00"/>
    <d v="2022-01-12T00:00:00"/>
    <d v="2022-01-17T00:00:00"/>
    <x v="3"/>
    <x v="17"/>
    <x v="0"/>
    <n v="0"/>
    <n v="0"/>
    <n v="1"/>
    <n v="5"/>
    <n v="1"/>
    <x v="1"/>
    <n v="1"/>
    <n v="0"/>
    <s v=""/>
  </r>
  <r>
    <x v="0"/>
    <x v="1"/>
    <d v="2022-02-11T00:00:00"/>
    <d v="2022-02-11T00:00:00"/>
    <d v="2022-02-11T00:00:00"/>
    <d v="2022-02-15T00:00:00"/>
    <x v="3"/>
    <x v="17"/>
    <x v="0"/>
    <n v="0"/>
    <n v="0"/>
    <n v="0"/>
    <n v="4"/>
    <n v="1"/>
    <x v="1"/>
    <n v="1"/>
    <n v="0"/>
    <s v=""/>
  </r>
  <r>
    <x v="0"/>
    <x v="2"/>
    <d v="2022-03-05T00:00:00"/>
    <d v="2022-03-11T00:00:00"/>
    <d v="2022-03-05T00:00:00"/>
    <d v="2022-03-15T00:00:00"/>
    <x v="3"/>
    <x v="17"/>
    <x v="0"/>
    <n v="0"/>
    <n v="0"/>
    <n v="6"/>
    <n v="10"/>
    <n v="1"/>
    <x v="1"/>
    <n v="1"/>
    <n v="0"/>
    <s v=""/>
  </r>
  <r>
    <x v="0"/>
    <x v="4"/>
    <d v="2022-04-11T00:00:00"/>
    <d v="2022-04-13T00:00:00"/>
    <d v="2022-04-11T00:00:00"/>
    <d v="2022-04-15T00:00:00"/>
    <x v="3"/>
    <x v="17"/>
    <x v="0"/>
    <n v="0"/>
    <n v="0"/>
    <n v="2"/>
    <n v="4"/>
    <n v="1"/>
    <x v="1"/>
    <n v="1"/>
    <n v="0"/>
    <s v=""/>
  </r>
  <r>
    <x v="0"/>
    <x v="7"/>
    <d v="2022-05-13T00:00:00"/>
    <d v="2022-05-15T00:00:00"/>
    <d v="2022-05-13T00:00:00"/>
    <d v="2022-05-17T00:00:00"/>
    <x v="3"/>
    <x v="17"/>
    <x v="0"/>
    <n v="0"/>
    <n v="0"/>
    <n v="2"/>
    <n v="4"/>
    <n v="1"/>
    <x v="1"/>
    <n v="1"/>
    <n v="0"/>
    <s v=""/>
  </r>
  <r>
    <x v="0"/>
    <x v="8"/>
    <d v="2022-06-09T00:00:00"/>
    <d v="2022-06-13T00:00:00"/>
    <d v="2022-06-09T00:00:00"/>
    <d v="2022-06-15T00:00:00"/>
    <x v="3"/>
    <x v="17"/>
    <x v="0"/>
    <n v="0"/>
    <n v="0"/>
    <n v="4"/>
    <n v="6"/>
    <n v="1"/>
    <x v="1"/>
    <n v="1"/>
    <n v="0"/>
    <s v=""/>
  </r>
  <r>
    <x v="0"/>
    <x v="5"/>
    <d v="2022-07-08T00:00:00"/>
    <d v="2022-07-13T00:00:00"/>
    <d v="2022-07-08T00:00:00"/>
    <d v="2022-07-15T00:00:00"/>
    <x v="3"/>
    <x v="17"/>
    <x v="0"/>
    <n v="0"/>
    <n v="0"/>
    <n v="5"/>
    <n v="7"/>
    <n v="1"/>
    <x v="1"/>
    <n v="1"/>
    <n v="0"/>
    <s v=""/>
  </r>
  <r>
    <x v="0"/>
    <x v="9"/>
    <d v="2022-08-10T00:00:00"/>
    <d v="2022-08-11T00:00:00"/>
    <d v="2022-08-10T00:00:00"/>
    <d v="2022-08-15T00:00:00"/>
    <x v="3"/>
    <x v="17"/>
    <x v="0"/>
    <n v="0"/>
    <n v="0"/>
    <n v="1"/>
    <n v="5"/>
    <n v="1"/>
    <x v="1"/>
    <n v="1"/>
    <n v="0"/>
    <s v=""/>
  </r>
  <r>
    <x v="0"/>
    <x v="10"/>
    <d v="2022-09-06T00:00:00"/>
    <d v="2022-09-13T00:00:00"/>
    <d v="2022-09-06T00:00:00"/>
    <d v="2022-09-15T00:00:00"/>
    <x v="3"/>
    <x v="17"/>
    <x v="0"/>
    <n v="0"/>
    <n v="0"/>
    <n v="7"/>
    <n v="9"/>
    <n v="1"/>
    <x v="1"/>
    <n v="1"/>
    <n v="0"/>
    <s v=""/>
  </r>
  <r>
    <x v="0"/>
    <x v="6"/>
    <d v="2022-10-12T00:00:00"/>
    <d v="2022-10-13T00:00:00"/>
    <d v="2022-10-12T00:00:00"/>
    <d v="2022-10-17T00:00:00"/>
    <x v="3"/>
    <x v="17"/>
    <x v="0"/>
    <n v="0"/>
    <n v="0"/>
    <n v="1"/>
    <n v="5"/>
    <n v="1"/>
    <x v="1"/>
    <n v="1"/>
    <n v="0"/>
    <s v=""/>
  </r>
  <r>
    <x v="0"/>
    <x v="3"/>
    <d v="2022-11-09T00:00:00"/>
    <d v="2022-11-11T00:00:00"/>
    <d v="2022-11-09T00:00:00"/>
    <d v="2022-11-15T00:00:00"/>
    <x v="3"/>
    <x v="17"/>
    <x v="0"/>
    <n v="0"/>
    <n v="0"/>
    <n v="2"/>
    <n v="6"/>
    <n v="1"/>
    <x v="1"/>
    <n v="1"/>
    <n v="0"/>
    <s v=""/>
  </r>
  <r>
    <x v="0"/>
    <x v="0"/>
    <d v="2022-01-12T00:00:00"/>
    <d v="2022-01-13T00:00:00"/>
    <d v="2022-01-12T00:00:00"/>
    <d v="2022-01-17T00:00:00"/>
    <x v="3"/>
    <x v="18"/>
    <x v="0"/>
    <n v="0"/>
    <n v="0"/>
    <n v="1"/>
    <n v="5"/>
    <n v="1"/>
    <x v="1"/>
    <n v="1"/>
    <n v="0"/>
    <s v=""/>
  </r>
  <r>
    <x v="0"/>
    <x v="1"/>
    <d v="2022-02-11T00:00:00"/>
    <d v="2022-02-11T00:00:00"/>
    <d v="2022-02-11T00:00:00"/>
    <d v="2022-02-15T00:00:00"/>
    <x v="3"/>
    <x v="18"/>
    <x v="0"/>
    <n v="0"/>
    <n v="0"/>
    <n v="0"/>
    <n v="4"/>
    <n v="1"/>
    <x v="1"/>
    <n v="1"/>
    <n v="0"/>
    <s v=""/>
  </r>
  <r>
    <x v="0"/>
    <x v="2"/>
    <d v="2022-03-05T00:00:00"/>
    <d v="2022-03-11T00:00:00"/>
    <d v="2022-03-05T00:00:00"/>
    <d v="2022-03-15T00:00:00"/>
    <x v="3"/>
    <x v="18"/>
    <x v="0"/>
    <n v="0"/>
    <n v="0"/>
    <n v="6"/>
    <n v="10"/>
    <n v="1"/>
    <x v="1"/>
    <n v="1"/>
    <n v="0"/>
    <s v=""/>
  </r>
  <r>
    <x v="0"/>
    <x v="4"/>
    <d v="2022-04-11T00:00:00"/>
    <d v="2022-04-13T00:00:00"/>
    <d v="2022-04-11T00:00:00"/>
    <d v="2022-04-15T00:00:00"/>
    <x v="3"/>
    <x v="18"/>
    <x v="0"/>
    <n v="0"/>
    <n v="0"/>
    <n v="2"/>
    <n v="4"/>
    <n v="1"/>
    <x v="1"/>
    <n v="1"/>
    <n v="0"/>
    <s v=""/>
  </r>
  <r>
    <x v="0"/>
    <x v="7"/>
    <d v="2022-05-13T00:00:00"/>
    <d v="2022-05-17T00:00:00"/>
    <d v="2022-05-13T00:00:00"/>
    <d v="2022-05-19T00:00:00"/>
    <x v="3"/>
    <x v="18"/>
    <x v="0"/>
    <n v="0"/>
    <n v="0"/>
    <n v="4"/>
    <n v="6"/>
    <n v="1"/>
    <x v="1"/>
    <n v="1"/>
    <n v="0"/>
    <s v=""/>
  </r>
  <r>
    <x v="0"/>
    <x v="8"/>
    <d v="2022-06-09T00:00:00"/>
    <d v="2022-06-13T00:00:00"/>
    <d v="2022-06-09T00:00:00"/>
    <d v="2022-06-15T00:00:00"/>
    <x v="3"/>
    <x v="18"/>
    <x v="0"/>
    <n v="0"/>
    <n v="0"/>
    <n v="4"/>
    <n v="6"/>
    <n v="1"/>
    <x v="1"/>
    <n v="1"/>
    <n v="0"/>
    <s v=""/>
  </r>
  <r>
    <x v="0"/>
    <x v="5"/>
    <d v="2022-07-08T00:00:00"/>
    <d v="2022-07-13T00:00:00"/>
    <d v="2022-07-08T00:00:00"/>
    <d v="2022-07-15T00:00:00"/>
    <x v="3"/>
    <x v="18"/>
    <x v="0"/>
    <n v="0"/>
    <n v="0"/>
    <n v="5"/>
    <n v="7"/>
    <n v="1"/>
    <x v="1"/>
    <n v="1"/>
    <n v="0"/>
    <s v=""/>
  </r>
  <r>
    <x v="0"/>
    <x v="9"/>
    <d v="2022-08-10T00:00:00"/>
    <d v="2022-08-11T00:00:00"/>
    <d v="2022-08-10T00:00:00"/>
    <d v="2022-08-15T00:00:00"/>
    <x v="3"/>
    <x v="18"/>
    <x v="0"/>
    <n v="0"/>
    <n v="0"/>
    <n v="1"/>
    <n v="5"/>
    <n v="1"/>
    <x v="1"/>
    <n v="1"/>
    <n v="0"/>
    <s v=""/>
  </r>
  <r>
    <x v="0"/>
    <x v="10"/>
    <d v="2022-09-06T00:00:00"/>
    <d v="2022-09-13T00:00:00"/>
    <d v="2022-09-06T00:00:00"/>
    <d v="2022-09-15T00:00:00"/>
    <x v="3"/>
    <x v="18"/>
    <x v="0"/>
    <n v="0"/>
    <n v="0"/>
    <n v="7"/>
    <n v="9"/>
    <n v="1"/>
    <x v="1"/>
    <n v="1"/>
    <n v="0"/>
    <s v=""/>
  </r>
  <r>
    <x v="0"/>
    <x v="6"/>
    <d v="2022-10-12T00:00:00"/>
    <d v="2022-10-13T00:00:00"/>
    <d v="2022-10-12T00:00:00"/>
    <d v="2022-10-17T00:00:00"/>
    <x v="3"/>
    <x v="18"/>
    <x v="0"/>
    <n v="0"/>
    <n v="0"/>
    <n v="1"/>
    <n v="5"/>
    <n v="1"/>
    <x v="1"/>
    <n v="1"/>
    <n v="0"/>
    <s v=""/>
  </r>
  <r>
    <x v="0"/>
    <x v="3"/>
    <d v="2022-11-09T00:00:00"/>
    <d v="2022-11-11T00:00:00"/>
    <d v="2022-11-09T00:00:00"/>
    <d v="2022-11-15T00:00:00"/>
    <x v="3"/>
    <x v="18"/>
    <x v="0"/>
    <n v="0"/>
    <n v="0"/>
    <n v="2"/>
    <n v="6"/>
    <n v="1"/>
    <x v="1"/>
    <n v="1"/>
    <n v="0"/>
    <s v=""/>
  </r>
  <r>
    <x v="0"/>
    <x v="0"/>
    <d v="2022-01-12T00:00:00"/>
    <d v="2022-01-13T00:00:00"/>
    <d v="2022-01-12T00:00:00"/>
    <d v="2022-01-17T00:00:00"/>
    <x v="3"/>
    <x v="19"/>
    <x v="0"/>
    <n v="0"/>
    <n v="0"/>
    <n v="1"/>
    <n v="5"/>
    <n v="1"/>
    <x v="1"/>
    <n v="1"/>
    <n v="0"/>
    <s v=""/>
  </r>
  <r>
    <x v="0"/>
    <x v="1"/>
    <d v="2022-02-11T00:00:00"/>
    <d v="2022-02-11T00:00:00"/>
    <d v="2022-02-11T00:00:00"/>
    <d v="2022-02-15T00:00:00"/>
    <x v="3"/>
    <x v="19"/>
    <x v="0"/>
    <n v="0"/>
    <n v="0"/>
    <n v="0"/>
    <n v="4"/>
    <n v="1"/>
    <x v="1"/>
    <n v="1"/>
    <n v="0"/>
    <s v=""/>
  </r>
  <r>
    <x v="0"/>
    <x v="2"/>
    <d v="2022-03-05T00:00:00"/>
    <d v="2022-03-11T00:00:00"/>
    <d v="2022-03-05T00:00:00"/>
    <d v="2022-03-15T00:00:00"/>
    <x v="3"/>
    <x v="19"/>
    <x v="0"/>
    <n v="0"/>
    <n v="0"/>
    <n v="6"/>
    <n v="10"/>
    <n v="1"/>
    <x v="1"/>
    <n v="1"/>
    <n v="0"/>
    <s v=""/>
  </r>
  <r>
    <x v="0"/>
    <x v="4"/>
    <d v="2022-04-11T00:00:00"/>
    <d v="2022-04-13T00:00:00"/>
    <d v="2022-04-11T00:00:00"/>
    <d v="2022-04-15T00:00:00"/>
    <x v="3"/>
    <x v="19"/>
    <x v="0"/>
    <n v="0"/>
    <n v="0"/>
    <n v="2"/>
    <n v="4"/>
    <n v="1"/>
    <x v="1"/>
    <n v="1"/>
    <n v="0"/>
    <s v=""/>
  </r>
  <r>
    <x v="0"/>
    <x v="7"/>
    <d v="2022-05-13T00:00:00"/>
    <d v="2022-05-17T00:00:00"/>
    <d v="2022-05-13T00:00:00"/>
    <d v="2022-05-19T00:00:00"/>
    <x v="3"/>
    <x v="19"/>
    <x v="0"/>
    <n v="0"/>
    <n v="0"/>
    <n v="4"/>
    <n v="6"/>
    <n v="1"/>
    <x v="1"/>
    <n v="1"/>
    <n v="0"/>
    <s v=""/>
  </r>
  <r>
    <x v="0"/>
    <x v="8"/>
    <d v="2022-06-09T00:00:00"/>
    <d v="2022-06-13T00:00:00"/>
    <d v="2022-06-09T00:00:00"/>
    <d v="2022-06-15T00:00:00"/>
    <x v="3"/>
    <x v="19"/>
    <x v="0"/>
    <n v="0"/>
    <n v="0"/>
    <n v="4"/>
    <n v="6"/>
    <n v="1"/>
    <x v="1"/>
    <n v="1"/>
    <n v="0"/>
    <s v=""/>
  </r>
  <r>
    <x v="0"/>
    <x v="5"/>
    <d v="2022-07-08T00:00:00"/>
    <d v="2022-07-13T00:00:00"/>
    <d v="2022-07-08T00:00:00"/>
    <d v="2022-07-15T00:00:00"/>
    <x v="3"/>
    <x v="19"/>
    <x v="0"/>
    <n v="0"/>
    <n v="0"/>
    <n v="5"/>
    <n v="7"/>
    <n v="1"/>
    <x v="1"/>
    <n v="1"/>
    <n v="0"/>
    <s v=""/>
  </r>
  <r>
    <x v="0"/>
    <x v="9"/>
    <d v="2022-08-10T00:00:00"/>
    <d v="2022-08-11T00:00:00"/>
    <d v="2022-08-10T00:00:00"/>
    <d v="2022-08-15T00:00:00"/>
    <x v="3"/>
    <x v="19"/>
    <x v="0"/>
    <n v="0"/>
    <n v="0"/>
    <n v="1"/>
    <n v="5"/>
    <n v="1"/>
    <x v="1"/>
    <n v="1"/>
    <n v="0"/>
    <s v=""/>
  </r>
  <r>
    <x v="0"/>
    <x v="10"/>
    <d v="2022-09-06T00:00:00"/>
    <d v="2022-09-13T00:00:00"/>
    <d v="2022-09-06T00:00:00"/>
    <d v="2022-09-15T00:00:00"/>
    <x v="3"/>
    <x v="19"/>
    <x v="0"/>
    <n v="0"/>
    <n v="0"/>
    <n v="7"/>
    <n v="9"/>
    <n v="1"/>
    <x v="1"/>
    <n v="1"/>
    <n v="0"/>
    <s v=""/>
  </r>
  <r>
    <x v="0"/>
    <x v="6"/>
    <d v="2022-10-12T00:00:00"/>
    <d v="2022-10-13T00:00:00"/>
    <d v="2022-10-12T00:00:00"/>
    <d v="2022-10-17T00:00:00"/>
    <x v="3"/>
    <x v="19"/>
    <x v="0"/>
    <n v="0"/>
    <n v="0"/>
    <n v="1"/>
    <n v="5"/>
    <n v="1"/>
    <x v="1"/>
    <n v="1"/>
    <n v="0"/>
    <s v=""/>
  </r>
  <r>
    <x v="0"/>
    <x v="3"/>
    <d v="2022-11-09T00:00:00"/>
    <d v="2022-11-11T00:00:00"/>
    <d v="2022-11-09T00:00:00"/>
    <d v="2022-11-15T00:00:00"/>
    <x v="3"/>
    <x v="19"/>
    <x v="0"/>
    <n v="0"/>
    <n v="0"/>
    <n v="2"/>
    <n v="6"/>
    <n v="1"/>
    <x v="1"/>
    <n v="1"/>
    <n v="0"/>
    <s v=""/>
  </r>
  <r>
    <x v="0"/>
    <x v="0"/>
    <d v="2022-01-12T00:00:00"/>
    <d v="2022-01-13T00:00:00"/>
    <d v="2022-01-12T00:00:00"/>
    <d v="2022-01-17T00:00:00"/>
    <x v="3"/>
    <x v="20"/>
    <x v="0"/>
    <n v="0"/>
    <n v="0"/>
    <n v="1"/>
    <n v="5"/>
    <n v="1"/>
    <x v="1"/>
    <n v="1"/>
    <n v="0"/>
    <s v=""/>
  </r>
  <r>
    <x v="0"/>
    <x v="1"/>
    <d v="2022-02-11T00:00:00"/>
    <d v="2022-02-11T00:00:00"/>
    <d v="2022-02-11T00:00:00"/>
    <d v="2022-02-15T00:00:00"/>
    <x v="3"/>
    <x v="20"/>
    <x v="0"/>
    <n v="0"/>
    <n v="0"/>
    <n v="0"/>
    <n v="4"/>
    <n v="1"/>
    <x v="1"/>
    <n v="1"/>
    <n v="0"/>
    <s v=""/>
  </r>
  <r>
    <x v="0"/>
    <x v="2"/>
    <d v="2022-03-05T00:00:00"/>
    <d v="2022-03-11T00:00:00"/>
    <d v="2022-03-05T00:00:00"/>
    <d v="2022-03-15T00:00:00"/>
    <x v="3"/>
    <x v="20"/>
    <x v="0"/>
    <n v="0"/>
    <n v="0"/>
    <n v="6"/>
    <n v="10"/>
    <n v="1"/>
    <x v="1"/>
    <n v="1"/>
    <n v="0"/>
    <s v=""/>
  </r>
  <r>
    <x v="0"/>
    <x v="4"/>
    <d v="2022-04-11T00:00:00"/>
    <d v="2022-04-13T00:00:00"/>
    <d v="2022-04-11T00:00:00"/>
    <d v="2022-04-15T00:00:00"/>
    <x v="3"/>
    <x v="20"/>
    <x v="0"/>
    <n v="0"/>
    <n v="0"/>
    <n v="2"/>
    <n v="4"/>
    <n v="1"/>
    <x v="1"/>
    <n v="1"/>
    <n v="0"/>
    <s v=""/>
  </r>
  <r>
    <x v="0"/>
    <x v="7"/>
    <d v="2022-05-13T00:00:00"/>
    <d v="2022-05-17T00:00:00"/>
    <d v="2022-05-13T00:00:00"/>
    <d v="2022-05-19T00:00:00"/>
    <x v="3"/>
    <x v="20"/>
    <x v="0"/>
    <n v="0"/>
    <n v="0"/>
    <n v="4"/>
    <n v="6"/>
    <n v="1"/>
    <x v="1"/>
    <n v="1"/>
    <n v="0"/>
    <s v=""/>
  </r>
  <r>
    <x v="0"/>
    <x v="8"/>
    <d v="2022-06-09T00:00:00"/>
    <d v="2022-06-13T00:00:00"/>
    <d v="2022-06-09T00:00:00"/>
    <d v="2022-06-15T00:00:00"/>
    <x v="3"/>
    <x v="20"/>
    <x v="0"/>
    <n v="0"/>
    <n v="0"/>
    <n v="4"/>
    <n v="6"/>
    <n v="1"/>
    <x v="1"/>
    <n v="1"/>
    <n v="0"/>
    <s v=""/>
  </r>
  <r>
    <x v="0"/>
    <x v="5"/>
    <d v="2022-07-08T00:00:00"/>
    <d v="2022-07-13T00:00:00"/>
    <d v="2022-07-08T00:00:00"/>
    <d v="2022-07-15T00:00:00"/>
    <x v="3"/>
    <x v="20"/>
    <x v="0"/>
    <n v="0"/>
    <n v="0"/>
    <n v="5"/>
    <n v="7"/>
    <n v="1"/>
    <x v="1"/>
    <n v="1"/>
    <n v="0"/>
    <s v=""/>
  </r>
  <r>
    <x v="0"/>
    <x v="9"/>
    <d v="2022-08-10T00:00:00"/>
    <d v="2022-08-11T00:00:00"/>
    <d v="2022-08-10T00:00:00"/>
    <d v="2022-08-15T00:00:00"/>
    <x v="3"/>
    <x v="20"/>
    <x v="0"/>
    <n v="0"/>
    <n v="0"/>
    <n v="1"/>
    <n v="5"/>
    <n v="1"/>
    <x v="1"/>
    <n v="1"/>
    <n v="0"/>
    <s v=""/>
  </r>
  <r>
    <x v="0"/>
    <x v="10"/>
    <d v="2022-09-06T00:00:00"/>
    <d v="2022-09-13T00:00:00"/>
    <d v="2022-09-06T00:00:00"/>
    <d v="2022-09-15T00:00:00"/>
    <x v="3"/>
    <x v="20"/>
    <x v="0"/>
    <n v="0"/>
    <n v="0"/>
    <n v="7"/>
    <n v="9"/>
    <n v="1"/>
    <x v="1"/>
    <n v="1"/>
    <n v="0"/>
    <s v=""/>
  </r>
  <r>
    <x v="0"/>
    <x v="6"/>
    <d v="2022-10-12T00:00:00"/>
    <d v="2022-10-13T00:00:00"/>
    <d v="2022-10-12T00:00:00"/>
    <d v="2022-10-17T00:00:00"/>
    <x v="3"/>
    <x v="20"/>
    <x v="0"/>
    <n v="0"/>
    <n v="0"/>
    <n v="1"/>
    <n v="5"/>
    <n v="1"/>
    <x v="1"/>
    <n v="1"/>
    <n v="0"/>
    <s v=""/>
  </r>
  <r>
    <x v="0"/>
    <x v="3"/>
    <d v="2022-11-09T00:00:00"/>
    <d v="2022-11-11T00:00:00"/>
    <d v="2022-11-09T00:00:00"/>
    <d v="2022-11-15T00:00:00"/>
    <x v="3"/>
    <x v="20"/>
    <x v="0"/>
    <n v="0"/>
    <n v="0"/>
    <n v="2"/>
    <n v="6"/>
    <n v="1"/>
    <x v="1"/>
    <n v="1"/>
    <n v="0"/>
    <s v=""/>
  </r>
  <r>
    <x v="0"/>
    <x v="0"/>
    <d v="2022-01-12T00:00:00"/>
    <d v="2022-01-13T00:00:00"/>
    <d v="2022-01-12T00:00:00"/>
    <d v="2022-01-17T00:00:00"/>
    <x v="3"/>
    <x v="21"/>
    <x v="0"/>
    <n v="0"/>
    <n v="0"/>
    <n v="1"/>
    <n v="5"/>
    <n v="1"/>
    <x v="1"/>
    <n v="1"/>
    <n v="0"/>
    <s v=""/>
  </r>
  <r>
    <x v="0"/>
    <x v="1"/>
    <d v="2022-02-11T00:00:00"/>
    <d v="2022-02-11T00:00:00"/>
    <d v="2022-02-11T00:00:00"/>
    <d v="2022-02-15T00:00:00"/>
    <x v="3"/>
    <x v="21"/>
    <x v="0"/>
    <n v="0"/>
    <n v="0"/>
    <n v="0"/>
    <n v="4"/>
    <n v="1"/>
    <x v="1"/>
    <n v="1"/>
    <n v="0"/>
    <s v=""/>
  </r>
  <r>
    <x v="0"/>
    <x v="2"/>
    <d v="2022-03-05T00:00:00"/>
    <d v="2022-03-11T00:00:00"/>
    <d v="2022-03-05T00:00:00"/>
    <d v="2022-03-15T00:00:00"/>
    <x v="3"/>
    <x v="21"/>
    <x v="0"/>
    <n v="0"/>
    <n v="0"/>
    <n v="6"/>
    <n v="10"/>
    <n v="1"/>
    <x v="1"/>
    <n v="1"/>
    <n v="0"/>
    <s v=""/>
  </r>
  <r>
    <x v="0"/>
    <x v="4"/>
    <d v="2022-04-11T00:00:00"/>
    <d v="2022-04-13T00:00:00"/>
    <d v="2022-04-11T00:00:00"/>
    <d v="2022-04-15T00:00:00"/>
    <x v="3"/>
    <x v="21"/>
    <x v="0"/>
    <n v="0"/>
    <n v="0"/>
    <n v="2"/>
    <n v="4"/>
    <n v="1"/>
    <x v="1"/>
    <n v="1"/>
    <n v="0"/>
    <s v=""/>
  </r>
  <r>
    <x v="0"/>
    <x v="7"/>
    <d v="2022-05-13T00:00:00"/>
    <d v="2022-05-17T00:00:00"/>
    <d v="2022-05-13T00:00:00"/>
    <d v="2022-05-19T00:00:00"/>
    <x v="3"/>
    <x v="21"/>
    <x v="0"/>
    <n v="0"/>
    <n v="0"/>
    <n v="4"/>
    <n v="6"/>
    <n v="1"/>
    <x v="1"/>
    <n v="1"/>
    <n v="0"/>
    <s v=""/>
  </r>
  <r>
    <x v="0"/>
    <x v="8"/>
    <d v="2022-06-09T00:00:00"/>
    <d v="2022-06-13T00:00:00"/>
    <d v="2022-06-09T00:00:00"/>
    <d v="2022-06-15T00:00:00"/>
    <x v="3"/>
    <x v="21"/>
    <x v="0"/>
    <n v="0"/>
    <n v="0"/>
    <n v="4"/>
    <n v="6"/>
    <n v="1"/>
    <x v="1"/>
    <n v="1"/>
    <n v="0"/>
    <s v=""/>
  </r>
  <r>
    <x v="0"/>
    <x v="5"/>
    <d v="2022-07-08T00:00:00"/>
    <d v="2022-07-13T00:00:00"/>
    <d v="2022-07-08T00:00:00"/>
    <d v="2022-07-15T00:00:00"/>
    <x v="3"/>
    <x v="21"/>
    <x v="0"/>
    <n v="0"/>
    <n v="0"/>
    <n v="5"/>
    <n v="7"/>
    <n v="1"/>
    <x v="1"/>
    <n v="1"/>
    <n v="0"/>
    <s v=""/>
  </r>
  <r>
    <x v="0"/>
    <x v="9"/>
    <d v="2022-08-10T00:00:00"/>
    <d v="2022-08-11T00:00:00"/>
    <d v="2022-08-10T00:00:00"/>
    <d v="2022-08-15T00:00:00"/>
    <x v="3"/>
    <x v="21"/>
    <x v="0"/>
    <n v="0"/>
    <n v="0"/>
    <n v="1"/>
    <n v="5"/>
    <n v="1"/>
    <x v="1"/>
    <n v="1"/>
    <n v="0"/>
    <s v=""/>
  </r>
  <r>
    <x v="0"/>
    <x v="10"/>
    <d v="2022-09-06T00:00:00"/>
    <d v="2022-09-13T00:00:00"/>
    <d v="2022-09-06T00:00:00"/>
    <d v="2022-09-15T00:00:00"/>
    <x v="3"/>
    <x v="21"/>
    <x v="0"/>
    <n v="0"/>
    <n v="0"/>
    <n v="7"/>
    <n v="9"/>
    <n v="1"/>
    <x v="1"/>
    <n v="1"/>
    <n v="0"/>
    <s v=""/>
  </r>
  <r>
    <x v="0"/>
    <x v="6"/>
    <d v="2022-10-12T00:00:00"/>
    <d v="2022-10-13T00:00:00"/>
    <d v="2022-10-12T00:00:00"/>
    <d v="2022-10-17T00:00:00"/>
    <x v="3"/>
    <x v="21"/>
    <x v="0"/>
    <n v="0"/>
    <n v="0"/>
    <n v="1"/>
    <n v="5"/>
    <n v="1"/>
    <x v="1"/>
    <n v="1"/>
    <n v="0"/>
    <s v=""/>
  </r>
  <r>
    <x v="0"/>
    <x v="3"/>
    <d v="2022-11-09T00:00:00"/>
    <d v="2022-11-11T00:00:00"/>
    <d v="2022-11-09T00:00:00"/>
    <d v="2022-11-15T00:00:00"/>
    <x v="3"/>
    <x v="21"/>
    <x v="0"/>
    <n v="0"/>
    <n v="0"/>
    <n v="2"/>
    <n v="6"/>
    <n v="1"/>
    <x v="1"/>
    <n v="1"/>
    <n v="0"/>
    <s v=""/>
  </r>
  <r>
    <x v="0"/>
    <x v="0"/>
    <d v="2021-12-13T00:00:00"/>
    <d v="2022-01-13T00:00:00"/>
    <d v="2021-12-13T00:00:00"/>
    <d v="2022-01-17T00:00:00"/>
    <x v="4"/>
    <x v="22"/>
    <x v="0"/>
    <n v="0"/>
    <n v="0"/>
    <n v="31"/>
    <n v="35"/>
    <n v="1"/>
    <x v="1"/>
    <n v="1"/>
    <n v="0"/>
    <s v=""/>
  </r>
  <r>
    <x v="0"/>
    <x v="2"/>
    <d v="2022-02-14T00:00:00"/>
    <d v="2022-03-11T00:00:00"/>
    <d v="2022-02-14T00:00:00"/>
    <d v="2022-03-15T00:00:00"/>
    <x v="4"/>
    <x v="22"/>
    <x v="0"/>
    <n v="0"/>
    <n v="0"/>
    <n v="25"/>
    <n v="29"/>
    <n v="1"/>
    <x v="1"/>
    <n v="1"/>
    <n v="0"/>
    <s v=""/>
  </r>
  <r>
    <x v="0"/>
    <x v="4"/>
    <d v="2022-03-28T00:00:00"/>
    <d v="2022-04-13T00:00:00"/>
    <d v="2022-03-28T00:00:00"/>
    <d v="2022-04-15T00:00:00"/>
    <x v="4"/>
    <x v="22"/>
    <x v="0"/>
    <n v="0"/>
    <n v="0"/>
    <n v="16"/>
    <n v="18"/>
    <n v="1"/>
    <x v="1"/>
    <n v="1"/>
    <n v="0"/>
    <s v=""/>
  </r>
  <r>
    <x v="0"/>
    <x v="7"/>
    <d v="2022-04-18T00:00:00"/>
    <d v="2022-05-17T00:00:00"/>
    <d v="2022-04-18T00:00:00"/>
    <d v="2022-05-19T00:00:00"/>
    <x v="4"/>
    <x v="22"/>
    <x v="0"/>
    <n v="0"/>
    <n v="0"/>
    <n v="29"/>
    <n v="31"/>
    <n v="1"/>
    <x v="1"/>
    <n v="1"/>
    <n v="0"/>
    <s v=""/>
  </r>
  <r>
    <x v="0"/>
    <x v="8"/>
    <d v="2022-05-20T00:00:00"/>
    <d v="2022-06-13T00:00:00"/>
    <d v="2022-05-20T00:00:00"/>
    <d v="2022-06-15T00:00:00"/>
    <x v="4"/>
    <x v="22"/>
    <x v="0"/>
    <n v="0"/>
    <n v="0"/>
    <n v="24"/>
    <n v="26"/>
    <n v="1"/>
    <x v="1"/>
    <n v="1"/>
    <n v="0"/>
    <s v=""/>
  </r>
  <r>
    <x v="0"/>
    <x v="5"/>
    <d v="2022-06-15T00:00:00"/>
    <d v="2022-07-13T00:00:00"/>
    <d v="2022-06-15T00:00:00"/>
    <d v="2022-07-15T00:00:00"/>
    <x v="4"/>
    <x v="22"/>
    <x v="0"/>
    <n v="0"/>
    <n v="0"/>
    <n v="28"/>
    <n v="30"/>
    <n v="1"/>
    <x v="1"/>
    <n v="1"/>
    <n v="0"/>
    <s v=""/>
  </r>
  <r>
    <x v="0"/>
    <x v="9"/>
    <d v="2022-07-13T00:00:00"/>
    <d v="2022-08-11T00:00:00"/>
    <d v="2022-07-13T00:00:00"/>
    <d v="2022-08-15T00:00:00"/>
    <x v="4"/>
    <x v="22"/>
    <x v="0"/>
    <n v="0"/>
    <n v="0"/>
    <n v="29"/>
    <n v="33"/>
    <n v="1"/>
    <x v="1"/>
    <n v="1"/>
    <n v="0"/>
    <s v=""/>
  </r>
  <r>
    <x v="0"/>
    <x v="10"/>
    <d v="2022-08-12T00:00:00"/>
    <d v="2022-09-13T00:00:00"/>
    <d v="2022-08-12T00:00:00"/>
    <d v="2022-09-15T00:00:00"/>
    <x v="4"/>
    <x v="22"/>
    <x v="0"/>
    <n v="0"/>
    <n v="0"/>
    <n v="32"/>
    <n v="34"/>
    <n v="1"/>
    <x v="1"/>
    <n v="1"/>
    <n v="0"/>
    <s v=""/>
  </r>
  <r>
    <x v="0"/>
    <x v="6"/>
    <d v="2022-09-13T00:00:00"/>
    <d v="2022-10-13T00:00:00"/>
    <d v="2022-09-13T00:00:00"/>
    <d v="2022-10-17T00:00:00"/>
    <x v="4"/>
    <x v="22"/>
    <x v="0"/>
    <n v="0"/>
    <n v="0"/>
    <n v="30"/>
    <n v="34"/>
    <n v="1"/>
    <x v="1"/>
    <n v="1"/>
    <n v="0"/>
    <s v=""/>
  </r>
  <r>
    <x v="0"/>
    <x v="3"/>
    <d v="2022-10-12T00:00:00"/>
    <d v="2022-11-11T00:00:00"/>
    <d v="2022-10-12T00:00:00"/>
    <d v="2022-11-15T00:00:00"/>
    <x v="4"/>
    <x v="22"/>
    <x v="0"/>
    <n v="0"/>
    <n v="0"/>
    <n v="30"/>
    <n v="34"/>
    <n v="1"/>
    <x v="1"/>
    <n v="1"/>
    <n v="0"/>
    <s v=""/>
  </r>
  <r>
    <x v="0"/>
    <x v="0"/>
    <d v="2022-01-12T00:00:00"/>
    <d v="2022-01-13T00:00:00"/>
    <d v="2022-01-12T00:00:00"/>
    <d v="2022-01-17T00:00:00"/>
    <x v="5"/>
    <x v="23"/>
    <x v="0"/>
    <n v="0"/>
    <n v="0"/>
    <n v="1"/>
    <n v="5"/>
    <n v="1"/>
    <x v="1"/>
    <n v="1"/>
    <n v="0"/>
    <s v=""/>
  </r>
  <r>
    <x v="0"/>
    <x v="1"/>
    <d v="2022-02-10T00:00:00"/>
    <d v="2022-02-11T00:00:00"/>
    <d v="2022-02-10T00:00:00"/>
    <d v="2022-02-15T00:00:00"/>
    <x v="5"/>
    <x v="23"/>
    <x v="0"/>
    <n v="0"/>
    <n v="0"/>
    <n v="1"/>
    <n v="5"/>
    <n v="1"/>
    <x v="1"/>
    <n v="1"/>
    <n v="0"/>
    <s v=""/>
  </r>
  <r>
    <x v="0"/>
    <x v="2"/>
    <d v="2022-03-14T00:00:00"/>
    <d v="2022-03-11T00:00:00"/>
    <d v="2022-03-14T00:00:00"/>
    <d v="2022-03-15T00:00:00"/>
    <x v="5"/>
    <x v="23"/>
    <x v="0"/>
    <n v="3"/>
    <n v="0"/>
    <n v="0"/>
    <n v="1"/>
    <n v="0"/>
    <x v="0"/>
    <n v="1"/>
    <n v="0"/>
    <s v=""/>
  </r>
  <r>
    <x v="0"/>
    <x v="4"/>
    <d v="2022-04-18T00:00:00"/>
    <d v="2022-04-13T00:00:00"/>
    <d v="2022-04-18T00:00:00"/>
    <d v="2022-04-15T00:00:00"/>
    <x v="5"/>
    <x v="23"/>
    <x v="0"/>
    <n v="5"/>
    <n v="3"/>
    <n v="0"/>
    <n v="0"/>
    <n v="0"/>
    <x v="0"/>
    <n v="0"/>
    <n v="1"/>
    <s v=""/>
  </r>
  <r>
    <x v="0"/>
    <x v="7"/>
    <d v="2022-05-19T00:00:00"/>
    <d v="2022-05-12T00:00:00"/>
    <d v="2022-05-19T00:00:00"/>
    <d v="2022-05-16T00:00:00"/>
    <x v="5"/>
    <x v="23"/>
    <x v="0"/>
    <n v="7"/>
    <n v="3"/>
    <n v="0"/>
    <n v="0"/>
    <n v="0"/>
    <x v="0"/>
    <n v="0"/>
    <n v="1"/>
    <s v=""/>
  </r>
  <r>
    <x v="0"/>
    <x v="8"/>
    <d v="2022-06-10T00:00:00"/>
    <d v="2022-06-13T00:00:00"/>
    <d v="2022-06-10T00:00:00"/>
    <d v="2022-06-15T00:00:00"/>
    <x v="5"/>
    <x v="23"/>
    <x v="0"/>
    <n v="0"/>
    <n v="0"/>
    <n v="3"/>
    <n v="5"/>
    <n v="1"/>
    <x v="1"/>
    <n v="1"/>
    <n v="0"/>
    <s v=""/>
  </r>
  <r>
    <x v="0"/>
    <x v="5"/>
    <d v="2022-07-13T00:00:00"/>
    <d v="2022-07-13T00:00:00"/>
    <d v="2022-07-13T00:00:00"/>
    <d v="2022-07-15T00:00:00"/>
    <x v="5"/>
    <x v="23"/>
    <x v="0"/>
    <n v="0"/>
    <n v="0"/>
    <n v="0"/>
    <n v="2"/>
    <n v="1"/>
    <x v="1"/>
    <n v="1"/>
    <n v="0"/>
    <s v=""/>
  </r>
  <r>
    <x v="0"/>
    <x v="9"/>
    <d v="2022-08-11T00:00:00"/>
    <d v="2022-08-11T00:00:00"/>
    <d v="2022-08-11T00:00:00"/>
    <d v="2022-08-15T00:00:00"/>
    <x v="5"/>
    <x v="23"/>
    <x v="0"/>
    <n v="0"/>
    <n v="0"/>
    <n v="0"/>
    <n v="4"/>
    <n v="1"/>
    <x v="1"/>
    <n v="1"/>
    <n v="0"/>
    <s v=""/>
  </r>
  <r>
    <x v="0"/>
    <x v="10"/>
    <d v="2022-09-05T00:00:00"/>
    <d v="2022-09-13T00:00:00"/>
    <d v="2022-09-05T00:00:00"/>
    <d v="2022-09-15T00:00:00"/>
    <x v="5"/>
    <x v="23"/>
    <x v="0"/>
    <n v="0"/>
    <n v="0"/>
    <n v="8"/>
    <n v="10"/>
    <n v="1"/>
    <x v="1"/>
    <n v="1"/>
    <n v="0"/>
    <s v=""/>
  </r>
  <r>
    <x v="0"/>
    <x v="6"/>
    <d v="2022-10-12T00:00:00"/>
    <d v="2022-10-13T00:00:00"/>
    <d v="2022-10-12T00:00:00"/>
    <d v="2022-10-17T00:00:00"/>
    <x v="5"/>
    <x v="23"/>
    <x v="0"/>
    <n v="0"/>
    <n v="0"/>
    <n v="1"/>
    <n v="5"/>
    <n v="1"/>
    <x v="1"/>
    <n v="1"/>
    <n v="0"/>
    <s v=""/>
  </r>
  <r>
    <x v="0"/>
    <x v="3"/>
    <d v="2022-11-09T00:00:00"/>
    <d v="2022-11-11T00:00:00"/>
    <d v="2022-11-09T00:00:00"/>
    <d v="2022-11-15T00:00:00"/>
    <x v="5"/>
    <x v="23"/>
    <x v="0"/>
    <n v="0"/>
    <n v="0"/>
    <n v="2"/>
    <n v="6"/>
    <n v="1"/>
    <x v="1"/>
    <n v="1"/>
    <n v="0"/>
    <s v=""/>
  </r>
  <r>
    <x v="0"/>
    <x v="0"/>
    <d v="2022-01-12T00:00:00"/>
    <d v="2022-01-13T00:00:00"/>
    <d v="2022-01-12T00:00:00"/>
    <d v="2022-01-17T00:00:00"/>
    <x v="5"/>
    <x v="24"/>
    <x v="0"/>
    <n v="0"/>
    <n v="0"/>
    <n v="1"/>
    <n v="5"/>
    <n v="1"/>
    <x v="1"/>
    <n v="1"/>
    <n v="0"/>
    <s v=""/>
  </r>
  <r>
    <x v="0"/>
    <x v="1"/>
    <d v="2022-02-10T00:00:00"/>
    <d v="2022-02-11T00:00:00"/>
    <d v="2022-02-10T00:00:00"/>
    <d v="2022-02-15T00:00:00"/>
    <x v="5"/>
    <x v="24"/>
    <x v="0"/>
    <n v="0"/>
    <n v="0"/>
    <n v="1"/>
    <n v="5"/>
    <n v="1"/>
    <x v="1"/>
    <n v="1"/>
    <n v="0"/>
    <s v=""/>
  </r>
  <r>
    <x v="0"/>
    <x v="2"/>
    <d v="2022-03-14T00:00:00"/>
    <d v="2022-03-11T00:00:00"/>
    <d v="2022-03-14T00:00:00"/>
    <d v="2022-03-15T00:00:00"/>
    <x v="5"/>
    <x v="24"/>
    <x v="0"/>
    <n v="3"/>
    <n v="0"/>
    <n v="0"/>
    <n v="1"/>
    <n v="0"/>
    <x v="0"/>
    <n v="1"/>
    <n v="0"/>
    <s v=""/>
  </r>
  <r>
    <x v="0"/>
    <x v="1"/>
    <d v="2022-02-10T00:00:00"/>
    <d v="2022-02-11T00:00:00"/>
    <d v="2022-02-10T00:00:00"/>
    <d v="2022-02-15T00:00:00"/>
    <x v="5"/>
    <x v="25"/>
    <x v="3"/>
    <n v="0"/>
    <n v="0"/>
    <n v="1"/>
    <n v="5"/>
    <n v="1"/>
    <x v="1"/>
    <n v="1"/>
    <n v="0"/>
    <s v=""/>
  </r>
  <r>
    <x v="0"/>
    <x v="1"/>
    <d v="2022-02-10T00:00:00"/>
    <d v="2022-02-11T00:00:00"/>
    <d v="2022-02-10T00:00:00"/>
    <d v="2022-02-15T00:00:00"/>
    <x v="5"/>
    <x v="26"/>
    <x v="3"/>
    <n v="0"/>
    <n v="0"/>
    <n v="1"/>
    <n v="5"/>
    <n v="1"/>
    <x v="1"/>
    <n v="1"/>
    <n v="0"/>
    <s v=""/>
  </r>
  <r>
    <x v="0"/>
    <x v="1"/>
    <d v="2022-02-10T00:00:00"/>
    <d v="2022-02-11T00:00:00"/>
    <d v="2022-02-10T00:00:00"/>
    <d v="2022-02-15T00:00:00"/>
    <x v="5"/>
    <x v="27"/>
    <x v="3"/>
    <n v="0"/>
    <n v="0"/>
    <n v="1"/>
    <n v="5"/>
    <n v="1"/>
    <x v="1"/>
    <n v="1"/>
    <n v="0"/>
    <s v=""/>
  </r>
  <r>
    <x v="0"/>
    <x v="0"/>
    <d v="2022-01-12T00:00:00"/>
    <d v="2022-01-13T00:00:00"/>
    <d v="2022-01-12T00:00:00"/>
    <d v="2022-01-17T00:00:00"/>
    <x v="5"/>
    <x v="28"/>
    <x v="0"/>
    <n v="0"/>
    <n v="0"/>
    <n v="1"/>
    <n v="5"/>
    <n v="1"/>
    <x v="1"/>
    <n v="1"/>
    <n v="0"/>
    <s v=""/>
  </r>
  <r>
    <x v="0"/>
    <x v="1"/>
    <d v="2022-02-10T00:00:00"/>
    <d v="2022-02-11T00:00:00"/>
    <d v="2022-02-10T00:00:00"/>
    <d v="2022-02-15T00:00:00"/>
    <x v="5"/>
    <x v="28"/>
    <x v="0"/>
    <n v="0"/>
    <n v="0"/>
    <n v="1"/>
    <n v="5"/>
    <n v="1"/>
    <x v="1"/>
    <n v="1"/>
    <n v="0"/>
    <s v=""/>
  </r>
  <r>
    <x v="0"/>
    <x v="2"/>
    <d v="2022-03-14T00:00:00"/>
    <d v="2022-03-11T00:00:00"/>
    <d v="2022-03-14T00:00:00"/>
    <d v="2022-03-15T00:00:00"/>
    <x v="5"/>
    <x v="28"/>
    <x v="0"/>
    <n v="3"/>
    <n v="0"/>
    <n v="0"/>
    <n v="1"/>
    <n v="0"/>
    <x v="0"/>
    <n v="1"/>
    <n v="0"/>
    <s v=""/>
  </r>
  <r>
    <x v="0"/>
    <x v="4"/>
    <d v="2022-04-18T00:00:00"/>
    <d v="2022-04-13T00:00:00"/>
    <d v="2022-04-18T00:00:00"/>
    <d v="2022-04-15T00:00:00"/>
    <x v="5"/>
    <x v="28"/>
    <x v="0"/>
    <n v="5"/>
    <n v="3"/>
    <n v="0"/>
    <n v="0"/>
    <n v="0"/>
    <x v="0"/>
    <n v="0"/>
    <n v="1"/>
    <s v=""/>
  </r>
  <r>
    <x v="0"/>
    <x v="7"/>
    <d v="2022-05-19T00:00:00"/>
    <d v="2022-05-12T00:00:00"/>
    <d v="2022-05-19T00:00:00"/>
    <d v="2022-05-16T00:00:00"/>
    <x v="5"/>
    <x v="28"/>
    <x v="0"/>
    <n v="7"/>
    <n v="3"/>
    <n v="0"/>
    <n v="0"/>
    <n v="0"/>
    <x v="0"/>
    <n v="0"/>
    <n v="1"/>
    <s v=""/>
  </r>
  <r>
    <x v="0"/>
    <x v="8"/>
    <d v="2022-06-10T00:00:00"/>
    <d v="2022-06-13T00:00:00"/>
    <d v="2022-06-10T00:00:00"/>
    <d v="2022-06-15T00:00:00"/>
    <x v="5"/>
    <x v="28"/>
    <x v="0"/>
    <n v="0"/>
    <n v="0"/>
    <n v="3"/>
    <n v="5"/>
    <n v="1"/>
    <x v="1"/>
    <n v="1"/>
    <n v="0"/>
    <s v=""/>
  </r>
  <r>
    <x v="0"/>
    <x v="5"/>
    <d v="2022-07-13T00:00:00"/>
    <d v="2022-07-13T00:00:00"/>
    <d v="2022-07-13T00:00:00"/>
    <d v="2022-07-15T00:00:00"/>
    <x v="5"/>
    <x v="28"/>
    <x v="0"/>
    <n v="0"/>
    <n v="0"/>
    <n v="0"/>
    <n v="2"/>
    <n v="1"/>
    <x v="1"/>
    <n v="1"/>
    <n v="0"/>
    <s v=""/>
  </r>
  <r>
    <x v="0"/>
    <x v="9"/>
    <d v="2022-08-11T00:00:00"/>
    <d v="2022-08-11T00:00:00"/>
    <d v="2022-08-11T00:00:00"/>
    <d v="2022-08-15T00:00:00"/>
    <x v="5"/>
    <x v="28"/>
    <x v="0"/>
    <n v="0"/>
    <n v="0"/>
    <n v="0"/>
    <n v="4"/>
    <n v="1"/>
    <x v="1"/>
    <n v="1"/>
    <n v="0"/>
    <s v=""/>
  </r>
  <r>
    <x v="0"/>
    <x v="10"/>
    <d v="2022-09-05T00:00:00"/>
    <d v="2022-09-13T00:00:00"/>
    <d v="2022-09-05T00:00:00"/>
    <d v="2022-09-15T00:00:00"/>
    <x v="5"/>
    <x v="28"/>
    <x v="0"/>
    <n v="0"/>
    <n v="0"/>
    <n v="8"/>
    <n v="10"/>
    <n v="1"/>
    <x v="1"/>
    <n v="1"/>
    <n v="0"/>
    <s v=""/>
  </r>
  <r>
    <x v="0"/>
    <x v="6"/>
    <d v="2022-10-12T00:00:00"/>
    <d v="2022-10-13T00:00:00"/>
    <d v="2022-10-12T00:00:00"/>
    <d v="2022-10-17T00:00:00"/>
    <x v="5"/>
    <x v="28"/>
    <x v="0"/>
    <n v="0"/>
    <n v="0"/>
    <n v="1"/>
    <n v="5"/>
    <n v="1"/>
    <x v="1"/>
    <n v="1"/>
    <n v="0"/>
    <s v=""/>
  </r>
  <r>
    <x v="0"/>
    <x v="3"/>
    <d v="2022-11-09T00:00:00"/>
    <d v="2022-11-11T00:00:00"/>
    <d v="2022-11-09T00:00:00"/>
    <d v="2022-11-15T00:00:00"/>
    <x v="5"/>
    <x v="28"/>
    <x v="0"/>
    <n v="0"/>
    <n v="0"/>
    <n v="2"/>
    <n v="6"/>
    <n v="1"/>
    <x v="1"/>
    <n v="1"/>
    <n v="0"/>
    <s v=""/>
  </r>
  <r>
    <x v="0"/>
    <x v="0"/>
    <d v="2022-01-17T00:00:00"/>
    <d v="2022-01-19T00:00:00"/>
    <d v="2022-01-17T00:00:00"/>
    <d v="2022-01-21T00:00:00"/>
    <x v="5"/>
    <x v="29"/>
    <x v="0"/>
    <n v="0"/>
    <n v="0"/>
    <n v="2"/>
    <n v="4"/>
    <n v="1"/>
    <x v="1"/>
    <n v="1"/>
    <n v="0"/>
    <s v=""/>
  </r>
  <r>
    <x v="0"/>
    <x v="1"/>
    <d v="2022-02-10T00:00:00"/>
    <d v="2022-02-10T00:00:00"/>
    <d v="2022-02-10T00:00:00"/>
    <d v="2022-02-14T00:00:00"/>
    <x v="5"/>
    <x v="29"/>
    <x v="0"/>
    <n v="0"/>
    <n v="0"/>
    <n v="0"/>
    <n v="4"/>
    <n v="1"/>
    <x v="1"/>
    <n v="1"/>
    <n v="0"/>
    <s v=""/>
  </r>
  <r>
    <x v="0"/>
    <x v="2"/>
    <d v="2022-03-11T00:00:00"/>
    <d v="2022-03-11T00:00:00"/>
    <d v="2022-03-11T00:00:00"/>
    <d v="2022-03-15T00:00:00"/>
    <x v="5"/>
    <x v="29"/>
    <x v="0"/>
    <n v="0"/>
    <n v="0"/>
    <n v="0"/>
    <n v="4"/>
    <n v="1"/>
    <x v="1"/>
    <n v="1"/>
    <n v="0"/>
    <s v=""/>
  </r>
  <r>
    <x v="0"/>
    <x v="4"/>
    <d v="2022-04-13T00:00:00"/>
    <d v="2022-04-12T00:00:00"/>
    <d v="2022-04-13T00:00:00"/>
    <d v="2022-04-14T00:00:00"/>
    <x v="5"/>
    <x v="29"/>
    <x v="0"/>
    <n v="1"/>
    <n v="0"/>
    <n v="0"/>
    <n v="1"/>
    <n v="0"/>
    <x v="0"/>
    <n v="1"/>
    <n v="0"/>
    <s v=""/>
  </r>
  <r>
    <x v="0"/>
    <x v="7"/>
    <d v="2022-05-13T00:00:00"/>
    <d v="2022-05-17T00:00:00"/>
    <d v="2022-05-13T00:00:00"/>
    <d v="2022-05-19T00:00:00"/>
    <x v="5"/>
    <x v="29"/>
    <x v="0"/>
    <n v="0"/>
    <n v="0"/>
    <n v="4"/>
    <n v="6"/>
    <n v="1"/>
    <x v="1"/>
    <n v="1"/>
    <n v="0"/>
    <s v=""/>
  </r>
  <r>
    <x v="0"/>
    <x v="8"/>
    <d v="2022-06-14T00:00:00"/>
    <d v="2022-06-13T00:00:00"/>
    <d v="2022-06-14T00:00:00"/>
    <d v="2022-06-15T00:00:00"/>
    <x v="5"/>
    <x v="29"/>
    <x v="0"/>
    <n v="1"/>
    <n v="0"/>
    <n v="0"/>
    <n v="1"/>
    <n v="0"/>
    <x v="0"/>
    <n v="1"/>
    <n v="0"/>
    <s v=""/>
  </r>
  <r>
    <x v="0"/>
    <x v="5"/>
    <d v="2022-07-12T00:00:00"/>
    <d v="2022-07-12T00:00:00"/>
    <d v="2022-07-12T00:00:00"/>
    <d v="2022-07-14T00:00:00"/>
    <x v="5"/>
    <x v="29"/>
    <x v="0"/>
    <n v="0"/>
    <n v="0"/>
    <n v="0"/>
    <n v="2"/>
    <n v="1"/>
    <x v="1"/>
    <n v="1"/>
    <n v="0"/>
    <s v=""/>
  </r>
  <r>
    <x v="0"/>
    <x v="9"/>
    <d v="2022-08-10T00:00:00"/>
    <d v="2022-08-10T00:00:00"/>
    <d v="2022-08-10T00:00:00"/>
    <d v="2022-08-12T00:00:00"/>
    <x v="5"/>
    <x v="29"/>
    <x v="0"/>
    <n v="0"/>
    <n v="0"/>
    <n v="0"/>
    <n v="2"/>
    <n v="1"/>
    <x v="1"/>
    <n v="1"/>
    <n v="0"/>
    <s v=""/>
  </r>
  <r>
    <x v="0"/>
    <x v="10"/>
    <d v="2022-09-08T00:00:00"/>
    <d v="2022-09-12T00:00:00"/>
    <d v="2022-09-08T00:00:00"/>
    <d v="2022-09-14T00:00:00"/>
    <x v="5"/>
    <x v="29"/>
    <x v="0"/>
    <n v="0"/>
    <n v="0"/>
    <n v="4"/>
    <n v="6"/>
    <n v="1"/>
    <x v="1"/>
    <n v="1"/>
    <n v="0"/>
    <s v=""/>
  </r>
  <r>
    <x v="0"/>
    <x v="6"/>
    <d v="2022-10-10T00:00:00"/>
    <d v="2022-10-12T00:00:00"/>
    <d v="2022-10-10T00:00:00"/>
    <d v="2022-10-14T00:00:00"/>
    <x v="5"/>
    <x v="29"/>
    <x v="0"/>
    <n v="0"/>
    <n v="0"/>
    <n v="2"/>
    <n v="4"/>
    <n v="1"/>
    <x v="1"/>
    <n v="1"/>
    <n v="0"/>
    <s v=""/>
  </r>
  <r>
    <x v="0"/>
    <x v="3"/>
    <d v="2022-11-10T00:00:00"/>
    <d v="2022-11-11T00:00:00"/>
    <d v="2022-11-10T00:00:00"/>
    <d v="2022-11-15T00:00:00"/>
    <x v="5"/>
    <x v="29"/>
    <x v="0"/>
    <n v="0"/>
    <n v="0"/>
    <n v="1"/>
    <n v="5"/>
    <n v="1"/>
    <x v="1"/>
    <n v="1"/>
    <n v="0"/>
    <s v=""/>
  </r>
  <r>
    <x v="0"/>
    <x v="7"/>
    <d v="2022-05-20T00:00:00"/>
    <d v="2022-05-31T00:00:00"/>
    <d v="2022-05-20T00:00:00"/>
    <d v="2022-06-02T00:00:00"/>
    <x v="6"/>
    <x v="30"/>
    <x v="1"/>
    <n v="0"/>
    <n v="0"/>
    <n v="11"/>
    <n v="13"/>
    <n v="1"/>
    <x v="1"/>
    <n v="1"/>
    <n v="0"/>
    <s v=""/>
  </r>
  <r>
    <x v="0"/>
    <x v="0"/>
    <d v="2022-01-26T00:00:00"/>
    <d v="2022-01-27T00:00:00"/>
    <d v="2022-01-26T00:00:00"/>
    <d v="2022-01-31T00:00:00"/>
    <x v="7"/>
    <x v="31"/>
    <x v="3"/>
    <n v="0"/>
    <n v="0"/>
    <n v="1"/>
    <n v="5"/>
    <n v="1"/>
    <x v="1"/>
    <n v="1"/>
    <n v="0"/>
    <s v=""/>
  </r>
  <r>
    <x v="0"/>
    <x v="4"/>
    <d v="2022-04-26T00:00:00"/>
    <d v="2022-04-28T00:00:00"/>
    <d v="2022-05-04T00:00:00"/>
    <d v="2022-05-04T00:00:00"/>
    <x v="7"/>
    <x v="31"/>
    <x v="3"/>
    <n v="0"/>
    <n v="0"/>
    <n v="2"/>
    <n v="0"/>
    <n v="1"/>
    <x v="1"/>
    <n v="1"/>
    <n v="0"/>
    <s v=""/>
  </r>
  <r>
    <x v="0"/>
    <x v="5"/>
    <d v="2022-04-26T00:00:00"/>
    <d v="2022-07-28T00:00:00"/>
    <d v="2022-07-27T00:00:00"/>
    <d v="2022-08-01T00:00:00"/>
    <x v="7"/>
    <x v="31"/>
    <x v="3"/>
    <n v="0"/>
    <n v="0"/>
    <n v="93"/>
    <n v="5"/>
    <n v="1"/>
    <x v="1"/>
    <n v="1"/>
    <n v="0"/>
    <s v=""/>
  </r>
  <r>
    <x v="0"/>
    <x v="6"/>
    <d v="2022-10-26T00:00:00"/>
    <d v="2022-10-27T00:00:00"/>
    <d v="2022-10-26T00:00:00"/>
    <d v="2022-10-31T00:00:00"/>
    <x v="7"/>
    <x v="31"/>
    <x v="3"/>
    <n v="0"/>
    <n v="0"/>
    <n v="1"/>
    <n v="5"/>
    <n v="1"/>
    <x v="1"/>
    <n v="1"/>
    <n v="0"/>
    <s v=""/>
  </r>
  <r>
    <x v="0"/>
    <x v="0"/>
    <d v="2022-01-26T00:00:00"/>
    <d v="2022-01-27T00:00:00"/>
    <d v="2022-01-26T00:00:00"/>
    <d v="2022-01-31T00:00:00"/>
    <x v="7"/>
    <x v="32"/>
    <x v="3"/>
    <n v="0"/>
    <n v="0"/>
    <n v="1"/>
    <n v="5"/>
    <n v="1"/>
    <x v="1"/>
    <n v="1"/>
    <n v="0"/>
    <s v=""/>
  </r>
  <r>
    <x v="0"/>
    <x v="4"/>
    <d v="2022-04-26T00:00:00"/>
    <d v="2022-04-28T00:00:00"/>
    <d v="2022-05-04T00:00:00"/>
    <d v="2022-05-04T00:00:00"/>
    <x v="7"/>
    <x v="32"/>
    <x v="3"/>
    <n v="0"/>
    <n v="0"/>
    <n v="2"/>
    <n v="0"/>
    <n v="1"/>
    <x v="1"/>
    <n v="1"/>
    <n v="0"/>
    <s v=""/>
  </r>
  <r>
    <x v="0"/>
    <x v="5"/>
    <d v="2022-07-27T00:00:00"/>
    <d v="2022-07-28T00:00:00"/>
    <d v="2022-07-27T00:00:00"/>
    <d v="2022-08-01T00:00:00"/>
    <x v="7"/>
    <x v="32"/>
    <x v="3"/>
    <n v="0"/>
    <n v="0"/>
    <n v="1"/>
    <n v="5"/>
    <n v="1"/>
    <x v="1"/>
    <n v="1"/>
    <n v="0"/>
    <s v=""/>
  </r>
  <r>
    <x v="0"/>
    <x v="6"/>
    <d v="2022-10-26T00:00:00"/>
    <d v="2022-10-27T00:00:00"/>
    <d v="2022-10-26T00:00:00"/>
    <d v="2022-10-31T00:00:00"/>
    <x v="7"/>
    <x v="32"/>
    <x v="3"/>
    <n v="0"/>
    <n v="0"/>
    <n v="1"/>
    <n v="5"/>
    <n v="1"/>
    <x v="1"/>
    <n v="1"/>
    <n v="0"/>
    <s v=""/>
  </r>
  <r>
    <x v="0"/>
    <x v="0"/>
    <d v="2022-01-26T00:00:00"/>
    <d v="2022-01-27T00:00:00"/>
    <d v="2022-01-26T00:00:00"/>
    <d v="2022-01-31T00:00:00"/>
    <x v="7"/>
    <x v="33"/>
    <x v="3"/>
    <n v="0"/>
    <n v="0"/>
    <n v="1"/>
    <n v="5"/>
    <n v="1"/>
    <x v="1"/>
    <n v="1"/>
    <n v="0"/>
    <s v=""/>
  </r>
  <r>
    <x v="0"/>
    <x v="4"/>
    <d v="2022-04-26T00:00:00"/>
    <d v="2022-04-28T00:00:00"/>
    <d v="2022-05-04T00:00:00"/>
    <d v="2022-05-04T00:00:00"/>
    <x v="7"/>
    <x v="33"/>
    <x v="3"/>
    <n v="0"/>
    <n v="0"/>
    <n v="2"/>
    <n v="0"/>
    <n v="1"/>
    <x v="1"/>
    <n v="1"/>
    <n v="0"/>
    <s v=""/>
  </r>
  <r>
    <x v="0"/>
    <x v="5"/>
    <d v="2022-07-27T00:00:00"/>
    <d v="2022-07-28T00:00:00"/>
    <d v="2022-07-27T00:00:00"/>
    <d v="2022-08-01T00:00:00"/>
    <x v="7"/>
    <x v="33"/>
    <x v="3"/>
    <n v="0"/>
    <n v="0"/>
    <n v="1"/>
    <n v="5"/>
    <n v="1"/>
    <x v="1"/>
    <n v="1"/>
    <n v="0"/>
    <s v=""/>
  </r>
  <r>
    <x v="0"/>
    <x v="6"/>
    <d v="2022-10-26T00:00:00"/>
    <d v="2022-10-27T00:00:00"/>
    <d v="2022-10-26T00:00:00"/>
    <d v="2022-10-31T00:00:00"/>
    <x v="7"/>
    <x v="33"/>
    <x v="3"/>
    <n v="0"/>
    <n v="0"/>
    <n v="1"/>
    <n v="5"/>
    <n v="1"/>
    <x v="1"/>
    <n v="1"/>
    <n v="0"/>
    <s v=""/>
  </r>
  <r>
    <x v="0"/>
    <x v="0"/>
    <d v="2022-01-26T00:00:00"/>
    <d v="2022-01-27T00:00:00"/>
    <d v="2022-01-26T00:00:00"/>
    <d v="2022-01-31T00:00:00"/>
    <x v="7"/>
    <x v="34"/>
    <x v="3"/>
    <n v="0"/>
    <n v="0"/>
    <n v="1"/>
    <n v="5"/>
    <n v="1"/>
    <x v="1"/>
    <n v="1"/>
    <n v="0"/>
    <s v=""/>
  </r>
  <r>
    <x v="0"/>
    <x v="4"/>
    <d v="2022-04-26T00:00:00"/>
    <d v="2022-04-28T00:00:00"/>
    <d v="2022-05-04T00:00:00"/>
    <d v="2022-05-04T00:00:00"/>
    <x v="7"/>
    <x v="34"/>
    <x v="3"/>
    <n v="0"/>
    <n v="0"/>
    <n v="2"/>
    <n v="0"/>
    <n v="1"/>
    <x v="1"/>
    <n v="1"/>
    <n v="0"/>
    <s v=""/>
  </r>
  <r>
    <x v="0"/>
    <x v="5"/>
    <d v="2022-07-27T00:00:00"/>
    <d v="2022-07-28T00:00:00"/>
    <d v="2022-07-27T00:00:00"/>
    <d v="2022-08-01T00:00:00"/>
    <x v="7"/>
    <x v="34"/>
    <x v="3"/>
    <n v="0"/>
    <n v="0"/>
    <n v="1"/>
    <n v="5"/>
    <n v="1"/>
    <x v="1"/>
    <n v="1"/>
    <n v="0"/>
    <s v=""/>
  </r>
  <r>
    <x v="0"/>
    <x v="6"/>
    <d v="2022-10-26T00:00:00"/>
    <d v="2022-10-27T00:00:00"/>
    <d v="2022-10-26T00:00:00"/>
    <d v="2022-10-31T00:00:00"/>
    <x v="7"/>
    <x v="34"/>
    <x v="3"/>
    <n v="0"/>
    <n v="0"/>
    <n v="1"/>
    <n v="5"/>
    <n v="1"/>
    <x v="1"/>
    <n v="1"/>
    <n v="0"/>
    <s v=""/>
  </r>
  <r>
    <x v="0"/>
    <x v="0"/>
    <d v="2022-01-14T00:00:00"/>
    <d v="2022-01-18T00:00:00"/>
    <d v="2022-01-14T00:00:00"/>
    <d v="2022-01-20T00:00:00"/>
    <x v="7"/>
    <x v="35"/>
    <x v="1"/>
    <n v="0"/>
    <n v="0"/>
    <n v="4"/>
    <n v="6"/>
    <n v="1"/>
    <x v="1"/>
    <n v="1"/>
    <n v="0"/>
    <s v=""/>
  </r>
  <r>
    <x v="0"/>
    <x v="0"/>
    <d v="2022-01-20T00:00:00"/>
    <d v="2022-01-27T00:00:00"/>
    <d v="2022-01-20T00:00:00"/>
    <d v="2022-01-31T00:00:00"/>
    <x v="8"/>
    <x v="36"/>
    <x v="3"/>
    <n v="0"/>
    <n v="0"/>
    <n v="7"/>
    <n v="11"/>
    <n v="1"/>
    <x v="1"/>
    <n v="1"/>
    <n v="0"/>
    <s v=""/>
  </r>
  <r>
    <x v="0"/>
    <x v="4"/>
    <d v="2022-04-20T00:00:00"/>
    <d v="2022-04-28T00:00:00"/>
    <d v="2022-04-20T00:00:00"/>
    <d v="2022-05-04T00:00:00"/>
    <x v="8"/>
    <x v="36"/>
    <x v="3"/>
    <n v="0"/>
    <n v="0"/>
    <n v="8"/>
    <n v="14"/>
    <n v="1"/>
    <x v="1"/>
    <n v="1"/>
    <n v="0"/>
    <s v=""/>
  </r>
  <r>
    <x v="0"/>
    <x v="5"/>
    <d v="2022-07-11T00:00:00"/>
    <d v="2022-07-28T00:00:00"/>
    <d v="2022-07-11T00:00:00"/>
    <d v="2022-08-01T00:00:00"/>
    <x v="8"/>
    <x v="36"/>
    <x v="3"/>
    <n v="0"/>
    <n v="0"/>
    <n v="17"/>
    <n v="21"/>
    <n v="1"/>
    <x v="1"/>
    <n v="1"/>
    <n v="0"/>
    <s v=""/>
  </r>
  <r>
    <x v="0"/>
    <x v="6"/>
    <d v="2022-10-27T00:00:00"/>
    <d v="2022-10-27T00:00:00"/>
    <d v="2022-10-27T00:00:00"/>
    <d v="2022-10-31T00:00:00"/>
    <x v="8"/>
    <x v="36"/>
    <x v="3"/>
    <n v="0"/>
    <n v="0"/>
    <n v="0"/>
    <n v="4"/>
    <n v="1"/>
    <x v="1"/>
    <n v="1"/>
    <n v="0"/>
    <s v=""/>
  </r>
  <r>
    <x v="0"/>
    <x v="0"/>
    <d v="2022-01-18T00:00:00"/>
    <d v="2022-01-27T00:00:00"/>
    <d v="2022-01-18T00:00:00"/>
    <d v="2022-01-31T00:00:00"/>
    <x v="9"/>
    <x v="37"/>
    <x v="3"/>
    <n v="0"/>
    <n v="0"/>
    <n v="9"/>
    <n v="13"/>
    <n v="1"/>
    <x v="1"/>
    <n v="1"/>
    <n v="0"/>
    <s v=""/>
  </r>
  <r>
    <x v="0"/>
    <x v="4"/>
    <d v="2022-04-13T00:00:00"/>
    <d v="2022-04-28T00:00:00"/>
    <d v="2022-04-13T00:00:00"/>
    <d v="2022-05-04T00:00:00"/>
    <x v="9"/>
    <x v="37"/>
    <x v="3"/>
    <n v="0"/>
    <n v="0"/>
    <n v="15"/>
    <n v="21"/>
    <n v="1"/>
    <x v="1"/>
    <n v="1"/>
    <n v="0"/>
    <s v=""/>
  </r>
  <r>
    <x v="0"/>
    <x v="5"/>
    <d v="2022-08-02T00:00:00"/>
    <d v="2022-07-29T00:00:00"/>
    <d v="2022-08-02T00:00:00"/>
    <d v="2022-08-01T00:00:00"/>
    <x v="9"/>
    <x v="37"/>
    <x v="3"/>
    <n v="4"/>
    <n v="1"/>
    <n v="0"/>
    <n v="0"/>
    <n v="0"/>
    <x v="0"/>
    <n v="0"/>
    <n v="1"/>
    <s v=""/>
  </r>
  <r>
    <x v="0"/>
    <x v="6"/>
    <d v="2022-10-18T00:00:00"/>
    <d v="2022-10-27T00:00:00"/>
    <d v="2022-10-18T00:00:00"/>
    <d v="2022-10-31T00:00:00"/>
    <x v="9"/>
    <x v="37"/>
    <x v="3"/>
    <n v="0"/>
    <n v="0"/>
    <n v="9"/>
    <n v="13"/>
    <n v="1"/>
    <x v="1"/>
    <n v="1"/>
    <n v="0"/>
    <s v=""/>
  </r>
  <r>
    <x v="0"/>
    <x v="0"/>
    <d v="2021-12-08T00:00:00"/>
    <d v="2022-01-21T00:00:00"/>
    <d v="2021-12-08T00:00:00"/>
    <d v="2022-01-25T00:00:00"/>
    <x v="9"/>
    <x v="38"/>
    <x v="3"/>
    <n v="0"/>
    <n v="0"/>
    <n v="44"/>
    <n v="48"/>
    <n v="1"/>
    <x v="1"/>
    <n v="1"/>
    <n v="0"/>
    <s v=""/>
  </r>
  <r>
    <x v="0"/>
    <x v="4"/>
    <d v="2022-03-11T00:00:00"/>
    <d v="2022-04-22T00:00:00"/>
    <d v="2022-03-11T00:00:00"/>
    <d v="2022-04-26T00:00:00"/>
    <x v="9"/>
    <x v="38"/>
    <x v="3"/>
    <n v="0"/>
    <n v="0"/>
    <n v="42"/>
    <n v="46"/>
    <n v="1"/>
    <x v="1"/>
    <n v="1"/>
    <n v="0"/>
    <s v=""/>
  </r>
  <r>
    <x v="0"/>
    <x v="4"/>
    <d v="2022-03-11T00:00:00"/>
    <d v="2022-04-28T00:00:00"/>
    <d v="2022-03-11T00:00:00"/>
    <d v="2022-05-04T00:00:00"/>
    <x v="9"/>
    <x v="38"/>
    <x v="3"/>
    <n v="0"/>
    <n v="0"/>
    <n v="48"/>
    <n v="54"/>
    <n v="1"/>
    <x v="1"/>
    <n v="1"/>
    <n v="0"/>
    <s v=""/>
  </r>
  <r>
    <x v="0"/>
    <x v="5"/>
    <d v="2022-06-10T00:00:00"/>
    <d v="2022-07-19T00:00:00"/>
    <d v="2022-06-10T00:00:00"/>
    <d v="2022-07-21T00:00:00"/>
    <x v="9"/>
    <x v="38"/>
    <x v="3"/>
    <n v="0"/>
    <n v="0"/>
    <n v="39"/>
    <n v="41"/>
    <n v="1"/>
    <x v="1"/>
    <n v="1"/>
    <n v="0"/>
    <s v=""/>
  </r>
  <r>
    <x v="0"/>
    <x v="6"/>
    <d v="2022-09-09T00:00:00"/>
    <d v="2022-10-11T00:00:00"/>
    <d v="2022-09-09T00:00:00"/>
    <d v="2022-10-13T00:00:00"/>
    <x v="9"/>
    <x v="38"/>
    <x v="3"/>
    <n v="0"/>
    <n v="0"/>
    <n v="32"/>
    <n v="34"/>
    <n v="1"/>
    <x v="1"/>
    <n v="1"/>
    <n v="0"/>
    <s v=""/>
  </r>
  <r>
    <x v="0"/>
    <x v="0"/>
    <d v="2021-12-08T00:00:00"/>
    <d v="2022-01-21T00:00:00"/>
    <d v="2021-12-08T00:00:00"/>
    <d v="2022-01-25T00:00:00"/>
    <x v="9"/>
    <x v="39"/>
    <x v="3"/>
    <n v="0"/>
    <n v="0"/>
    <n v="44"/>
    <n v="48"/>
    <n v="1"/>
    <x v="1"/>
    <n v="1"/>
    <n v="0"/>
    <s v=""/>
  </r>
  <r>
    <x v="0"/>
    <x v="4"/>
    <d v="2022-03-11T00:00:00"/>
    <d v="2022-04-22T00:00:00"/>
    <d v="2022-03-11T00:00:00"/>
    <d v="2022-04-26T00:00:00"/>
    <x v="9"/>
    <x v="39"/>
    <x v="3"/>
    <n v="0"/>
    <n v="0"/>
    <n v="42"/>
    <n v="46"/>
    <n v="1"/>
    <x v="1"/>
    <n v="1"/>
    <n v="0"/>
    <s v=""/>
  </r>
  <r>
    <x v="0"/>
    <x v="4"/>
    <d v="2022-03-11T00:00:00"/>
    <d v="2022-04-28T00:00:00"/>
    <d v="2022-03-11T00:00:00"/>
    <d v="2022-05-04T00:00:00"/>
    <x v="9"/>
    <x v="39"/>
    <x v="3"/>
    <n v="0"/>
    <n v="0"/>
    <n v="48"/>
    <n v="54"/>
    <n v="1"/>
    <x v="1"/>
    <n v="1"/>
    <n v="0"/>
    <s v=""/>
  </r>
  <r>
    <x v="0"/>
    <x v="5"/>
    <d v="2022-06-10T00:00:00"/>
    <d v="2022-07-19T00:00:00"/>
    <d v="2022-06-10T00:00:00"/>
    <d v="2022-07-21T00:00:00"/>
    <x v="9"/>
    <x v="39"/>
    <x v="3"/>
    <n v="0"/>
    <n v="0"/>
    <n v="39"/>
    <n v="41"/>
    <n v="1"/>
    <x v="1"/>
    <n v="1"/>
    <n v="0"/>
    <s v=""/>
  </r>
  <r>
    <x v="0"/>
    <x v="6"/>
    <d v="2022-09-09T00:00:00"/>
    <d v="2022-10-11T00:00:00"/>
    <d v="2022-09-09T00:00:00"/>
    <d v="2022-10-13T00:00:00"/>
    <x v="9"/>
    <x v="39"/>
    <x v="3"/>
    <n v="0"/>
    <n v="0"/>
    <n v="32"/>
    <n v="34"/>
    <n v="1"/>
    <x v="1"/>
    <n v="1"/>
    <n v="0"/>
    <s v=""/>
  </r>
  <r>
    <x v="0"/>
    <x v="4"/>
    <d v="2022-04-22T00:00:00"/>
    <d v="2022-04-28T00:00:00"/>
    <d v="2022-04-22T00:00:00"/>
    <d v="2022-05-04T00:00:00"/>
    <x v="9"/>
    <x v="40"/>
    <x v="3"/>
    <n v="0"/>
    <n v="0"/>
    <n v="6"/>
    <n v="12"/>
    <n v="1"/>
    <x v="1"/>
    <n v="1"/>
    <n v="0"/>
    <s v=""/>
  </r>
  <r>
    <x v="0"/>
    <x v="8"/>
    <d v="2022-06-09T00:00:00"/>
    <d v="2022-06-21T00:00:00"/>
    <d v="2022-06-09T00:00:00"/>
    <d v="2022-06-23T00:00:00"/>
    <x v="9"/>
    <x v="40"/>
    <x v="3"/>
    <n v="0"/>
    <n v="0"/>
    <n v="12"/>
    <n v="14"/>
    <n v="1"/>
    <x v="1"/>
    <n v="1"/>
    <n v="0"/>
    <s v=""/>
  </r>
  <r>
    <x v="0"/>
    <x v="10"/>
    <d v="2022-09-12T00:00:00"/>
    <d v="2022-09-13T00:00:00"/>
    <d v="2022-09-12T00:00:00"/>
    <d v="2022-09-15T00:00:00"/>
    <x v="9"/>
    <x v="40"/>
    <x v="3"/>
    <n v="0"/>
    <n v="0"/>
    <n v="1"/>
    <n v="3"/>
    <n v="1"/>
    <x v="1"/>
    <n v="1"/>
    <n v="0"/>
    <s v=""/>
  </r>
  <r>
    <x v="0"/>
    <x v="4"/>
    <d v="2022-03-11T00:00:00"/>
    <d v="2022-04-22T00:00:00"/>
    <d v="2022-03-11T00:00:00"/>
    <d v="2022-04-26T00:00:00"/>
    <x v="9"/>
    <x v="41"/>
    <x v="3"/>
    <n v="0"/>
    <n v="0"/>
    <n v="42"/>
    <n v="46"/>
    <n v="1"/>
    <x v="1"/>
    <n v="1"/>
    <n v="0"/>
    <s v=""/>
  </r>
  <r>
    <x v="0"/>
    <x v="7"/>
    <d v="2022-03-11T00:00:00"/>
    <d v="2022-05-30T00:00:00"/>
    <d v="2022-03-11T00:00:00"/>
    <d v="2022-06-01T00:00:00"/>
    <x v="9"/>
    <x v="41"/>
    <x v="3"/>
    <n v="0"/>
    <n v="0"/>
    <n v="80"/>
    <n v="82"/>
    <n v="1"/>
    <x v="1"/>
    <n v="1"/>
    <n v="0"/>
    <s v=""/>
  </r>
  <r>
    <x v="0"/>
    <x v="5"/>
    <d v="2022-06-10T00:00:00"/>
    <d v="2022-07-19T00:00:00"/>
    <d v="2022-06-10T00:00:00"/>
    <d v="2022-07-21T00:00:00"/>
    <x v="9"/>
    <x v="41"/>
    <x v="3"/>
    <n v="0"/>
    <n v="0"/>
    <n v="39"/>
    <n v="41"/>
    <n v="1"/>
    <x v="1"/>
    <n v="1"/>
    <n v="0"/>
    <s v=""/>
  </r>
  <r>
    <x v="0"/>
    <x v="6"/>
    <d v="2022-09-09T00:00:00"/>
    <d v="2022-10-11T00:00:00"/>
    <d v="2022-09-09T00:00:00"/>
    <d v="2022-10-13T00:00:00"/>
    <x v="9"/>
    <x v="41"/>
    <x v="3"/>
    <n v="0"/>
    <n v="0"/>
    <n v="32"/>
    <n v="34"/>
    <n v="1"/>
    <x v="1"/>
    <n v="1"/>
    <n v="0"/>
    <s v=""/>
  </r>
  <r>
    <x v="0"/>
    <x v="0"/>
    <d v="2022-01-12T00:00:00"/>
    <d v="2022-01-13T00:00:00"/>
    <d v="2022-01-12T00:00:00"/>
    <d v="2022-01-17T00:00:00"/>
    <x v="5"/>
    <x v="42"/>
    <x v="0"/>
    <n v="0"/>
    <n v="0"/>
    <n v="1"/>
    <n v="5"/>
    <n v="1"/>
    <x v="1"/>
    <n v="1"/>
    <n v="0"/>
    <s v=""/>
  </r>
  <r>
    <x v="0"/>
    <x v="0"/>
    <d v="2022-01-12T00:00:00"/>
    <d v="2022-01-13T00:00:00"/>
    <d v="2022-01-12T00:00:00"/>
    <d v="2022-01-17T00:00:00"/>
    <x v="5"/>
    <x v="43"/>
    <x v="0"/>
    <n v="0"/>
    <n v="0"/>
    <n v="1"/>
    <n v="5"/>
    <n v="1"/>
    <x v="1"/>
    <n v="1"/>
    <n v="0"/>
    <s v=""/>
  </r>
  <r>
    <x v="0"/>
    <x v="1"/>
    <d v="2022-02-10T00:00:00"/>
    <d v="2022-02-11T00:00:00"/>
    <d v="2022-02-10T00:00:00"/>
    <d v="2022-02-15T00:00:00"/>
    <x v="5"/>
    <x v="42"/>
    <x v="0"/>
    <n v="0"/>
    <n v="0"/>
    <n v="1"/>
    <n v="5"/>
    <n v="1"/>
    <x v="1"/>
    <n v="1"/>
    <n v="0"/>
    <s v=""/>
  </r>
  <r>
    <x v="0"/>
    <x v="1"/>
    <d v="2022-02-10T00:00:00"/>
    <d v="2022-02-11T00:00:00"/>
    <d v="2022-02-10T00:00:00"/>
    <d v="2022-02-15T00:00:00"/>
    <x v="5"/>
    <x v="43"/>
    <x v="0"/>
    <n v="0"/>
    <n v="0"/>
    <n v="1"/>
    <n v="5"/>
    <n v="1"/>
    <x v="1"/>
    <n v="1"/>
    <n v="0"/>
    <s v=""/>
  </r>
  <r>
    <x v="0"/>
    <x v="2"/>
    <d v="2022-03-14T00:00:00"/>
    <d v="2022-03-11T00:00:00"/>
    <d v="2022-03-14T00:00:00"/>
    <d v="2022-03-15T00:00:00"/>
    <x v="5"/>
    <x v="42"/>
    <x v="0"/>
    <n v="3"/>
    <n v="0"/>
    <n v="0"/>
    <n v="1"/>
    <n v="0"/>
    <x v="0"/>
    <n v="1"/>
    <n v="0"/>
    <s v=""/>
  </r>
  <r>
    <x v="0"/>
    <x v="2"/>
    <d v="2022-03-14T00:00:00"/>
    <d v="2022-03-11T00:00:00"/>
    <d v="2022-03-14T00:00:00"/>
    <d v="2022-03-15T00:00:00"/>
    <x v="5"/>
    <x v="43"/>
    <x v="0"/>
    <n v="3"/>
    <n v="0"/>
    <n v="0"/>
    <n v="1"/>
    <n v="0"/>
    <x v="0"/>
    <n v="1"/>
    <n v="0"/>
    <s v=""/>
  </r>
  <r>
    <x v="0"/>
    <x v="4"/>
    <d v="2022-04-18T00:00:00"/>
    <d v="2022-04-13T00:00:00"/>
    <d v="2022-04-18T00:00:00"/>
    <d v="2022-04-15T00:00:00"/>
    <x v="5"/>
    <x v="42"/>
    <x v="0"/>
    <n v="5"/>
    <n v="3"/>
    <n v="0"/>
    <n v="0"/>
    <n v="0"/>
    <x v="0"/>
    <n v="0"/>
    <n v="1"/>
    <s v=""/>
  </r>
  <r>
    <x v="0"/>
    <x v="4"/>
    <d v="2022-04-18T00:00:00"/>
    <d v="2022-04-13T00:00:00"/>
    <d v="2022-04-18T00:00:00"/>
    <d v="2022-04-15T00:00:00"/>
    <x v="5"/>
    <x v="43"/>
    <x v="0"/>
    <n v="5"/>
    <n v="3"/>
    <n v="0"/>
    <n v="0"/>
    <n v="0"/>
    <x v="0"/>
    <n v="0"/>
    <n v="1"/>
    <s v=""/>
  </r>
  <r>
    <x v="0"/>
    <x v="7"/>
    <d v="2022-05-19T00:00:00"/>
    <d v="2022-05-12T00:00:00"/>
    <d v="2022-05-19T00:00:00"/>
    <d v="2022-05-16T00:00:00"/>
    <x v="5"/>
    <x v="42"/>
    <x v="0"/>
    <n v="7"/>
    <n v="3"/>
    <n v="0"/>
    <n v="0"/>
    <n v="0"/>
    <x v="0"/>
    <n v="0"/>
    <n v="1"/>
    <s v=""/>
  </r>
  <r>
    <x v="0"/>
    <x v="7"/>
    <d v="2022-05-19T00:00:00"/>
    <d v="2022-05-12T00:00:00"/>
    <d v="2022-05-19T00:00:00"/>
    <d v="2022-05-16T00:00:00"/>
    <x v="5"/>
    <x v="43"/>
    <x v="0"/>
    <n v="7"/>
    <n v="3"/>
    <n v="0"/>
    <n v="0"/>
    <n v="0"/>
    <x v="0"/>
    <n v="0"/>
    <n v="1"/>
    <s v=""/>
  </r>
  <r>
    <x v="0"/>
    <x v="8"/>
    <d v="2022-06-10T00:00:00"/>
    <d v="2022-06-13T00:00:00"/>
    <d v="2022-06-10T00:00:00"/>
    <d v="2022-06-15T00:00:00"/>
    <x v="5"/>
    <x v="42"/>
    <x v="0"/>
    <n v="0"/>
    <n v="0"/>
    <n v="3"/>
    <n v="5"/>
    <n v="1"/>
    <x v="1"/>
    <n v="1"/>
    <n v="0"/>
    <s v=""/>
  </r>
  <r>
    <x v="0"/>
    <x v="8"/>
    <d v="2022-06-10T00:00:00"/>
    <d v="2022-06-13T00:00:00"/>
    <d v="2022-06-10T00:00:00"/>
    <d v="2022-06-15T00:00:00"/>
    <x v="5"/>
    <x v="43"/>
    <x v="0"/>
    <n v="0"/>
    <n v="0"/>
    <n v="3"/>
    <n v="5"/>
    <n v="1"/>
    <x v="1"/>
    <n v="1"/>
    <n v="0"/>
    <s v=""/>
  </r>
  <r>
    <x v="0"/>
    <x v="5"/>
    <d v="2022-07-13T00:00:00"/>
    <d v="2022-07-13T00:00:00"/>
    <d v="2022-07-13T00:00:00"/>
    <d v="2022-07-15T00:00:00"/>
    <x v="5"/>
    <x v="42"/>
    <x v="0"/>
    <n v="0"/>
    <n v="0"/>
    <n v="0"/>
    <n v="2"/>
    <n v="1"/>
    <x v="1"/>
    <n v="1"/>
    <n v="0"/>
    <s v=""/>
  </r>
  <r>
    <x v="0"/>
    <x v="5"/>
    <d v="2022-07-13T00:00:00"/>
    <d v="2022-07-13T00:00:00"/>
    <d v="2022-07-13T00:00:00"/>
    <d v="2022-07-15T00:00:00"/>
    <x v="5"/>
    <x v="43"/>
    <x v="0"/>
    <n v="0"/>
    <n v="0"/>
    <n v="0"/>
    <n v="2"/>
    <n v="1"/>
    <x v="1"/>
    <n v="1"/>
    <n v="0"/>
    <s v=""/>
  </r>
  <r>
    <x v="0"/>
    <x v="9"/>
    <d v="2022-08-11T00:00:00"/>
    <d v="2022-08-11T00:00:00"/>
    <d v="2022-08-11T00:00:00"/>
    <d v="2022-08-15T00:00:00"/>
    <x v="5"/>
    <x v="42"/>
    <x v="0"/>
    <n v="0"/>
    <n v="0"/>
    <n v="0"/>
    <n v="4"/>
    <n v="1"/>
    <x v="1"/>
    <n v="1"/>
    <n v="0"/>
    <s v=""/>
  </r>
  <r>
    <x v="0"/>
    <x v="9"/>
    <d v="2022-08-11T00:00:00"/>
    <d v="2022-08-11T00:00:00"/>
    <d v="2022-08-11T00:00:00"/>
    <d v="2022-08-15T00:00:00"/>
    <x v="5"/>
    <x v="43"/>
    <x v="0"/>
    <n v="0"/>
    <n v="0"/>
    <n v="0"/>
    <n v="4"/>
    <n v="1"/>
    <x v="1"/>
    <n v="1"/>
    <n v="0"/>
    <s v=""/>
  </r>
  <r>
    <x v="0"/>
    <x v="10"/>
    <d v="2022-09-05T00:00:00"/>
    <d v="2022-09-13T00:00:00"/>
    <d v="2022-09-05T00:00:00"/>
    <d v="2022-09-15T00:00:00"/>
    <x v="5"/>
    <x v="42"/>
    <x v="0"/>
    <n v="0"/>
    <n v="0"/>
    <n v="8"/>
    <n v="10"/>
    <n v="1"/>
    <x v="1"/>
    <n v="1"/>
    <n v="0"/>
    <s v=""/>
  </r>
  <r>
    <x v="0"/>
    <x v="10"/>
    <d v="2022-09-05T00:00:00"/>
    <d v="2022-09-13T00:00:00"/>
    <d v="2022-09-05T00:00:00"/>
    <d v="2022-09-15T00:00:00"/>
    <x v="5"/>
    <x v="43"/>
    <x v="0"/>
    <n v="0"/>
    <n v="0"/>
    <n v="8"/>
    <n v="10"/>
    <n v="1"/>
    <x v="1"/>
    <n v="1"/>
    <n v="0"/>
    <s v=""/>
  </r>
  <r>
    <x v="0"/>
    <x v="6"/>
    <d v="2022-10-12T00:00:00"/>
    <d v="2022-10-13T00:00:00"/>
    <d v="2022-10-12T00:00:00"/>
    <d v="2022-10-17T00:00:00"/>
    <x v="5"/>
    <x v="42"/>
    <x v="0"/>
    <n v="0"/>
    <n v="0"/>
    <n v="1"/>
    <n v="5"/>
    <n v="1"/>
    <x v="1"/>
    <n v="1"/>
    <n v="0"/>
    <s v=""/>
  </r>
  <r>
    <x v="0"/>
    <x v="6"/>
    <d v="2022-10-12T00:00:00"/>
    <d v="2022-10-13T00:00:00"/>
    <d v="2022-10-12T00:00:00"/>
    <d v="2022-10-17T00:00:00"/>
    <x v="5"/>
    <x v="43"/>
    <x v="0"/>
    <n v="0"/>
    <n v="0"/>
    <n v="1"/>
    <n v="5"/>
    <n v="1"/>
    <x v="1"/>
    <n v="1"/>
    <n v="0"/>
    <s v=""/>
  </r>
  <r>
    <x v="0"/>
    <x v="3"/>
    <d v="2022-11-09T00:00:00"/>
    <d v="2022-11-11T00:00:00"/>
    <d v="2022-11-09T00:00:00"/>
    <d v="2022-11-15T00:00:00"/>
    <x v="5"/>
    <x v="42"/>
    <x v="0"/>
    <n v="0"/>
    <n v="0"/>
    <n v="2"/>
    <n v="6"/>
    <n v="1"/>
    <x v="1"/>
    <n v="1"/>
    <n v="0"/>
    <s v=""/>
  </r>
  <r>
    <x v="0"/>
    <x v="3"/>
    <d v="2022-11-09T00:00:00"/>
    <d v="2022-11-11T00:00:00"/>
    <d v="2022-11-09T00:00:00"/>
    <d v="2022-11-15T00:00:00"/>
    <x v="5"/>
    <x v="43"/>
    <x v="0"/>
    <n v="0"/>
    <n v="0"/>
    <n v="2"/>
    <n v="6"/>
    <n v="1"/>
    <x v="1"/>
    <n v="1"/>
    <n v="0"/>
    <s v=""/>
  </r>
  <r>
    <x v="0"/>
    <x v="11"/>
    <d v="2022-12-07T00:00:00"/>
    <d v="2022-12-13T00:00:00"/>
    <d v="2022-12-12T00:00:00"/>
    <d v="2022-12-15T00:00:00"/>
    <x v="3"/>
    <x v="17"/>
    <x v="0"/>
    <n v="0"/>
    <n v="0"/>
    <n v="6"/>
    <n v="3"/>
    <n v="1"/>
    <x v="1"/>
    <n v="1"/>
    <n v="0"/>
    <s v=""/>
  </r>
  <r>
    <x v="0"/>
    <x v="11"/>
    <d v="2022-12-07T00:00:00"/>
    <d v="2022-12-13T00:00:00"/>
    <d v="2022-12-12T00:00:00"/>
    <d v="2022-12-15T00:00:00"/>
    <x v="3"/>
    <x v="18"/>
    <x v="0"/>
    <n v="0"/>
    <n v="0"/>
    <n v="6"/>
    <n v="3"/>
    <n v="1"/>
    <x v="1"/>
    <n v="1"/>
    <n v="0"/>
    <s v=""/>
  </r>
  <r>
    <x v="0"/>
    <x v="11"/>
    <d v="2022-12-07T00:00:00"/>
    <d v="2022-12-13T00:00:00"/>
    <d v="2022-12-12T00:00:00"/>
    <d v="2022-12-15T00:00:00"/>
    <x v="3"/>
    <x v="19"/>
    <x v="0"/>
    <n v="0"/>
    <n v="0"/>
    <n v="6"/>
    <n v="3"/>
    <n v="1"/>
    <x v="1"/>
    <n v="1"/>
    <n v="0"/>
    <s v=""/>
  </r>
  <r>
    <x v="0"/>
    <x v="11"/>
    <d v="2022-12-07T00:00:00"/>
    <d v="2022-12-13T00:00:00"/>
    <d v="2022-12-12T00:00:00"/>
    <d v="2022-12-15T00:00:00"/>
    <x v="3"/>
    <x v="20"/>
    <x v="0"/>
    <n v="0"/>
    <n v="0"/>
    <n v="6"/>
    <n v="3"/>
    <n v="1"/>
    <x v="1"/>
    <n v="1"/>
    <n v="0"/>
    <s v=""/>
  </r>
  <r>
    <x v="0"/>
    <x v="11"/>
    <d v="2022-12-07T00:00:00"/>
    <d v="2022-12-13T00:00:00"/>
    <d v="2022-12-12T00:00:00"/>
    <d v="2022-12-15T00:00:00"/>
    <x v="3"/>
    <x v="21"/>
    <x v="0"/>
    <n v="0"/>
    <n v="0"/>
    <n v="6"/>
    <n v="3"/>
    <n v="1"/>
    <x v="1"/>
    <n v="1"/>
    <n v="0"/>
    <s v=""/>
  </r>
  <r>
    <x v="0"/>
    <x v="11"/>
    <d v="2022-11-11T00:00:00"/>
    <d v="2022-12-13T00:00:00"/>
    <d v="2022-11-15T00:00:00"/>
    <d v="2022-12-15T00:00:00"/>
    <x v="4"/>
    <x v="22"/>
    <x v="0"/>
    <n v="0"/>
    <n v="0"/>
    <n v="32"/>
    <n v="30"/>
    <n v="1"/>
    <x v="1"/>
    <n v="1"/>
    <n v="0"/>
    <s v=""/>
  </r>
  <r>
    <x v="0"/>
    <x v="11"/>
    <d v="2022-12-13T00:00:00"/>
    <d v="2022-12-13T00:00:00"/>
    <d v="2022-12-15T00:00:00"/>
    <d v="2022-12-15T00:00:00"/>
    <x v="5"/>
    <x v="23"/>
    <x v="0"/>
    <n v="0"/>
    <n v="0"/>
    <n v="0"/>
    <n v="0"/>
    <n v="1"/>
    <x v="1"/>
    <n v="1"/>
    <n v="0"/>
    <s v=""/>
  </r>
  <r>
    <x v="0"/>
    <x v="11"/>
    <d v="2022-12-13T00:00:00"/>
    <d v="2022-12-13T00:00:00"/>
    <d v="2022-12-15T00:00:00"/>
    <d v="2022-12-15T00:00:00"/>
    <x v="5"/>
    <x v="28"/>
    <x v="0"/>
    <n v="0"/>
    <n v="0"/>
    <n v="0"/>
    <n v="0"/>
    <n v="1"/>
    <x v="1"/>
    <n v="1"/>
    <n v="0"/>
    <s v=""/>
  </r>
  <r>
    <x v="0"/>
    <x v="11"/>
    <d v="2022-12-13T00:00:00"/>
    <d v="2022-12-13T00:00:00"/>
    <d v="2022-12-15T00:00:00"/>
    <d v="2022-12-15T00:00:00"/>
    <x v="5"/>
    <x v="42"/>
    <x v="0"/>
    <n v="0"/>
    <n v="0"/>
    <n v="0"/>
    <n v="0"/>
    <n v="1"/>
    <x v="1"/>
    <n v="1"/>
    <n v="0"/>
    <s v=""/>
  </r>
  <r>
    <x v="0"/>
    <x v="11"/>
    <d v="2022-12-13T00:00:00"/>
    <d v="2022-12-13T00:00:00"/>
    <d v="2022-12-15T00:00:00"/>
    <d v="2022-12-15T00:00:00"/>
    <x v="5"/>
    <x v="43"/>
    <x v="0"/>
    <n v="0"/>
    <n v="0"/>
    <n v="0"/>
    <n v="0"/>
    <n v="1"/>
    <x v="1"/>
    <n v="1"/>
    <n v="0"/>
    <s v=""/>
  </r>
  <r>
    <x v="0"/>
    <x v="11"/>
    <d v="2022-12-09T00:00:00"/>
    <d v="2022-12-12T00:00:00"/>
    <d v="2022-12-12T00:00:00"/>
    <d v="2022-12-14T00:00:00"/>
    <x v="5"/>
    <x v="29"/>
    <x v="0"/>
    <n v="0"/>
    <n v="0"/>
    <n v="3"/>
    <n v="2"/>
    <n v="1"/>
    <x v="1"/>
    <n v="1"/>
    <n v="0"/>
    <s v=""/>
  </r>
  <r>
    <x v="0"/>
    <x v="11"/>
    <d v="2022-12-05T00:00:00"/>
    <d v="2022-12-15T00:00:00"/>
    <d v="2022-12-05T00:00:00"/>
    <d v="2022-12-19T00:00:00"/>
    <x v="9"/>
    <x v="40"/>
    <x v="3"/>
    <n v="0"/>
    <n v="0"/>
    <n v="10"/>
    <n v="14"/>
    <n v="1"/>
    <x v="1"/>
    <n v="1"/>
    <n v="0"/>
    <s v=""/>
  </r>
  <r>
    <x v="1"/>
    <x v="0"/>
    <d v="2023-01-13T00:00:00"/>
    <d v="2023-01-18T00:00:00"/>
    <d v="2023-01-13T00:00:00"/>
    <d v="2023-01-20T00:00:00"/>
    <x v="7"/>
    <x v="35"/>
    <x v="1"/>
    <n v="0"/>
    <n v="0"/>
    <n v="5"/>
    <n v="7"/>
    <n v="1"/>
    <x v="1"/>
    <n v="1"/>
    <n v="0"/>
    <s v=""/>
  </r>
  <r>
    <x v="1"/>
    <x v="0"/>
    <d v="2023-01-10T00:00:00"/>
    <d v="2023-01-11T00:00:00"/>
    <d v="2023-01-10T00:00:00"/>
    <d v="2023-01-13T00:00:00"/>
    <x v="2"/>
    <x v="3"/>
    <x v="3"/>
    <n v="0"/>
    <n v="0"/>
    <n v="1"/>
    <n v="3"/>
    <n v="1"/>
    <x v="1"/>
    <n v="1"/>
    <n v="0"/>
    <s v=""/>
  </r>
  <r>
    <x v="1"/>
    <x v="0"/>
    <d v="2023-01-10T00:00:00"/>
    <d v="2023-01-11T00:00:00"/>
    <d v="2023-01-10T00:00:00"/>
    <d v="2023-01-13T00:00:00"/>
    <x v="2"/>
    <x v="4"/>
    <x v="3"/>
    <n v="0"/>
    <n v="0"/>
    <n v="1"/>
    <n v="3"/>
    <n v="1"/>
    <x v="1"/>
    <n v="1"/>
    <n v="0"/>
    <s v=""/>
  </r>
  <r>
    <x v="1"/>
    <x v="0"/>
    <d v="2023-01-12T00:00:00"/>
    <d v="2023-01-12T00:00:00"/>
    <d v="2023-01-16T00:00:00"/>
    <d v="2023-01-16T00:00:00"/>
    <x v="3"/>
    <x v="17"/>
    <x v="0"/>
    <n v="0"/>
    <n v="0"/>
    <n v="0"/>
    <n v="0"/>
    <n v="1"/>
    <x v="1"/>
    <n v="1"/>
    <n v="0"/>
    <s v=""/>
  </r>
  <r>
    <x v="1"/>
    <x v="0"/>
    <d v="2023-01-12T00:00:00"/>
    <d v="2023-01-12T00:00:00"/>
    <d v="2023-01-16T00:00:00"/>
    <d v="2023-01-16T00:00:00"/>
    <x v="3"/>
    <x v="18"/>
    <x v="0"/>
    <n v="0"/>
    <n v="0"/>
    <n v="0"/>
    <n v="0"/>
    <n v="1"/>
    <x v="1"/>
    <n v="1"/>
    <n v="0"/>
    <s v=""/>
  </r>
  <r>
    <x v="1"/>
    <x v="0"/>
    <d v="2023-01-12T00:00:00"/>
    <d v="2023-01-12T00:00:00"/>
    <d v="2023-01-16T00:00:00"/>
    <d v="2023-01-16T00:00:00"/>
    <x v="3"/>
    <x v="19"/>
    <x v="0"/>
    <n v="0"/>
    <n v="0"/>
    <n v="0"/>
    <n v="0"/>
    <n v="1"/>
    <x v="1"/>
    <n v="1"/>
    <n v="0"/>
    <s v=""/>
  </r>
  <r>
    <x v="1"/>
    <x v="0"/>
    <d v="2023-01-12T00:00:00"/>
    <d v="2023-01-12T00:00:00"/>
    <d v="2023-01-16T00:00:00"/>
    <d v="2023-01-16T00:00:00"/>
    <x v="3"/>
    <x v="20"/>
    <x v="0"/>
    <n v="0"/>
    <n v="0"/>
    <n v="0"/>
    <n v="0"/>
    <n v="1"/>
    <x v="1"/>
    <n v="1"/>
    <n v="0"/>
    <s v=""/>
  </r>
  <r>
    <x v="1"/>
    <x v="0"/>
    <d v="2023-01-12T00:00:00"/>
    <d v="2023-01-12T00:00:00"/>
    <d v="2023-01-16T00:00:00"/>
    <d v="2023-01-16T00:00:00"/>
    <x v="3"/>
    <x v="21"/>
    <x v="0"/>
    <n v="0"/>
    <n v="0"/>
    <n v="0"/>
    <n v="0"/>
    <n v="1"/>
    <x v="1"/>
    <n v="1"/>
    <n v="0"/>
    <s v=""/>
  </r>
  <r>
    <x v="1"/>
    <x v="0"/>
    <d v="2022-12-14T00:00:00"/>
    <d v="2023-01-12T00:00:00"/>
    <d v="2022-12-14T00:00:00"/>
    <d v="2023-01-16T00:00:00"/>
    <x v="4"/>
    <x v="22"/>
    <x v="0"/>
    <n v="0"/>
    <n v="0"/>
    <n v="29"/>
    <n v="33"/>
    <n v="1"/>
    <x v="1"/>
    <n v="1"/>
    <n v="0"/>
    <s v=""/>
  </r>
  <r>
    <x v="1"/>
    <x v="0"/>
    <d v="2023-01-10T00:00:00"/>
    <d v="2023-01-12T00:00:00"/>
    <d v="2023-01-12T00:00:00"/>
    <d v="2023-01-16T00:00:00"/>
    <x v="5"/>
    <x v="23"/>
    <x v="0"/>
    <n v="0"/>
    <n v="0"/>
    <n v="2"/>
    <n v="4"/>
    <n v="1"/>
    <x v="1"/>
    <n v="1"/>
    <n v="0"/>
    <s v=""/>
  </r>
  <r>
    <x v="1"/>
    <x v="0"/>
    <d v="2023-01-10T00:00:00"/>
    <d v="2023-01-12T00:00:00"/>
    <d v="2023-01-12T00:00:00"/>
    <d v="2023-01-16T00:00:00"/>
    <x v="5"/>
    <x v="28"/>
    <x v="0"/>
    <n v="0"/>
    <n v="0"/>
    <n v="2"/>
    <n v="4"/>
    <n v="1"/>
    <x v="1"/>
    <n v="1"/>
    <n v="0"/>
    <s v=""/>
  </r>
  <r>
    <x v="1"/>
    <x v="0"/>
    <d v="2023-01-10T00:00:00"/>
    <d v="2023-01-12T00:00:00"/>
    <d v="2023-01-12T00:00:00"/>
    <d v="2023-01-16T00:00:00"/>
    <x v="5"/>
    <x v="42"/>
    <x v="0"/>
    <n v="0"/>
    <n v="0"/>
    <n v="2"/>
    <n v="4"/>
    <n v="1"/>
    <x v="1"/>
    <n v="1"/>
    <n v="0"/>
    <s v=""/>
  </r>
  <r>
    <x v="1"/>
    <x v="0"/>
    <d v="2023-01-10T00:00:00"/>
    <d v="2023-01-12T00:00:00"/>
    <d v="2023-01-12T00:00:00"/>
    <d v="2023-01-16T00:00:00"/>
    <x v="5"/>
    <x v="43"/>
    <x v="0"/>
    <n v="0"/>
    <n v="0"/>
    <n v="2"/>
    <n v="4"/>
    <n v="1"/>
    <x v="1"/>
    <n v="1"/>
    <n v="0"/>
    <s v=""/>
  </r>
  <r>
    <x v="1"/>
    <x v="0"/>
    <d v="2023-01-18T00:00:00"/>
    <d v="2023-01-18T00:00:00"/>
    <d v="2023-01-18T00:00:00"/>
    <d v="2023-01-20T00:00:00"/>
    <x v="5"/>
    <x v="29"/>
    <x v="0"/>
    <n v="0"/>
    <n v="0"/>
    <n v="0"/>
    <n v="2"/>
    <n v="1"/>
    <x v="1"/>
    <n v="1"/>
    <n v="0"/>
    <s v=""/>
  </r>
  <r>
    <x v="0"/>
    <x v="0"/>
    <d v="2021-12-08T00:00:00"/>
    <d v="2022-01-21T00:00:00"/>
    <d v="2021-12-08T00:00:00"/>
    <d v="2022-01-25T00:00:00"/>
    <x v="9"/>
    <x v="41"/>
    <x v="3"/>
    <n v="0"/>
    <n v="0"/>
    <n v="44"/>
    <n v="48"/>
    <n v="1"/>
    <x v="1"/>
    <n v="1"/>
    <n v="0"/>
    <s v=""/>
  </r>
  <r>
    <x v="1"/>
    <x v="0"/>
    <d v="2022-12-07T00:00:00"/>
    <d v="2023-01-19T00:00:00"/>
    <d v="2022-12-07T00:00:00"/>
    <d v="2023-01-23T00:00:00"/>
    <x v="9"/>
    <x v="38"/>
    <x v="3"/>
    <n v="0"/>
    <n v="0"/>
    <n v="43"/>
    <n v="47"/>
    <n v="1"/>
    <x v="1"/>
    <n v="1"/>
    <n v="0"/>
    <s v=""/>
  </r>
  <r>
    <x v="1"/>
    <x v="0"/>
    <d v="2022-12-07T00:00:00"/>
    <d v="2023-01-19T00:00:00"/>
    <d v="2022-12-07T00:00:00"/>
    <d v="2023-01-23T00:00:00"/>
    <x v="9"/>
    <x v="39"/>
    <x v="3"/>
    <n v="0"/>
    <n v="0"/>
    <n v="43"/>
    <n v="47"/>
    <n v="1"/>
    <x v="1"/>
    <n v="1"/>
    <n v="0"/>
    <s v=""/>
  </r>
  <r>
    <x v="1"/>
    <x v="0"/>
    <d v="2022-12-07T00:00:00"/>
    <d v="2023-01-19T00:00:00"/>
    <d v="2022-12-07T00:00:00"/>
    <d v="2023-01-23T00:00:00"/>
    <x v="9"/>
    <x v="41"/>
    <x v="3"/>
    <n v="0"/>
    <n v="0"/>
    <n v="43"/>
    <n v="47"/>
    <n v="1"/>
    <x v="1"/>
    <n v="1"/>
    <n v="0"/>
    <s v=""/>
  </r>
  <r>
    <x v="1"/>
    <x v="0"/>
    <d v="2023-01-23T00:00:00"/>
    <d v="2023-01-26T00:00:00"/>
    <d v="2023-01-26T00:00:00"/>
    <d v="2023-01-30T00:00:00"/>
    <x v="7"/>
    <x v="33"/>
    <x v="3"/>
    <n v="0"/>
    <n v="0"/>
    <n v="3"/>
    <n v="4"/>
    <n v="1"/>
    <x v="1"/>
    <n v="1"/>
    <n v="0"/>
    <s v=""/>
  </r>
  <r>
    <x v="1"/>
    <x v="0"/>
    <d v="2023-01-23T00:00:00"/>
    <d v="2023-01-26T00:00:00"/>
    <d v="2023-01-26T00:00:00"/>
    <d v="2023-01-30T00:00:00"/>
    <x v="7"/>
    <x v="34"/>
    <x v="3"/>
    <n v="0"/>
    <n v="0"/>
    <n v="3"/>
    <n v="4"/>
    <n v="1"/>
    <x v="1"/>
    <n v="1"/>
    <n v="0"/>
    <s v=""/>
  </r>
  <r>
    <x v="1"/>
    <x v="0"/>
    <d v="2023-01-23T00:00:00"/>
    <d v="2023-01-26T00:00:00"/>
    <d v="2023-01-26T00:00:00"/>
    <d v="2023-01-30T00:00:00"/>
    <x v="7"/>
    <x v="31"/>
    <x v="3"/>
    <n v="0"/>
    <n v="0"/>
    <n v="3"/>
    <n v="4"/>
    <n v="1"/>
    <x v="1"/>
    <n v="1"/>
    <n v="0"/>
    <s v=""/>
  </r>
  <r>
    <x v="1"/>
    <x v="0"/>
    <d v="2023-01-23T00:00:00"/>
    <d v="2023-01-26T00:00:00"/>
    <d v="2023-01-26T00:00:00"/>
    <d v="2023-01-30T00:00:00"/>
    <x v="7"/>
    <x v="32"/>
    <x v="3"/>
    <n v="0"/>
    <n v="0"/>
    <n v="3"/>
    <n v="4"/>
    <n v="1"/>
    <x v="1"/>
    <n v="1"/>
    <n v="0"/>
    <s v=""/>
  </r>
  <r>
    <x v="1"/>
    <x v="0"/>
    <d v="2023-01-26T00:00:00"/>
    <d v="2023-01-26T00:00:00"/>
    <d v="2023-01-26T00:00:00"/>
    <d v="2023-01-30T00:00:00"/>
    <x v="8"/>
    <x v="36"/>
    <x v="3"/>
    <n v="0"/>
    <n v="0"/>
    <n v="0"/>
    <n v="4"/>
    <n v="1"/>
    <x v="1"/>
    <n v="1"/>
    <n v="0"/>
    <s v=""/>
  </r>
  <r>
    <x v="1"/>
    <x v="0"/>
    <d v="2023-01-18T00:00:00"/>
    <d v="2023-01-26T00:00:00"/>
    <d v="2023-01-18T00:00:00"/>
    <d v="2023-01-30T00:00:00"/>
    <x v="9"/>
    <x v="37"/>
    <x v="3"/>
    <n v="0"/>
    <n v="0"/>
    <n v="8"/>
    <n v="12"/>
    <n v="1"/>
    <x v="1"/>
    <n v="1"/>
    <n v="0"/>
    <s v=""/>
  </r>
  <r>
    <x v="1"/>
    <x v="1"/>
    <d v="2023-01-31T00:00:00"/>
    <d v="2023-02-01T00:00:00"/>
    <d v="2023-01-31T00:00:00"/>
    <d v="2023-02-03T00:00:00"/>
    <x v="2"/>
    <x v="6"/>
    <x v="3"/>
    <n v="0"/>
    <n v="0"/>
    <n v="1"/>
    <n v="3"/>
    <n v="1"/>
    <x v="1"/>
    <n v="1"/>
    <n v="0"/>
    <s v=""/>
  </r>
  <r>
    <x v="1"/>
    <x v="1"/>
    <d v="2023-01-31T00:00:00"/>
    <d v="2023-02-01T00:00:00"/>
    <d v="2023-01-31T00:00:00"/>
    <d v="2023-02-03T00:00:00"/>
    <x v="2"/>
    <x v="12"/>
    <x v="3"/>
    <n v="0"/>
    <n v="0"/>
    <n v="1"/>
    <n v="3"/>
    <n v="1"/>
    <x v="1"/>
    <n v="1"/>
    <n v="0"/>
    <s v=""/>
  </r>
  <r>
    <x v="1"/>
    <x v="1"/>
    <d v="2023-01-31T00:00:00"/>
    <d v="2023-02-01T00:00:00"/>
    <d v="2023-01-31T00:00:00"/>
    <d v="2023-02-03T00:00:00"/>
    <x v="2"/>
    <x v="13"/>
    <x v="3"/>
    <n v="0"/>
    <n v="0"/>
    <n v="1"/>
    <n v="3"/>
    <n v="1"/>
    <x v="1"/>
    <n v="1"/>
    <n v="0"/>
    <s v=""/>
  </r>
  <r>
    <x v="1"/>
    <x v="1"/>
    <d v="2023-01-31T00:00:00"/>
    <d v="2023-02-01T00:00:00"/>
    <d v="2023-01-31T00:00:00"/>
    <d v="2023-02-03T00:00:00"/>
    <x v="2"/>
    <x v="14"/>
    <x v="3"/>
    <n v="0"/>
    <n v="0"/>
    <n v="1"/>
    <n v="3"/>
    <n v="1"/>
    <x v="1"/>
    <n v="1"/>
    <n v="0"/>
    <s v=""/>
  </r>
  <r>
    <x v="1"/>
    <x v="1"/>
    <d v="2023-01-10T00:00:00"/>
    <d v="2023-02-01T00:00:00"/>
    <d v="2023-01-13T00:00:00"/>
    <d v="2023-02-03T00:00:00"/>
    <x v="2"/>
    <x v="16"/>
    <x v="3"/>
    <n v="0"/>
    <n v="0"/>
    <n v="22"/>
    <n v="21"/>
    <n v="1"/>
    <x v="1"/>
    <n v="1"/>
    <n v="0"/>
    <s v=""/>
  </r>
  <r>
    <x v="1"/>
    <x v="1"/>
    <d v="2023-02-10T00:00:00"/>
    <d v="2023-02-10T00:00:00"/>
    <d v="2023-02-13T00:00:00"/>
    <d v="2023-02-14T00:00:00"/>
    <x v="5"/>
    <x v="29"/>
    <x v="0"/>
    <n v="0"/>
    <n v="0"/>
    <n v="0"/>
    <n v="1"/>
    <n v="1"/>
    <x v="1"/>
    <n v="1"/>
    <n v="0"/>
    <s v=""/>
  </r>
  <r>
    <x v="1"/>
    <x v="1"/>
    <d v="2023-02-09T00:00:00"/>
    <d v="2023-02-13T00:00:00"/>
    <d v="2023-02-13T00:00:00"/>
    <d v="2023-02-15T00:00:00"/>
    <x v="3"/>
    <x v="17"/>
    <x v="0"/>
    <n v="0"/>
    <n v="0"/>
    <n v="4"/>
    <n v="2"/>
    <n v="1"/>
    <x v="1"/>
    <n v="1"/>
    <n v="0"/>
    <s v=""/>
  </r>
  <r>
    <x v="1"/>
    <x v="1"/>
    <d v="2023-02-09T00:00:00"/>
    <d v="2023-02-13T00:00:00"/>
    <d v="2023-02-13T00:00:00"/>
    <d v="2023-02-15T00:00:00"/>
    <x v="3"/>
    <x v="18"/>
    <x v="0"/>
    <n v="0"/>
    <n v="0"/>
    <n v="4"/>
    <n v="2"/>
    <n v="1"/>
    <x v="1"/>
    <n v="1"/>
    <n v="0"/>
    <s v=""/>
  </r>
  <r>
    <x v="1"/>
    <x v="1"/>
    <d v="2023-02-09T00:00:00"/>
    <d v="2023-02-13T00:00:00"/>
    <d v="2023-02-13T00:00:00"/>
    <d v="2023-02-15T00:00:00"/>
    <x v="3"/>
    <x v="19"/>
    <x v="0"/>
    <n v="0"/>
    <n v="0"/>
    <n v="4"/>
    <n v="2"/>
    <n v="1"/>
    <x v="1"/>
    <n v="1"/>
    <n v="0"/>
    <s v=""/>
  </r>
  <r>
    <x v="1"/>
    <x v="1"/>
    <d v="2023-02-09T00:00:00"/>
    <d v="2023-02-13T00:00:00"/>
    <d v="2023-02-13T00:00:00"/>
    <d v="2023-02-15T00:00:00"/>
    <x v="3"/>
    <x v="20"/>
    <x v="0"/>
    <n v="0"/>
    <n v="0"/>
    <n v="4"/>
    <n v="2"/>
    <n v="1"/>
    <x v="1"/>
    <n v="1"/>
    <n v="0"/>
    <s v=""/>
  </r>
  <r>
    <x v="1"/>
    <x v="1"/>
    <d v="2023-02-09T00:00:00"/>
    <d v="2023-02-13T00:00:00"/>
    <d v="2023-02-13T00:00:00"/>
    <d v="2023-02-15T00:00:00"/>
    <x v="3"/>
    <x v="21"/>
    <x v="0"/>
    <n v="0"/>
    <n v="0"/>
    <n v="4"/>
    <n v="2"/>
    <n v="1"/>
    <x v="1"/>
    <n v="1"/>
    <n v="0"/>
    <s v=""/>
  </r>
  <r>
    <x v="1"/>
    <x v="1"/>
    <d v="2023-02-07T00:00:00"/>
    <d v="2023-02-13T00:00:00"/>
    <d v="2023-02-13T00:00:00"/>
    <d v="2023-02-15T00:00:00"/>
    <x v="5"/>
    <x v="23"/>
    <x v="0"/>
    <n v="0"/>
    <n v="0"/>
    <n v="6"/>
    <n v="2"/>
    <n v="1"/>
    <x v="1"/>
    <n v="1"/>
    <n v="0"/>
    <s v=""/>
  </r>
  <r>
    <x v="1"/>
    <x v="1"/>
    <d v="2023-02-07T00:00:00"/>
    <d v="2023-02-13T00:00:00"/>
    <d v="2023-02-15T00:00:00"/>
    <d v="2023-02-15T00:00:00"/>
    <x v="5"/>
    <x v="27"/>
    <x v="3"/>
    <n v="0"/>
    <n v="0"/>
    <n v="6"/>
    <n v="0"/>
    <n v="1"/>
    <x v="1"/>
    <n v="1"/>
    <n v="0"/>
    <s v=""/>
  </r>
  <r>
    <x v="1"/>
    <x v="1"/>
    <d v="2023-02-07T00:00:00"/>
    <d v="2023-02-13T00:00:00"/>
    <d v="2023-02-13T00:00:00"/>
    <d v="2023-02-15T00:00:00"/>
    <x v="5"/>
    <x v="28"/>
    <x v="0"/>
    <n v="0"/>
    <n v="0"/>
    <n v="6"/>
    <n v="2"/>
    <n v="1"/>
    <x v="1"/>
    <n v="1"/>
    <n v="0"/>
    <s v=""/>
  </r>
  <r>
    <x v="1"/>
    <x v="1"/>
    <d v="2023-02-07T00:00:00"/>
    <d v="2023-02-13T00:00:00"/>
    <d v="2023-02-13T00:00:00"/>
    <d v="2023-02-15T00:00:00"/>
    <x v="5"/>
    <x v="42"/>
    <x v="0"/>
    <n v="0"/>
    <n v="0"/>
    <n v="6"/>
    <n v="2"/>
    <n v="1"/>
    <x v="1"/>
    <n v="1"/>
    <n v="0"/>
    <s v=""/>
  </r>
  <r>
    <x v="1"/>
    <x v="1"/>
    <d v="2023-02-07T00:00:00"/>
    <d v="2023-02-13T00:00:00"/>
    <d v="2023-02-13T00:00:00"/>
    <d v="2023-02-15T00:00:00"/>
    <x v="5"/>
    <x v="43"/>
    <x v="0"/>
    <n v="0"/>
    <n v="0"/>
    <n v="6"/>
    <n v="2"/>
    <n v="1"/>
    <x v="1"/>
    <n v="1"/>
    <n v="0"/>
    <s v=""/>
  </r>
  <r>
    <x v="1"/>
    <x v="1"/>
    <d v="2023-02-20T00:00:00"/>
    <d v="2023-02-22T00:00:00"/>
    <d v="2023-02-22T00:00:00"/>
    <d v="2023-02-24T00:00:00"/>
    <x v="1"/>
    <x v="2"/>
    <x v="1"/>
    <n v="0"/>
    <n v="0"/>
    <n v="2"/>
    <n v="2"/>
    <n v="1"/>
    <x v="1"/>
    <n v="1"/>
    <n v="0"/>
    <s v=""/>
  </r>
  <r>
    <x v="1"/>
    <x v="2"/>
    <d v="2023-03-07T00:00:00"/>
    <d v="2023-03-13T00:00:00"/>
    <d v="2023-03-09T00:00:00"/>
    <d v="2023-03-15T00:00:00"/>
    <x v="3"/>
    <x v="17"/>
    <x v="0"/>
    <n v="0"/>
    <n v="0"/>
    <n v="6"/>
    <n v="6"/>
    <n v="1"/>
    <x v="1"/>
    <n v="1"/>
    <n v="0"/>
    <s v=""/>
  </r>
  <r>
    <x v="1"/>
    <x v="2"/>
    <d v="2023-03-07T00:00:00"/>
    <d v="2023-03-13T00:00:00"/>
    <d v="2023-03-09T00:00:00"/>
    <d v="2023-03-15T00:00:00"/>
    <x v="3"/>
    <x v="18"/>
    <x v="0"/>
    <n v="0"/>
    <n v="0"/>
    <n v="6"/>
    <n v="6"/>
    <n v="1"/>
    <x v="1"/>
    <n v="1"/>
    <n v="0"/>
    <s v=""/>
  </r>
  <r>
    <x v="1"/>
    <x v="2"/>
    <d v="2023-03-07T00:00:00"/>
    <d v="2023-03-13T00:00:00"/>
    <d v="2023-03-09T00:00:00"/>
    <d v="2023-03-15T00:00:00"/>
    <x v="3"/>
    <x v="19"/>
    <x v="0"/>
    <n v="0"/>
    <n v="0"/>
    <n v="6"/>
    <n v="6"/>
    <n v="1"/>
    <x v="1"/>
    <n v="1"/>
    <n v="0"/>
    <s v=""/>
  </r>
  <r>
    <x v="1"/>
    <x v="2"/>
    <d v="2023-03-07T00:00:00"/>
    <d v="2023-03-13T00:00:00"/>
    <d v="2023-03-09T00:00:00"/>
    <d v="2023-03-15T00:00:00"/>
    <x v="3"/>
    <x v="20"/>
    <x v="0"/>
    <n v="0"/>
    <n v="0"/>
    <n v="6"/>
    <n v="6"/>
    <n v="1"/>
    <x v="1"/>
    <n v="1"/>
    <n v="0"/>
    <s v=""/>
  </r>
  <r>
    <x v="1"/>
    <x v="2"/>
    <d v="2023-02-13T00:00:00"/>
    <d v="2023-03-13T00:00:00"/>
    <d v="2023-02-14T00:00:00"/>
    <d v="2023-03-15T00:00:00"/>
    <x v="4"/>
    <x v="22"/>
    <x v="0"/>
    <n v="0"/>
    <n v="0"/>
    <n v="28"/>
    <n v="29"/>
    <n v="1"/>
    <x v="1"/>
    <n v="1"/>
    <n v="0"/>
    <s v=""/>
  </r>
  <r>
    <x v="1"/>
    <x v="2"/>
    <d v="2023-03-07T00:00:00"/>
    <d v="2023-03-13T00:00:00"/>
    <d v="2023-03-09T00:00:00"/>
    <d v="2023-03-15T00:00:00"/>
    <x v="3"/>
    <x v="21"/>
    <x v="0"/>
    <n v="0"/>
    <n v="0"/>
    <n v="6"/>
    <n v="6"/>
    <n v="1"/>
    <x v="1"/>
    <n v="1"/>
    <n v="0"/>
    <s v=""/>
  </r>
  <r>
    <x v="1"/>
    <x v="2"/>
    <d v="2023-03-13T00:00:00"/>
    <d v="2023-03-13T00:00:00"/>
    <d v="2023-03-14T00:00:00"/>
    <d v="2023-03-15T00:00:00"/>
    <x v="5"/>
    <x v="23"/>
    <x v="0"/>
    <n v="0"/>
    <n v="0"/>
    <n v="0"/>
    <n v="1"/>
    <n v="1"/>
    <x v="1"/>
    <n v="1"/>
    <n v="0"/>
    <s v=""/>
  </r>
  <r>
    <x v="1"/>
    <x v="2"/>
    <d v="2023-03-13T00:00:00"/>
    <d v="2023-03-13T00:00:00"/>
    <d v="2023-03-14T00:00:00"/>
    <d v="2023-03-15T00:00:00"/>
    <x v="5"/>
    <x v="28"/>
    <x v="0"/>
    <n v="0"/>
    <n v="0"/>
    <n v="0"/>
    <n v="1"/>
    <n v="1"/>
    <x v="1"/>
    <n v="1"/>
    <n v="0"/>
    <s v=""/>
  </r>
  <r>
    <x v="1"/>
    <x v="2"/>
    <d v="2023-03-13T00:00:00"/>
    <d v="2023-03-13T00:00:00"/>
    <d v="2023-03-14T00:00:00"/>
    <d v="2023-03-15T00:00:00"/>
    <x v="5"/>
    <x v="42"/>
    <x v="0"/>
    <n v="0"/>
    <n v="0"/>
    <n v="0"/>
    <n v="1"/>
    <n v="1"/>
    <x v="1"/>
    <n v="1"/>
    <n v="0"/>
    <s v=""/>
  </r>
  <r>
    <x v="1"/>
    <x v="2"/>
    <d v="2023-03-13T00:00:00"/>
    <d v="2023-03-13T00:00:00"/>
    <d v="2023-03-14T00:00:00"/>
    <d v="2023-03-15T00:00:00"/>
    <x v="5"/>
    <x v="43"/>
    <x v="0"/>
    <n v="0"/>
    <n v="0"/>
    <n v="0"/>
    <n v="1"/>
    <n v="1"/>
    <x v="1"/>
    <n v="1"/>
    <n v="0"/>
    <s v=""/>
  </r>
  <r>
    <x v="1"/>
    <x v="2"/>
    <d v="2023-03-10T00:00:00"/>
    <d v="2023-03-13T00:00:00"/>
    <d v="2023-03-14T00:00:00"/>
    <d v="2023-03-15T00:00:00"/>
    <x v="5"/>
    <x v="29"/>
    <x v="0"/>
    <n v="0"/>
    <n v="0"/>
    <n v="3"/>
    <n v="1"/>
    <n v="1"/>
    <x v="1"/>
    <n v="1"/>
    <n v="0"/>
    <s v=""/>
  </r>
  <r>
    <x v="1"/>
    <x v="4"/>
    <d v="2023-04-04T00:00:00"/>
    <d v="2023-04-05T00:00:00"/>
    <d v="2023-04-06T00:00:00"/>
    <d v="2023-04-07T00:00:00"/>
    <x v="2"/>
    <x v="3"/>
    <x v="3"/>
    <n v="0"/>
    <n v="0"/>
    <n v="1"/>
    <n v="1"/>
    <n v="1"/>
    <x v="1"/>
    <n v="1"/>
    <n v="0"/>
    <s v=""/>
  </r>
  <r>
    <x v="1"/>
    <x v="4"/>
    <d v="2023-04-04T00:00:00"/>
    <d v="2023-04-05T00:00:00"/>
    <d v="2023-04-06T00:00:00"/>
    <d v="2023-04-07T00:00:00"/>
    <x v="2"/>
    <x v="4"/>
    <x v="3"/>
    <n v="0"/>
    <n v="0"/>
    <n v="1"/>
    <n v="1"/>
    <n v="1"/>
    <x v="1"/>
    <n v="1"/>
    <n v="0"/>
    <s v=""/>
  </r>
  <r>
    <x v="1"/>
    <x v="4"/>
    <d v="2023-04-11T00:00:00"/>
    <d v="2023-04-12T00:00:00"/>
    <d v="2023-04-12T00:00:00"/>
    <d v="2023-04-14T00:00:00"/>
    <x v="4"/>
    <x v="44"/>
    <x v="1"/>
    <n v="0"/>
    <n v="0"/>
    <n v="1"/>
    <n v="2"/>
    <n v="1"/>
    <x v="1"/>
    <n v="1"/>
    <n v="0"/>
    <s v=""/>
  </r>
  <r>
    <x v="1"/>
    <x v="2"/>
    <d v="2023-03-13T00:00:00"/>
    <d v="2023-03-13T00:00:00"/>
    <d v="2023-03-14T00:00:00"/>
    <d v="2023-03-15T00:00:00"/>
    <x v="5"/>
    <x v="24"/>
    <x v="0"/>
    <n v="0"/>
    <n v="0"/>
    <n v="0"/>
    <n v="1"/>
    <n v="1"/>
    <x v="1"/>
    <n v="1"/>
    <n v="0"/>
    <s v=""/>
  </r>
  <r>
    <x v="1"/>
    <x v="4"/>
    <d v="2023-04-10T00:00:00"/>
    <d v="2023-04-12T00:00:00"/>
    <d v="2023-04-11T00:00:00"/>
    <d v="2023-04-14T00:00:00"/>
    <x v="5"/>
    <x v="29"/>
    <x v="0"/>
    <n v="0"/>
    <n v="0"/>
    <n v="2"/>
    <n v="3"/>
    <n v="1"/>
    <x v="1"/>
    <n v="1"/>
    <n v="0"/>
    <s v=""/>
  </r>
  <r>
    <x v="1"/>
    <x v="4"/>
    <d v="2023-03-14T00:00:00"/>
    <d v="2023-04-13T00:00:00"/>
    <d v="2023-03-15T00:00:00"/>
    <d v="2023-04-17T00:00:00"/>
    <x v="4"/>
    <x v="22"/>
    <x v="0"/>
    <n v="0"/>
    <n v="0"/>
    <n v="30"/>
    <n v="33"/>
    <n v="1"/>
    <x v="1"/>
    <n v="1"/>
    <n v="0"/>
    <s v=""/>
  </r>
  <r>
    <x v="1"/>
    <x v="4"/>
    <d v="2023-04-10T00:00:00"/>
    <d v="2023-04-13T00:00:00"/>
    <d v="2023-04-10T00:00:00"/>
    <d v="2023-04-17T00:00:00"/>
    <x v="3"/>
    <x v="17"/>
    <x v="0"/>
    <n v="0"/>
    <n v="0"/>
    <n v="3"/>
    <n v="7"/>
    <n v="1"/>
    <x v="1"/>
    <n v="1"/>
    <n v="0"/>
    <s v=""/>
  </r>
  <r>
    <x v="1"/>
    <x v="4"/>
    <d v="2023-04-10T00:00:00"/>
    <d v="2023-04-13T00:00:00"/>
    <d v="2023-04-10T00:00:00"/>
    <d v="2023-04-17T00:00:00"/>
    <x v="3"/>
    <x v="18"/>
    <x v="0"/>
    <n v="0"/>
    <n v="0"/>
    <n v="3"/>
    <n v="7"/>
    <n v="1"/>
    <x v="1"/>
    <n v="1"/>
    <n v="0"/>
    <s v=""/>
  </r>
  <r>
    <x v="1"/>
    <x v="4"/>
    <d v="2023-04-10T00:00:00"/>
    <d v="2023-04-13T00:00:00"/>
    <d v="2023-04-10T00:00:00"/>
    <d v="2023-04-17T00:00:00"/>
    <x v="3"/>
    <x v="19"/>
    <x v="0"/>
    <n v="0"/>
    <n v="0"/>
    <n v="3"/>
    <n v="7"/>
    <n v="1"/>
    <x v="1"/>
    <n v="1"/>
    <n v="0"/>
    <s v=""/>
  </r>
  <r>
    <x v="1"/>
    <x v="4"/>
    <d v="2023-04-10T00:00:00"/>
    <d v="2023-04-13T00:00:00"/>
    <d v="2023-04-10T00:00:00"/>
    <d v="2023-04-17T00:00:00"/>
    <x v="3"/>
    <x v="45"/>
    <x v="0"/>
    <n v="0"/>
    <n v="0"/>
    <n v="3"/>
    <n v="7"/>
    <n v="1"/>
    <x v="1"/>
    <n v="1"/>
    <n v="0"/>
    <s v=""/>
  </r>
  <r>
    <x v="1"/>
    <x v="4"/>
    <d v="2023-04-10T00:00:00"/>
    <d v="2023-04-13T00:00:00"/>
    <d v="2023-04-10T00:00:00"/>
    <d v="2023-04-17T00:00:00"/>
    <x v="3"/>
    <x v="46"/>
    <x v="0"/>
    <n v="0"/>
    <n v="0"/>
    <n v="3"/>
    <n v="7"/>
    <n v="1"/>
    <x v="1"/>
    <n v="1"/>
    <n v="0"/>
    <s v=""/>
  </r>
  <r>
    <x v="1"/>
    <x v="4"/>
    <d v="2023-04-10T00:00:00"/>
    <d v="2023-04-13T00:00:00"/>
    <d v="2023-04-10T00:00:00"/>
    <d v="2023-04-17T00:00:00"/>
    <x v="3"/>
    <x v="47"/>
    <x v="0"/>
    <n v="0"/>
    <n v="0"/>
    <n v="3"/>
    <n v="7"/>
    <n v="1"/>
    <x v="1"/>
    <n v="1"/>
    <n v="0"/>
    <s v=""/>
  </r>
  <r>
    <x v="1"/>
    <x v="4"/>
    <d v="2023-04-10T00:00:00"/>
    <d v="2023-04-13T00:00:00"/>
    <d v="2023-04-10T00:00:00"/>
    <d v="2023-04-17T00:00:00"/>
    <x v="3"/>
    <x v="48"/>
    <x v="0"/>
    <n v="0"/>
    <n v="0"/>
    <n v="3"/>
    <n v="7"/>
    <n v="1"/>
    <x v="1"/>
    <n v="1"/>
    <n v="0"/>
    <s v=""/>
  </r>
  <r>
    <x v="1"/>
    <x v="4"/>
    <d v="2023-04-10T00:00:00"/>
    <d v="2023-04-13T00:00:00"/>
    <d v="2023-04-10T00:00:00"/>
    <d v="2023-04-17T00:00:00"/>
    <x v="3"/>
    <x v="20"/>
    <x v="0"/>
    <n v="0"/>
    <n v="0"/>
    <n v="3"/>
    <n v="7"/>
    <n v="1"/>
    <x v="1"/>
    <n v="1"/>
    <n v="0"/>
    <s v=""/>
  </r>
  <r>
    <x v="1"/>
    <x v="4"/>
    <d v="2023-04-10T00:00:00"/>
    <d v="2023-04-13T00:00:00"/>
    <d v="2023-04-10T00:00:00"/>
    <d v="2023-04-17T00:00:00"/>
    <x v="3"/>
    <x v="21"/>
    <x v="0"/>
    <n v="0"/>
    <n v="0"/>
    <n v="3"/>
    <n v="7"/>
    <n v="1"/>
    <x v="1"/>
    <n v="1"/>
    <n v="0"/>
    <s v=""/>
  </r>
  <r>
    <x v="1"/>
    <x v="4"/>
    <d v="2023-04-05T00:00:00"/>
    <d v="2023-04-13T00:00:00"/>
    <d v="2023-04-06T00:00:00"/>
    <d v="2023-04-17T00:00:00"/>
    <x v="5"/>
    <x v="23"/>
    <x v="0"/>
    <n v="0"/>
    <n v="0"/>
    <n v="8"/>
    <n v="11"/>
    <n v="1"/>
    <x v="1"/>
    <n v="1"/>
    <n v="0"/>
    <s v=""/>
  </r>
  <r>
    <x v="1"/>
    <x v="4"/>
    <d v="2023-04-05T00:00:00"/>
    <d v="2023-04-13T00:00:00"/>
    <d v="2023-04-06T00:00:00"/>
    <d v="2023-04-17T00:00:00"/>
    <x v="5"/>
    <x v="24"/>
    <x v="0"/>
    <n v="0"/>
    <n v="0"/>
    <n v="8"/>
    <n v="11"/>
    <n v="1"/>
    <x v="1"/>
    <n v="1"/>
    <n v="0"/>
    <s v=""/>
  </r>
  <r>
    <x v="1"/>
    <x v="4"/>
    <d v="2023-04-05T00:00:00"/>
    <d v="2023-04-13T00:00:00"/>
    <d v="2023-04-06T00:00:00"/>
    <d v="2023-04-17T00:00:00"/>
    <x v="5"/>
    <x v="28"/>
    <x v="0"/>
    <n v="0"/>
    <n v="0"/>
    <n v="8"/>
    <n v="11"/>
    <n v="1"/>
    <x v="1"/>
    <n v="1"/>
    <n v="0"/>
    <s v=""/>
  </r>
  <r>
    <x v="1"/>
    <x v="4"/>
    <d v="2023-04-05T00:00:00"/>
    <d v="2023-04-13T00:00:00"/>
    <d v="2023-04-06T00:00:00"/>
    <d v="2023-04-17T00:00:00"/>
    <x v="5"/>
    <x v="42"/>
    <x v="0"/>
    <n v="0"/>
    <n v="0"/>
    <n v="8"/>
    <n v="11"/>
    <n v="1"/>
    <x v="1"/>
    <n v="1"/>
    <n v="0"/>
    <s v=""/>
  </r>
  <r>
    <x v="1"/>
    <x v="4"/>
    <d v="2023-04-05T00:00:00"/>
    <d v="2023-04-13T00:00:00"/>
    <d v="2023-04-06T00:00:00"/>
    <d v="2023-04-17T00:00:00"/>
    <x v="5"/>
    <x v="43"/>
    <x v="0"/>
    <n v="0"/>
    <n v="0"/>
    <n v="8"/>
    <n v="11"/>
    <n v="1"/>
    <x v="1"/>
    <n v="1"/>
    <n v="0"/>
    <s v=""/>
  </r>
  <r>
    <x v="1"/>
    <x v="4"/>
    <d v="2023-04-07T00:00:00"/>
    <d v="2023-04-24T00:00:00"/>
    <d v="2023-04-10T00:00:00"/>
    <d v="2023-04-26T00:00:00"/>
    <x v="9"/>
    <x v="38"/>
    <x v="3"/>
    <n v="0"/>
    <n v="0"/>
    <n v="17"/>
    <n v="16"/>
    <n v="1"/>
    <x v="1"/>
    <n v="1"/>
    <n v="0"/>
    <s v=""/>
  </r>
  <r>
    <x v="1"/>
    <x v="4"/>
    <d v="2023-04-07T00:00:00"/>
    <d v="2023-04-24T00:00:00"/>
    <d v="2023-04-10T00:00:00"/>
    <d v="2023-04-26T00:00:00"/>
    <x v="9"/>
    <x v="39"/>
    <x v="1"/>
    <n v="0"/>
    <n v="0"/>
    <n v="17"/>
    <n v="16"/>
    <n v="1"/>
    <x v="1"/>
    <n v="1"/>
    <n v="0"/>
    <s v=""/>
  </r>
  <r>
    <x v="1"/>
    <x v="4"/>
    <d v="2023-04-07T00:00:00"/>
    <d v="2023-04-24T00:00:00"/>
    <d v="2023-04-10T00:00:00"/>
    <d v="2023-04-26T00:00:00"/>
    <x v="9"/>
    <x v="41"/>
    <x v="3"/>
    <n v="0"/>
    <n v="0"/>
    <n v="17"/>
    <n v="16"/>
    <n v="1"/>
    <x v="1"/>
    <n v="1"/>
    <n v="0"/>
    <s v=""/>
  </r>
  <r>
    <x v="1"/>
    <x v="4"/>
    <d v="2023-04-04T00:00:00"/>
    <d v="2023-04-26T00:00:00"/>
    <d v="2023-04-06T00:00:00"/>
    <d v="2023-04-28T00:00:00"/>
    <x v="2"/>
    <x v="16"/>
    <x v="3"/>
    <n v="0"/>
    <n v="0"/>
    <n v="22"/>
    <n v="22"/>
    <n v="1"/>
    <x v="1"/>
    <n v="1"/>
    <n v="0"/>
    <s v=""/>
  </r>
  <r>
    <x v="1"/>
    <x v="4"/>
    <d v="2023-04-24T00:00:00"/>
    <d v="2023-04-26T00:00:00"/>
    <d v="2023-04-24T00:00:00"/>
    <d v="2023-04-28T00:00:00"/>
    <x v="2"/>
    <x v="12"/>
    <x v="3"/>
    <n v="0"/>
    <n v="0"/>
    <n v="2"/>
    <n v="4"/>
    <n v="1"/>
    <x v="1"/>
    <n v="1"/>
    <n v="0"/>
    <s v=""/>
  </r>
  <r>
    <x v="1"/>
    <x v="4"/>
    <d v="2023-04-24T00:00:00"/>
    <d v="2023-04-26T00:00:00"/>
    <d v="2023-04-24T00:00:00"/>
    <d v="2023-04-28T00:00:00"/>
    <x v="2"/>
    <x v="13"/>
    <x v="3"/>
    <n v="0"/>
    <n v="0"/>
    <n v="2"/>
    <n v="4"/>
    <n v="1"/>
    <x v="1"/>
    <n v="1"/>
    <n v="0"/>
    <s v=""/>
  </r>
  <r>
    <x v="1"/>
    <x v="4"/>
    <d v="2023-04-24T00:00:00"/>
    <d v="2023-04-26T00:00:00"/>
    <d v="2023-04-24T00:00:00"/>
    <d v="2023-04-28T00:00:00"/>
    <x v="2"/>
    <x v="6"/>
    <x v="3"/>
    <n v="0"/>
    <n v="0"/>
    <n v="2"/>
    <n v="4"/>
    <n v="1"/>
    <x v="1"/>
    <n v="1"/>
    <n v="0"/>
    <s v=""/>
  </r>
  <r>
    <x v="1"/>
    <x v="4"/>
    <d v="2023-04-24T00:00:00"/>
    <d v="2023-04-26T00:00:00"/>
    <d v="2023-04-24T00:00:00"/>
    <d v="2023-04-28T00:00:00"/>
    <x v="2"/>
    <x v="14"/>
    <x v="3"/>
    <n v="0"/>
    <n v="0"/>
    <n v="2"/>
    <n v="4"/>
    <n v="1"/>
    <x v="1"/>
    <n v="1"/>
    <n v="0"/>
    <s v=""/>
  </r>
  <r>
    <x v="1"/>
    <x v="4"/>
    <d v="2023-04-24T00:00:00"/>
    <d v="2023-04-26T00:00:00"/>
    <d v="2023-04-24T00:00:00"/>
    <d v="2023-04-28T00:00:00"/>
    <x v="2"/>
    <x v="15"/>
    <x v="1"/>
    <n v="0"/>
    <n v="0"/>
    <n v="2"/>
    <n v="4"/>
    <n v="1"/>
    <x v="1"/>
    <n v="1"/>
    <n v="0"/>
    <s v=""/>
  </r>
  <r>
    <x v="1"/>
    <x v="4"/>
    <d v="2023-04-20T00:00:00"/>
    <d v="2023-04-28T00:00:00"/>
    <d v="2023-04-25T00:00:00"/>
    <d v="2023-05-02T00:00:00"/>
    <x v="7"/>
    <x v="33"/>
    <x v="3"/>
    <n v="0"/>
    <n v="0"/>
    <n v="8"/>
    <n v="7"/>
    <n v="1"/>
    <x v="1"/>
    <n v="1"/>
    <n v="0"/>
    <s v=""/>
  </r>
  <r>
    <x v="1"/>
    <x v="4"/>
    <d v="2023-04-20T00:00:00"/>
    <d v="2023-04-28T00:00:00"/>
    <d v="2023-04-25T00:00:00"/>
    <d v="2023-05-02T00:00:00"/>
    <x v="7"/>
    <x v="34"/>
    <x v="3"/>
    <n v="0"/>
    <n v="0"/>
    <n v="8"/>
    <n v="7"/>
    <n v="1"/>
    <x v="1"/>
    <n v="1"/>
    <n v="0"/>
    <s v=""/>
  </r>
  <r>
    <x v="1"/>
    <x v="4"/>
    <d v="2023-04-20T00:00:00"/>
    <d v="2023-04-28T00:00:00"/>
    <d v="2023-04-25T00:00:00"/>
    <d v="2023-05-02T00:00:00"/>
    <x v="7"/>
    <x v="31"/>
    <x v="3"/>
    <n v="0"/>
    <n v="0"/>
    <n v="8"/>
    <n v="7"/>
    <n v="1"/>
    <x v="1"/>
    <n v="1"/>
    <n v="0"/>
    <s v=""/>
  </r>
  <r>
    <x v="1"/>
    <x v="4"/>
    <d v="2023-04-20T00:00:00"/>
    <d v="2023-04-28T00:00:00"/>
    <d v="2023-04-25T00:00:00"/>
    <d v="2023-05-02T00:00:00"/>
    <x v="7"/>
    <x v="32"/>
    <x v="3"/>
    <n v="0"/>
    <n v="0"/>
    <n v="8"/>
    <n v="7"/>
    <n v="1"/>
    <x v="1"/>
    <n v="1"/>
    <n v="0"/>
    <s v=""/>
  </r>
  <r>
    <x v="1"/>
    <x v="4"/>
    <d v="2023-04-27T00:00:00"/>
    <d v="2023-04-28T00:00:00"/>
    <d v="2023-04-27T00:00:00"/>
    <d v="2023-05-02T00:00:00"/>
    <x v="9"/>
    <x v="40"/>
    <x v="1"/>
    <n v="0"/>
    <n v="0"/>
    <n v="1"/>
    <n v="5"/>
    <n v="1"/>
    <x v="1"/>
    <n v="1"/>
    <n v="0"/>
    <s v=""/>
  </r>
  <r>
    <x v="1"/>
    <x v="4"/>
    <d v="2023-04-18T00:00:00"/>
    <d v="2023-04-28T00:00:00"/>
    <d v="2023-04-18T00:00:00"/>
    <d v="2023-05-02T00:00:00"/>
    <x v="9"/>
    <x v="37"/>
    <x v="3"/>
    <n v="0"/>
    <n v="0"/>
    <n v="10"/>
    <n v="14"/>
    <n v="1"/>
    <x v="1"/>
    <n v="1"/>
    <n v="0"/>
    <s v=""/>
  </r>
  <r>
    <x v="1"/>
    <x v="4"/>
    <d v="2023-04-07T00:00:00"/>
    <d v="2023-04-28T00:00:00"/>
    <d v="2023-04-10T00:00:00"/>
    <d v="2023-05-02T00:00:00"/>
    <x v="9"/>
    <x v="38"/>
    <x v="1"/>
    <n v="0"/>
    <n v="0"/>
    <n v="21"/>
    <n v="22"/>
    <n v="1"/>
    <x v="1"/>
    <n v="1"/>
    <n v="0"/>
    <s v=""/>
  </r>
  <r>
    <x v="1"/>
    <x v="4"/>
    <d v="2023-04-07T00:00:00"/>
    <d v="2023-04-28T00:00:00"/>
    <d v="2023-04-10T00:00:00"/>
    <d v="2023-05-02T00:00:00"/>
    <x v="9"/>
    <x v="39"/>
    <x v="1"/>
    <n v="0"/>
    <n v="0"/>
    <n v="21"/>
    <n v="22"/>
    <n v="1"/>
    <x v="1"/>
    <n v="1"/>
    <n v="0"/>
    <s v=""/>
  </r>
  <r>
    <x v="1"/>
    <x v="4"/>
    <d v="2023-04-07T00:00:00"/>
    <d v="2023-04-28T00:00:00"/>
    <d v="2023-04-07T00:00:00"/>
    <d v="2023-05-02T00:00:00"/>
    <x v="8"/>
    <x v="36"/>
    <x v="3"/>
    <n v="0"/>
    <n v="0"/>
    <n v="21"/>
    <n v="25"/>
    <n v="1"/>
    <x v="1"/>
    <n v="1"/>
    <n v="0"/>
    <s v=""/>
  </r>
  <r>
    <x v="1"/>
    <x v="7"/>
    <d v="2023-04-14T00:00:00"/>
    <d v="2023-05-11T00:00:00"/>
    <d v="2023-04-14T00:00:00"/>
    <d v="2023-05-15T00:00:00"/>
    <x v="4"/>
    <x v="22"/>
    <x v="0"/>
    <n v="0"/>
    <n v="0"/>
    <n v="27"/>
    <n v="31"/>
    <n v="1"/>
    <x v="1"/>
    <n v="1"/>
    <n v="0"/>
    <s v=""/>
  </r>
  <r>
    <x v="1"/>
    <x v="7"/>
    <d v="2023-05-10T00:00:00"/>
    <d v="2023-05-11T00:00:00"/>
    <d v="2023-05-15T00:00:00"/>
    <d v="2023-05-15T00:00:00"/>
    <x v="3"/>
    <x v="17"/>
    <x v="0"/>
    <n v="0"/>
    <n v="0"/>
    <n v="1"/>
    <n v="0"/>
    <n v="1"/>
    <x v="1"/>
    <n v="1"/>
    <n v="0"/>
    <s v=""/>
  </r>
  <r>
    <x v="1"/>
    <x v="7"/>
    <d v="2023-05-10T00:00:00"/>
    <d v="2023-05-11T00:00:00"/>
    <d v="2023-05-15T00:00:00"/>
    <d v="2023-05-15T00:00:00"/>
    <x v="3"/>
    <x v="18"/>
    <x v="0"/>
    <n v="0"/>
    <n v="0"/>
    <n v="1"/>
    <n v="0"/>
    <n v="1"/>
    <x v="1"/>
    <n v="1"/>
    <n v="0"/>
    <s v=""/>
  </r>
  <r>
    <x v="1"/>
    <x v="7"/>
    <d v="2023-05-10T00:00:00"/>
    <d v="2023-05-11T00:00:00"/>
    <d v="2023-05-15T00:00:00"/>
    <d v="2023-05-15T00:00:00"/>
    <x v="3"/>
    <x v="19"/>
    <x v="0"/>
    <n v="0"/>
    <n v="0"/>
    <n v="1"/>
    <n v="0"/>
    <n v="1"/>
    <x v="1"/>
    <n v="1"/>
    <n v="0"/>
    <s v=""/>
  </r>
  <r>
    <x v="1"/>
    <x v="7"/>
    <d v="2023-05-10T00:00:00"/>
    <d v="2023-05-11T00:00:00"/>
    <d v="2023-05-15T00:00:00"/>
    <d v="2023-05-15T00:00:00"/>
    <x v="3"/>
    <x v="45"/>
    <x v="0"/>
    <n v="0"/>
    <n v="0"/>
    <n v="1"/>
    <n v="0"/>
    <n v="1"/>
    <x v="1"/>
    <n v="1"/>
    <n v="0"/>
    <s v=""/>
  </r>
  <r>
    <x v="1"/>
    <x v="7"/>
    <d v="2023-05-10T00:00:00"/>
    <d v="2023-05-11T00:00:00"/>
    <d v="2023-05-15T00:00:00"/>
    <d v="2023-05-15T00:00:00"/>
    <x v="3"/>
    <x v="46"/>
    <x v="0"/>
    <n v="0"/>
    <n v="0"/>
    <n v="1"/>
    <n v="0"/>
    <n v="1"/>
    <x v="1"/>
    <n v="1"/>
    <n v="0"/>
    <s v=""/>
  </r>
  <r>
    <x v="1"/>
    <x v="7"/>
    <d v="2023-05-10T00:00:00"/>
    <d v="2023-05-11T00:00:00"/>
    <d v="2023-05-15T00:00:00"/>
    <d v="2023-05-15T00:00:00"/>
    <x v="3"/>
    <x v="47"/>
    <x v="0"/>
    <n v="0"/>
    <n v="0"/>
    <n v="1"/>
    <n v="0"/>
    <n v="1"/>
    <x v="1"/>
    <n v="1"/>
    <n v="0"/>
    <s v=""/>
  </r>
  <r>
    <x v="1"/>
    <x v="7"/>
    <d v="2023-05-10T00:00:00"/>
    <d v="2023-05-11T00:00:00"/>
    <d v="2023-05-15T00:00:00"/>
    <d v="2023-05-15T00:00:00"/>
    <x v="3"/>
    <x v="48"/>
    <x v="0"/>
    <n v="0"/>
    <n v="0"/>
    <n v="1"/>
    <n v="0"/>
    <n v="1"/>
    <x v="1"/>
    <n v="1"/>
    <n v="0"/>
    <s v=""/>
  </r>
  <r>
    <x v="1"/>
    <x v="7"/>
    <d v="2023-05-10T00:00:00"/>
    <d v="2023-05-11T00:00:00"/>
    <d v="2023-05-15T00:00:00"/>
    <d v="2023-05-15T00:00:00"/>
    <x v="3"/>
    <x v="20"/>
    <x v="0"/>
    <n v="0"/>
    <n v="0"/>
    <n v="1"/>
    <n v="0"/>
    <n v="1"/>
    <x v="1"/>
    <n v="1"/>
    <n v="0"/>
    <s v=""/>
  </r>
  <r>
    <x v="1"/>
    <x v="7"/>
    <d v="2023-05-10T00:00:00"/>
    <d v="2023-05-11T00:00:00"/>
    <d v="2023-05-15T00:00:00"/>
    <d v="2023-05-15T00:00:00"/>
    <x v="3"/>
    <x v="21"/>
    <x v="0"/>
    <n v="0"/>
    <n v="0"/>
    <n v="1"/>
    <n v="0"/>
    <n v="1"/>
    <x v="1"/>
    <n v="1"/>
    <n v="0"/>
    <s v=""/>
  </r>
  <r>
    <x v="1"/>
    <x v="7"/>
    <d v="2023-04-28T00:00:00"/>
    <d v="2023-05-11T00:00:00"/>
    <d v="2023-05-10T00:00:00"/>
    <d v="2023-05-15T00:00:00"/>
    <x v="5"/>
    <x v="23"/>
    <x v="0"/>
    <n v="0"/>
    <n v="0"/>
    <n v="13"/>
    <n v="5"/>
    <n v="1"/>
    <x v="1"/>
    <n v="1"/>
    <n v="0"/>
    <s v=""/>
  </r>
  <r>
    <x v="1"/>
    <x v="7"/>
    <d v="2023-04-28T00:00:00"/>
    <d v="2023-05-11T00:00:00"/>
    <d v="2023-05-10T00:00:00"/>
    <d v="2023-05-15T00:00:00"/>
    <x v="5"/>
    <x v="24"/>
    <x v="0"/>
    <n v="0"/>
    <n v="0"/>
    <n v="13"/>
    <n v="5"/>
    <n v="1"/>
    <x v="1"/>
    <n v="1"/>
    <n v="0"/>
    <s v=""/>
  </r>
  <r>
    <x v="1"/>
    <x v="7"/>
    <d v="2023-04-28T00:00:00"/>
    <d v="2023-05-11T00:00:00"/>
    <d v="2023-05-11T00:00:00"/>
    <d v="2023-05-15T00:00:00"/>
    <x v="5"/>
    <x v="27"/>
    <x v="3"/>
    <n v="0"/>
    <n v="0"/>
    <n v="13"/>
    <n v="4"/>
    <n v="1"/>
    <x v="1"/>
    <n v="1"/>
    <n v="0"/>
    <s v=""/>
  </r>
  <r>
    <x v="1"/>
    <x v="7"/>
    <d v="2023-04-28T00:00:00"/>
    <d v="2023-05-11T00:00:00"/>
    <d v="2023-05-10T00:00:00"/>
    <d v="2023-05-15T00:00:00"/>
    <x v="5"/>
    <x v="28"/>
    <x v="0"/>
    <n v="0"/>
    <n v="0"/>
    <n v="13"/>
    <n v="5"/>
    <n v="1"/>
    <x v="1"/>
    <n v="1"/>
    <n v="0"/>
    <s v=""/>
  </r>
  <r>
    <x v="1"/>
    <x v="7"/>
    <d v="2023-04-28T00:00:00"/>
    <d v="2023-05-11T00:00:00"/>
    <d v="2023-05-10T00:00:00"/>
    <d v="2023-05-15T00:00:00"/>
    <x v="5"/>
    <x v="42"/>
    <x v="0"/>
    <n v="0"/>
    <n v="0"/>
    <n v="13"/>
    <n v="5"/>
    <n v="1"/>
    <x v="1"/>
    <n v="1"/>
    <n v="0"/>
    <s v=""/>
  </r>
  <r>
    <x v="1"/>
    <x v="7"/>
    <d v="2023-04-28T00:00:00"/>
    <d v="2023-05-11T00:00:00"/>
    <d v="2023-05-10T00:00:00"/>
    <d v="2023-05-15T00:00:00"/>
    <x v="5"/>
    <x v="43"/>
    <x v="0"/>
    <n v="0"/>
    <n v="0"/>
    <n v="13"/>
    <n v="5"/>
    <n v="1"/>
    <x v="1"/>
    <n v="1"/>
    <n v="0"/>
    <s v=""/>
  </r>
  <r>
    <x v="1"/>
    <x v="7"/>
    <d v="2023-05-15T00:00:00"/>
    <d v="2023-05-15T00:00:00"/>
    <d v="2023-05-15T00:00:00"/>
    <d v="2023-05-17T00:00:00"/>
    <x v="2"/>
    <x v="10"/>
    <x v="1"/>
    <n v="0"/>
    <n v="0"/>
    <n v="0"/>
    <n v="2"/>
    <n v="1"/>
    <x v="1"/>
    <n v="1"/>
    <n v="0"/>
    <s v=""/>
  </r>
  <r>
    <x v="1"/>
    <x v="7"/>
    <d v="2023-05-15T00:00:00"/>
    <d v="2023-05-15T00:00:00"/>
    <d v="2023-05-15T00:00:00"/>
    <d v="2023-05-17T00:00:00"/>
    <x v="2"/>
    <x v="11"/>
    <x v="1"/>
    <n v="0"/>
    <n v="0"/>
    <n v="0"/>
    <n v="2"/>
    <n v="1"/>
    <x v="1"/>
    <n v="1"/>
    <n v="0"/>
    <s v=""/>
  </r>
  <r>
    <x v="1"/>
    <x v="7"/>
    <d v="2023-05-16T00:00:00"/>
    <d v="2023-05-16T00:00:00"/>
    <d v="2023-05-16T00:00:00"/>
    <d v="2023-05-18T00:00:00"/>
    <x v="2"/>
    <x v="7"/>
    <x v="1"/>
    <n v="0"/>
    <n v="0"/>
    <n v="0"/>
    <n v="2"/>
    <n v="1"/>
    <x v="1"/>
    <n v="1"/>
    <n v="0"/>
    <s v=""/>
  </r>
  <r>
    <x v="1"/>
    <x v="7"/>
    <d v="2023-05-16T00:00:00"/>
    <d v="2023-05-16T00:00:00"/>
    <d v="2023-05-16T00:00:00"/>
    <d v="2023-05-18T00:00:00"/>
    <x v="2"/>
    <x v="8"/>
    <x v="1"/>
    <n v="0"/>
    <n v="0"/>
    <n v="0"/>
    <n v="2"/>
    <n v="1"/>
    <x v="1"/>
    <n v="1"/>
    <n v="0"/>
    <s v=""/>
  </r>
  <r>
    <x v="1"/>
    <x v="7"/>
    <d v="2023-05-16T00:00:00"/>
    <d v="2023-05-16T00:00:00"/>
    <d v="2023-05-16T00:00:00"/>
    <d v="2023-05-18T00:00:00"/>
    <x v="2"/>
    <x v="9"/>
    <x v="1"/>
    <n v="0"/>
    <n v="0"/>
    <n v="0"/>
    <n v="2"/>
    <n v="1"/>
    <x v="1"/>
    <n v="1"/>
    <n v="0"/>
    <s v=""/>
  </r>
  <r>
    <x v="1"/>
    <x v="7"/>
    <d v="2023-05-15T00:00:00"/>
    <d v="2023-05-15T00:00:00"/>
    <d v="2023-05-15T00:00:00"/>
    <d v="2023-05-17T00:00:00"/>
    <x v="5"/>
    <x v="29"/>
    <x v="0"/>
    <n v="0"/>
    <n v="0"/>
    <n v="0"/>
    <n v="2"/>
    <n v="1"/>
    <x v="1"/>
    <n v="1"/>
    <n v="0"/>
    <s v=""/>
  </r>
  <r>
    <x v="1"/>
    <x v="7"/>
    <d v="2023-05-24T00:00:00"/>
    <d v="2023-05-24T00:00:00"/>
    <d v="2023-05-24T00:00:00"/>
    <d v="2023-05-26T00:00:00"/>
    <x v="6"/>
    <x v="30"/>
    <x v="1"/>
    <n v="0"/>
    <n v="0"/>
    <n v="0"/>
    <n v="2"/>
    <n v="1"/>
    <x v="1"/>
    <n v="1"/>
    <n v="0"/>
    <s v=""/>
  </r>
  <r>
    <x v="1"/>
    <x v="8"/>
    <d v="2023-06-08T00:00:00"/>
    <d v="2023-06-13T00:00:00"/>
    <d v="2023-06-08T00:00:00"/>
    <d v="2023-06-15T00:00:00"/>
    <x v="3"/>
    <x v="17"/>
    <x v="0"/>
    <n v="0"/>
    <n v="0"/>
    <n v="5"/>
    <n v="7"/>
    <n v="1"/>
    <x v="1"/>
    <n v="1"/>
    <n v="0"/>
    <s v=""/>
  </r>
  <r>
    <x v="1"/>
    <x v="8"/>
    <d v="2023-06-08T00:00:00"/>
    <d v="2023-06-13T00:00:00"/>
    <d v="2023-06-08T00:00:00"/>
    <d v="2023-06-15T00:00:00"/>
    <x v="3"/>
    <x v="18"/>
    <x v="0"/>
    <n v="0"/>
    <n v="0"/>
    <n v="5"/>
    <n v="7"/>
    <n v="1"/>
    <x v="1"/>
    <n v="1"/>
    <n v="0"/>
    <s v=""/>
  </r>
  <r>
    <x v="1"/>
    <x v="8"/>
    <d v="2023-06-08T00:00:00"/>
    <d v="2023-06-13T00:00:00"/>
    <d v="2023-06-08T00:00:00"/>
    <d v="2023-06-15T00:00:00"/>
    <x v="3"/>
    <x v="19"/>
    <x v="0"/>
    <n v="0"/>
    <n v="0"/>
    <n v="5"/>
    <n v="7"/>
    <n v="1"/>
    <x v="1"/>
    <n v="1"/>
    <n v="0"/>
    <s v=""/>
  </r>
  <r>
    <x v="1"/>
    <x v="8"/>
    <d v="2023-06-08T00:00:00"/>
    <d v="2023-06-13T00:00:00"/>
    <d v="2023-06-08T00:00:00"/>
    <d v="2023-06-15T00:00:00"/>
    <x v="3"/>
    <x v="45"/>
    <x v="0"/>
    <n v="0"/>
    <n v="0"/>
    <n v="5"/>
    <n v="7"/>
    <n v="1"/>
    <x v="1"/>
    <n v="1"/>
    <n v="0"/>
    <s v=""/>
  </r>
  <r>
    <x v="1"/>
    <x v="8"/>
    <d v="2023-06-08T00:00:00"/>
    <d v="2023-06-13T00:00:00"/>
    <d v="2023-06-08T00:00:00"/>
    <d v="2023-06-15T00:00:00"/>
    <x v="3"/>
    <x v="46"/>
    <x v="0"/>
    <n v="0"/>
    <n v="0"/>
    <n v="5"/>
    <n v="7"/>
    <n v="1"/>
    <x v="1"/>
    <n v="1"/>
    <n v="0"/>
    <s v=""/>
  </r>
  <r>
    <x v="1"/>
    <x v="8"/>
    <d v="2023-06-08T00:00:00"/>
    <d v="2023-06-13T00:00:00"/>
    <d v="2023-06-08T00:00:00"/>
    <d v="2023-06-15T00:00:00"/>
    <x v="3"/>
    <x v="47"/>
    <x v="0"/>
    <n v="0"/>
    <n v="0"/>
    <n v="5"/>
    <n v="7"/>
    <n v="1"/>
    <x v="1"/>
    <n v="1"/>
    <n v="0"/>
    <s v=""/>
  </r>
  <r>
    <x v="1"/>
    <x v="8"/>
    <d v="2023-06-08T00:00:00"/>
    <d v="2023-06-13T00:00:00"/>
    <d v="2023-06-08T00:00:00"/>
    <d v="2023-06-15T00:00:00"/>
    <x v="3"/>
    <x v="48"/>
    <x v="0"/>
    <n v="0"/>
    <n v="0"/>
    <n v="5"/>
    <n v="7"/>
    <n v="1"/>
    <x v="1"/>
    <n v="1"/>
    <n v="0"/>
    <s v=""/>
  </r>
  <r>
    <x v="1"/>
    <x v="8"/>
    <d v="2023-06-08T00:00:00"/>
    <d v="2023-06-13T00:00:00"/>
    <d v="2023-06-08T00:00:00"/>
    <d v="2023-06-15T00:00:00"/>
    <x v="3"/>
    <x v="20"/>
    <x v="0"/>
    <n v="0"/>
    <n v="0"/>
    <n v="5"/>
    <n v="7"/>
    <n v="1"/>
    <x v="1"/>
    <n v="1"/>
    <n v="0"/>
    <s v=""/>
  </r>
  <r>
    <x v="1"/>
    <x v="8"/>
    <d v="2023-06-08T00:00:00"/>
    <d v="2023-06-13T00:00:00"/>
    <d v="2023-06-08T00:00:00"/>
    <d v="2023-06-15T00:00:00"/>
    <x v="3"/>
    <x v="21"/>
    <x v="0"/>
    <n v="0"/>
    <n v="0"/>
    <n v="5"/>
    <n v="7"/>
    <n v="1"/>
    <x v="1"/>
    <n v="1"/>
    <n v="0"/>
    <s v=""/>
  </r>
  <r>
    <x v="1"/>
    <x v="8"/>
    <d v="2023-05-26T00:00:00"/>
    <d v="2023-06-13T00:00:00"/>
    <d v="2023-05-26T00:00:00"/>
    <d v="2023-06-15T00:00:00"/>
    <x v="5"/>
    <x v="23"/>
    <x v="0"/>
    <n v="0"/>
    <n v="0"/>
    <n v="18"/>
    <n v="20"/>
    <n v="1"/>
    <x v="1"/>
    <n v="1"/>
    <n v="0"/>
    <s v=""/>
  </r>
  <r>
    <x v="1"/>
    <x v="8"/>
    <d v="2023-05-26T00:00:00"/>
    <d v="2023-06-13T00:00:00"/>
    <d v="2023-05-26T00:00:00"/>
    <d v="2023-06-15T00:00:00"/>
    <x v="5"/>
    <x v="24"/>
    <x v="0"/>
    <n v="0"/>
    <n v="0"/>
    <n v="18"/>
    <n v="20"/>
    <n v="1"/>
    <x v="1"/>
    <n v="1"/>
    <n v="0"/>
    <s v=""/>
  </r>
  <r>
    <x v="1"/>
    <x v="8"/>
    <d v="2023-05-26T00:00:00"/>
    <d v="2023-06-13T00:00:00"/>
    <d v="2023-05-26T00:00:00"/>
    <d v="2023-06-15T00:00:00"/>
    <x v="5"/>
    <x v="28"/>
    <x v="0"/>
    <n v="0"/>
    <n v="0"/>
    <n v="18"/>
    <n v="20"/>
    <n v="1"/>
    <x v="1"/>
    <n v="1"/>
    <n v="0"/>
    <s v=""/>
  </r>
  <r>
    <x v="1"/>
    <x v="8"/>
    <d v="2023-05-26T00:00:00"/>
    <d v="2023-06-13T00:00:00"/>
    <d v="2023-05-26T00:00:00"/>
    <d v="2023-06-15T00:00:00"/>
    <x v="5"/>
    <x v="42"/>
    <x v="0"/>
    <n v="0"/>
    <n v="0"/>
    <n v="18"/>
    <n v="20"/>
    <n v="1"/>
    <x v="1"/>
    <n v="1"/>
    <n v="0"/>
    <s v=""/>
  </r>
  <r>
    <x v="1"/>
    <x v="8"/>
    <d v="2023-05-26T00:00:00"/>
    <d v="2023-06-13T00:00:00"/>
    <d v="2023-05-26T00:00:00"/>
    <d v="2023-06-15T00:00:00"/>
    <x v="5"/>
    <x v="43"/>
    <x v="0"/>
    <n v="0"/>
    <n v="0"/>
    <n v="18"/>
    <n v="20"/>
    <n v="1"/>
    <x v="1"/>
    <n v="1"/>
    <n v="0"/>
    <s v=""/>
  </r>
  <r>
    <x v="1"/>
    <x v="8"/>
    <d v="2023-06-13T00:00:00"/>
    <d v="2023-06-13T00:00:00"/>
    <d v="2023-06-14T00:00:00"/>
    <d v="2023-06-15T00:00:00"/>
    <x v="5"/>
    <x v="29"/>
    <x v="0"/>
    <n v="0"/>
    <n v="0"/>
    <n v="0"/>
    <n v="1"/>
    <n v="1"/>
    <x v="1"/>
    <n v="1"/>
    <n v="0"/>
    <s v=""/>
  </r>
  <r>
    <x v="1"/>
    <x v="8"/>
    <d v="2023-05-16T00:00:00"/>
    <d v="2023-06-13T00:00:00"/>
    <d v="2023-05-17T00:00:00"/>
    <d v="2023-06-15T00:00:00"/>
    <x v="4"/>
    <x v="22"/>
    <x v="0"/>
    <n v="0"/>
    <n v="0"/>
    <n v="28"/>
    <n v="29"/>
    <n v="1"/>
    <x v="1"/>
    <n v="1"/>
    <n v="0"/>
    <s v=""/>
  </r>
  <r>
    <x v="1"/>
    <x v="8"/>
    <d v="2023-06-09T00:00:00"/>
    <d v="2023-06-20T00:00:00"/>
    <d v="2023-06-09T00:00:00"/>
    <d v="2023-06-22T00:00:00"/>
    <x v="9"/>
    <x v="40"/>
    <x v="3"/>
    <n v="0"/>
    <n v="0"/>
    <n v="11"/>
    <n v="13"/>
    <n v="1"/>
    <x v="1"/>
    <n v="1"/>
    <n v="0"/>
    <s v=""/>
  </r>
  <r>
    <x v="1"/>
    <x v="5"/>
    <d v="2023-07-05T00:00:00"/>
    <d v="2023-07-05T00:00:00"/>
    <d v="2023-07-05T00:00:00"/>
    <d v="2023-07-07T00:00:00"/>
    <x v="2"/>
    <x v="3"/>
    <x v="3"/>
    <n v="0"/>
    <n v="0"/>
    <n v="0"/>
    <n v="2"/>
    <n v="1"/>
    <x v="1"/>
    <n v="1"/>
    <n v="0"/>
    <s v=""/>
  </r>
  <r>
    <x v="1"/>
    <x v="5"/>
    <d v="2023-07-12T00:00:00"/>
    <d v="2023-07-12T00:00:00"/>
    <d v="2023-07-13T00:00:00"/>
    <d v="2023-07-14T00:00:00"/>
    <x v="5"/>
    <x v="29"/>
    <x v="0"/>
    <n v="0"/>
    <n v="0"/>
    <n v="0"/>
    <n v="1"/>
    <n v="1"/>
    <x v="1"/>
    <n v="1"/>
    <n v="0"/>
    <s v=""/>
  </r>
  <r>
    <x v="1"/>
    <x v="5"/>
    <d v="2023-07-10T00:00:00"/>
    <d v="2023-07-13T00:00:00"/>
    <d v="2023-07-13T00:00:00"/>
    <d v="2023-07-17T00:00:00"/>
    <x v="3"/>
    <x v="17"/>
    <x v="0"/>
    <n v="0"/>
    <n v="0"/>
    <n v="3"/>
    <n v="4"/>
    <n v="1"/>
    <x v="1"/>
    <n v="1"/>
    <n v="0"/>
    <s v=""/>
  </r>
  <r>
    <x v="1"/>
    <x v="5"/>
    <d v="2023-06-13T00:00:00"/>
    <d v="2023-07-13T00:00:00"/>
    <d v="2023-06-15T00:00:00"/>
    <d v="2023-07-17T00:00:00"/>
    <x v="4"/>
    <x v="22"/>
    <x v="0"/>
    <n v="0"/>
    <n v="0"/>
    <n v="30"/>
    <n v="32"/>
    <n v="1"/>
    <x v="1"/>
    <n v="1"/>
    <n v="0"/>
    <s v=""/>
  </r>
  <r>
    <x v="1"/>
    <x v="5"/>
    <d v="2023-07-12T00:00:00"/>
    <d v="2023-07-13T00:00:00"/>
    <d v="2023-07-13T00:00:00"/>
    <d v="2023-07-17T00:00:00"/>
    <x v="5"/>
    <x v="23"/>
    <x v="0"/>
    <n v="0"/>
    <n v="0"/>
    <n v="1"/>
    <n v="4"/>
    <n v="1"/>
    <x v="1"/>
    <n v="1"/>
    <n v="0"/>
    <s v=""/>
  </r>
  <r>
    <x v="1"/>
    <x v="5"/>
    <d v="2023-07-10T00:00:00"/>
    <d v="2023-07-13T00:00:00"/>
    <d v="2023-07-13T00:00:00"/>
    <d v="2023-07-17T00:00:00"/>
    <x v="3"/>
    <x v="18"/>
    <x v="0"/>
    <n v="0"/>
    <n v="0"/>
    <n v="3"/>
    <n v="4"/>
    <n v="1"/>
    <x v="1"/>
    <n v="1"/>
    <n v="0"/>
    <s v=""/>
  </r>
  <r>
    <x v="1"/>
    <x v="5"/>
    <d v="2023-07-10T00:00:00"/>
    <d v="2023-07-13T00:00:00"/>
    <d v="2023-07-13T00:00:00"/>
    <d v="2023-07-17T00:00:00"/>
    <x v="3"/>
    <x v="19"/>
    <x v="0"/>
    <n v="0"/>
    <n v="0"/>
    <n v="3"/>
    <n v="4"/>
    <n v="1"/>
    <x v="1"/>
    <n v="1"/>
    <n v="0"/>
    <s v=""/>
  </r>
  <r>
    <x v="1"/>
    <x v="5"/>
    <d v="2023-07-10T00:00:00"/>
    <d v="2023-07-13T00:00:00"/>
    <d v="2023-07-13T00:00:00"/>
    <d v="2023-07-17T00:00:00"/>
    <x v="3"/>
    <x v="45"/>
    <x v="0"/>
    <n v="0"/>
    <n v="0"/>
    <n v="3"/>
    <n v="4"/>
    <n v="1"/>
    <x v="1"/>
    <n v="1"/>
    <n v="0"/>
    <s v=""/>
  </r>
  <r>
    <x v="1"/>
    <x v="5"/>
    <d v="2023-07-10T00:00:00"/>
    <d v="2023-07-13T00:00:00"/>
    <d v="2023-07-13T00:00:00"/>
    <d v="2023-07-17T00:00:00"/>
    <x v="3"/>
    <x v="46"/>
    <x v="0"/>
    <n v="0"/>
    <n v="0"/>
    <n v="3"/>
    <n v="4"/>
    <n v="1"/>
    <x v="1"/>
    <n v="1"/>
    <n v="0"/>
    <s v=""/>
  </r>
  <r>
    <x v="1"/>
    <x v="5"/>
    <d v="2023-07-10T00:00:00"/>
    <d v="2023-07-13T00:00:00"/>
    <d v="2023-07-13T00:00:00"/>
    <d v="2023-07-17T00:00:00"/>
    <x v="3"/>
    <x v="47"/>
    <x v="0"/>
    <n v="0"/>
    <n v="0"/>
    <n v="3"/>
    <n v="4"/>
    <n v="1"/>
    <x v="1"/>
    <n v="1"/>
    <n v="0"/>
    <s v=""/>
  </r>
  <r>
    <x v="1"/>
    <x v="5"/>
    <d v="2023-07-10T00:00:00"/>
    <d v="2023-07-13T00:00:00"/>
    <d v="2023-07-13T00:00:00"/>
    <d v="2023-07-17T00:00:00"/>
    <x v="3"/>
    <x v="48"/>
    <x v="0"/>
    <n v="0"/>
    <n v="0"/>
    <n v="3"/>
    <n v="4"/>
    <n v="1"/>
    <x v="1"/>
    <n v="1"/>
    <n v="0"/>
    <s v=""/>
  </r>
  <r>
    <x v="1"/>
    <x v="5"/>
    <d v="2023-07-10T00:00:00"/>
    <d v="2023-07-13T00:00:00"/>
    <d v="2023-07-13T00:00:00"/>
    <d v="2023-07-17T00:00:00"/>
    <x v="3"/>
    <x v="20"/>
    <x v="0"/>
    <n v="0"/>
    <n v="0"/>
    <n v="3"/>
    <n v="4"/>
    <n v="1"/>
    <x v="1"/>
    <n v="1"/>
    <n v="0"/>
    <s v=""/>
  </r>
  <r>
    <x v="1"/>
    <x v="5"/>
    <d v="2023-07-10T00:00:00"/>
    <d v="2023-07-13T00:00:00"/>
    <d v="2023-07-13T00:00:00"/>
    <d v="2023-07-17T00:00:00"/>
    <x v="3"/>
    <x v="21"/>
    <x v="0"/>
    <n v="0"/>
    <n v="0"/>
    <n v="3"/>
    <n v="4"/>
    <n v="1"/>
    <x v="1"/>
    <n v="1"/>
    <n v="0"/>
    <s v=""/>
  </r>
  <r>
    <x v="1"/>
    <x v="5"/>
    <d v="2023-07-12T00:00:00"/>
    <d v="2023-07-13T00:00:00"/>
    <d v="2023-07-13T00:00:00"/>
    <d v="2023-07-17T00:00:00"/>
    <x v="5"/>
    <x v="24"/>
    <x v="0"/>
    <n v="0"/>
    <n v="0"/>
    <n v="1"/>
    <n v="4"/>
    <n v="1"/>
    <x v="1"/>
    <n v="1"/>
    <n v="0"/>
    <s v=""/>
  </r>
  <r>
    <x v="1"/>
    <x v="5"/>
    <d v="2023-07-12T00:00:00"/>
    <d v="2023-07-13T00:00:00"/>
    <d v="2023-07-13T00:00:00"/>
    <d v="2023-07-17T00:00:00"/>
    <x v="5"/>
    <x v="42"/>
    <x v="0"/>
    <n v="0"/>
    <n v="0"/>
    <n v="1"/>
    <n v="4"/>
    <n v="1"/>
    <x v="1"/>
    <n v="1"/>
    <n v="0"/>
    <s v=""/>
  </r>
  <r>
    <x v="1"/>
    <x v="5"/>
    <d v="2023-07-12T00:00:00"/>
    <d v="2023-07-13T00:00:00"/>
    <d v="2023-07-13T00:00:00"/>
    <d v="2023-07-17T00:00:00"/>
    <x v="5"/>
    <x v="43"/>
    <x v="0"/>
    <n v="0"/>
    <n v="0"/>
    <n v="1"/>
    <n v="4"/>
    <n v="1"/>
    <x v="1"/>
    <n v="1"/>
    <n v="0"/>
    <s v=""/>
  </r>
  <r>
    <x v="1"/>
    <x v="5"/>
    <d v="2023-05-22T00:00:00"/>
    <d v="2023-07-18T00:00:00"/>
    <d v="2023-05-23T00:00:00"/>
    <d v="2023-07-20T00:00:00"/>
    <x v="9"/>
    <x v="38"/>
    <x v="3"/>
    <n v="0"/>
    <n v="0"/>
    <n v="57"/>
    <n v="58"/>
    <n v="1"/>
    <x v="1"/>
    <n v="1"/>
    <n v="0"/>
    <s v=""/>
  </r>
  <r>
    <x v="1"/>
    <x v="5"/>
    <d v="2023-05-22T00:00:00"/>
    <d v="2023-07-18T00:00:00"/>
    <d v="2023-05-23T00:00:00"/>
    <d v="2023-07-20T00:00:00"/>
    <x v="9"/>
    <x v="39"/>
    <x v="3"/>
    <n v="0"/>
    <n v="0"/>
    <n v="57"/>
    <n v="58"/>
    <n v="1"/>
    <x v="1"/>
    <n v="1"/>
    <n v="0"/>
    <s v=""/>
  </r>
  <r>
    <x v="1"/>
    <x v="5"/>
    <d v="2023-05-22T00:00:00"/>
    <d v="2023-07-18T00:00:00"/>
    <d v="2023-05-23T00:00:00"/>
    <d v="2023-07-20T00:00:00"/>
    <x v="9"/>
    <x v="41"/>
    <x v="3"/>
    <n v="0"/>
    <n v="0"/>
    <n v="57"/>
    <n v="58"/>
    <n v="1"/>
    <x v="1"/>
    <n v="1"/>
    <n v="0"/>
    <s v=""/>
  </r>
  <r>
    <x v="1"/>
    <x v="5"/>
    <d v="2023-07-27T00:00:00"/>
    <d v="2023-07-26T00:00:00"/>
    <d v="2023-07-27T00:00:00"/>
    <d v="2023-07-28T00:00:00"/>
    <x v="2"/>
    <x v="6"/>
    <x v="3"/>
    <n v="1"/>
    <n v="0"/>
    <n v="0"/>
    <n v="1"/>
    <n v="0"/>
    <x v="0"/>
    <n v="1"/>
    <n v="0"/>
    <s v=""/>
  </r>
  <r>
    <x v="1"/>
    <x v="5"/>
    <d v="2023-07-27T00:00:00"/>
    <d v="2023-07-26T00:00:00"/>
    <d v="2023-07-27T00:00:00"/>
    <d v="2023-07-28T00:00:00"/>
    <x v="2"/>
    <x v="12"/>
    <x v="3"/>
    <n v="1"/>
    <n v="0"/>
    <n v="0"/>
    <n v="1"/>
    <n v="0"/>
    <x v="0"/>
    <n v="1"/>
    <n v="0"/>
    <s v=""/>
  </r>
  <r>
    <x v="1"/>
    <x v="5"/>
    <d v="2023-07-27T00:00:00"/>
    <d v="2023-07-26T00:00:00"/>
    <d v="2023-07-27T00:00:00"/>
    <d v="2023-07-28T00:00:00"/>
    <x v="2"/>
    <x v="13"/>
    <x v="3"/>
    <n v="1"/>
    <n v="0"/>
    <n v="0"/>
    <n v="1"/>
    <n v="0"/>
    <x v="0"/>
    <n v="1"/>
    <n v="0"/>
    <s v=""/>
  </r>
  <r>
    <x v="1"/>
    <x v="5"/>
    <d v="2023-07-27T00:00:00"/>
    <d v="2023-07-26T00:00:00"/>
    <d v="2023-07-27T00:00:00"/>
    <d v="2023-07-28T00:00:00"/>
    <x v="2"/>
    <x v="14"/>
    <x v="3"/>
    <n v="1"/>
    <n v="0"/>
    <n v="0"/>
    <n v="1"/>
    <n v="0"/>
    <x v="0"/>
    <n v="1"/>
    <n v="0"/>
    <s v=""/>
  </r>
  <r>
    <x v="1"/>
    <x v="5"/>
    <d v="2023-07-05T00:00:00"/>
    <d v="2023-07-26T00:00:00"/>
    <d v="2023-07-05T00:00:00"/>
    <d v="2023-07-28T00:00:00"/>
    <x v="2"/>
    <x v="16"/>
    <x v="3"/>
    <n v="0"/>
    <n v="0"/>
    <n v="21"/>
    <n v="23"/>
    <n v="1"/>
    <x v="1"/>
    <n v="1"/>
    <n v="0"/>
    <s v=""/>
  </r>
  <r>
    <x v="1"/>
    <x v="5"/>
    <d v="2023-07-25T00:00:00"/>
    <d v="2023-07-27T00:00:00"/>
    <d v="2023-07-25T00:00:00"/>
    <d v="2023-07-31T00:00:00"/>
    <x v="7"/>
    <x v="33"/>
    <x v="3"/>
    <n v="0"/>
    <n v="0"/>
    <n v="2"/>
    <n v="6"/>
    <n v="1"/>
    <x v="1"/>
    <n v="1"/>
    <n v="0"/>
    <s v=""/>
  </r>
  <r>
    <x v="1"/>
    <x v="5"/>
    <d v="2023-07-25T00:00:00"/>
    <d v="2023-07-27T00:00:00"/>
    <d v="2023-07-25T00:00:00"/>
    <d v="2023-07-31T00:00:00"/>
    <x v="7"/>
    <x v="31"/>
    <x v="3"/>
    <n v="0"/>
    <n v="0"/>
    <n v="2"/>
    <n v="6"/>
    <n v="1"/>
    <x v="1"/>
    <n v="1"/>
    <n v="0"/>
    <s v=""/>
  </r>
  <r>
    <x v="1"/>
    <x v="5"/>
    <d v="2023-07-25T00:00:00"/>
    <d v="2023-07-27T00:00:00"/>
    <d v="2023-07-25T00:00:00"/>
    <d v="2023-07-31T00:00:00"/>
    <x v="7"/>
    <x v="34"/>
    <x v="3"/>
    <n v="0"/>
    <n v="0"/>
    <n v="2"/>
    <n v="6"/>
    <n v="1"/>
    <x v="1"/>
    <n v="1"/>
    <n v="0"/>
    <s v=""/>
  </r>
  <r>
    <x v="1"/>
    <x v="5"/>
    <d v="2023-07-25T00:00:00"/>
    <d v="2023-07-27T00:00:00"/>
    <d v="2023-07-25T00:00:00"/>
    <d v="2023-07-31T00:00:00"/>
    <x v="7"/>
    <x v="32"/>
    <x v="3"/>
    <n v="0"/>
    <n v="0"/>
    <n v="2"/>
    <n v="6"/>
    <n v="1"/>
    <x v="1"/>
    <n v="1"/>
    <n v="0"/>
    <s v=""/>
  </r>
  <r>
    <x v="1"/>
    <x v="5"/>
    <d v="2023-07-17T00:00:00"/>
    <d v="2023-07-27T00:00:00"/>
    <d v="2023-07-20T00:00:00"/>
    <d v="2023-07-31T00:00:00"/>
    <x v="8"/>
    <x v="36"/>
    <x v="3"/>
    <n v="0"/>
    <n v="0"/>
    <n v="10"/>
    <n v="11"/>
    <n v="1"/>
    <x v="1"/>
    <n v="1"/>
    <n v="0"/>
    <s v=""/>
  </r>
  <r>
    <x v="1"/>
    <x v="5"/>
    <d v="2023-07-12T00:00:00"/>
    <d v="2023-07-13T00:00:00"/>
    <d v="2023-07-13T00:00:00"/>
    <d v="2023-07-17T00:00:00"/>
    <x v="5"/>
    <x v="28"/>
    <x v="0"/>
    <n v="0"/>
    <n v="0"/>
    <n v="1"/>
    <n v="4"/>
    <n v="1"/>
    <x v="1"/>
    <n v="1"/>
    <n v="0"/>
    <s v=""/>
  </r>
  <r>
    <x v="1"/>
    <x v="5"/>
    <d v="2023-07-05T00:00:00"/>
    <d v="2023-07-05T00:00:00"/>
    <d v="2023-07-05T00:00:00"/>
    <d v="2023-07-07T00:00:00"/>
    <x v="2"/>
    <x v="4"/>
    <x v="3"/>
    <n v="0"/>
    <n v="0"/>
    <n v="0"/>
    <n v="2"/>
    <n v="1"/>
    <x v="1"/>
    <n v="1"/>
    <n v="0"/>
    <s v=""/>
  </r>
  <r>
    <x v="1"/>
    <x v="5"/>
    <d v="2023-07-24T00:00:00"/>
    <d v="2023-07-27T00:00:00"/>
    <d v="2023-07-24T00:00:00"/>
    <d v="2023-07-31T00:00:00"/>
    <x v="9"/>
    <x v="37"/>
    <x v="3"/>
    <n v="0"/>
    <n v="0"/>
    <n v="1"/>
    <n v="0"/>
    <n v="1"/>
    <x v="1"/>
    <n v="1"/>
    <n v="0"/>
    <s v=""/>
  </r>
  <r>
    <x v="1"/>
    <x v="9"/>
    <d v="2023-08-09T00:00:00"/>
    <d v="2023-08-10T00:00:00"/>
    <d v="2023-08-09T00:00:00"/>
    <d v="2023-08-14T00:00:00"/>
    <x v="5"/>
    <x v="29"/>
    <x v="0"/>
    <n v="0"/>
    <n v="0"/>
    <n v="1"/>
    <n v="5"/>
    <n v="1"/>
    <x v="1"/>
    <n v="1"/>
    <n v="0"/>
    <s v=""/>
  </r>
  <r>
    <x v="1"/>
    <x v="9"/>
    <d v="2023-08-07T00:00:00"/>
    <d v="2023-08-11T00:00:00"/>
    <d v="2023-08-08T00:00:00"/>
    <d v="2023-08-15T00:00:00"/>
    <x v="5"/>
    <x v="23"/>
    <x v="0"/>
    <n v="0"/>
    <n v="0"/>
    <n v="4"/>
    <n v="7"/>
    <n v="1"/>
    <x v="1"/>
    <n v="1"/>
    <n v="0"/>
    <s v=""/>
  </r>
  <r>
    <x v="1"/>
    <x v="9"/>
    <d v="2023-08-07T00:00:00"/>
    <d v="2023-08-11T00:00:00"/>
    <d v="2023-08-08T00:00:00"/>
    <d v="2023-08-15T00:00:00"/>
    <x v="5"/>
    <x v="24"/>
    <x v="0"/>
    <n v="0"/>
    <n v="0"/>
    <n v="4"/>
    <n v="7"/>
    <n v="1"/>
    <x v="1"/>
    <n v="1"/>
    <n v="0"/>
    <s v=""/>
  </r>
  <r>
    <x v="1"/>
    <x v="9"/>
    <d v="2023-08-07T00:00:00"/>
    <d v="2023-08-11T00:00:00"/>
    <d v="2023-08-10T00:00:00"/>
    <d v="2023-08-15T00:00:00"/>
    <x v="5"/>
    <x v="27"/>
    <x v="3"/>
    <n v="0"/>
    <n v="0"/>
    <n v="4"/>
    <n v="5"/>
    <n v="1"/>
    <x v="1"/>
    <n v="1"/>
    <n v="0"/>
    <s v=""/>
  </r>
  <r>
    <x v="1"/>
    <x v="9"/>
    <d v="2023-08-07T00:00:00"/>
    <d v="2023-08-11T00:00:00"/>
    <d v="2023-08-08T00:00:00"/>
    <d v="2023-08-15T00:00:00"/>
    <x v="5"/>
    <x v="28"/>
    <x v="0"/>
    <n v="0"/>
    <n v="0"/>
    <n v="4"/>
    <n v="7"/>
    <n v="1"/>
    <x v="1"/>
    <n v="1"/>
    <n v="0"/>
    <s v=""/>
  </r>
  <r>
    <x v="1"/>
    <x v="9"/>
    <d v="2023-08-07T00:00:00"/>
    <d v="2023-08-11T00:00:00"/>
    <d v="2023-08-08T00:00:00"/>
    <d v="2023-08-15T00:00:00"/>
    <x v="5"/>
    <x v="42"/>
    <x v="0"/>
    <n v="0"/>
    <n v="0"/>
    <n v="4"/>
    <n v="7"/>
    <n v="1"/>
    <x v="1"/>
    <n v="1"/>
    <n v="0"/>
    <s v=""/>
  </r>
  <r>
    <x v="1"/>
    <x v="9"/>
    <d v="2023-08-07T00:00:00"/>
    <d v="2023-08-11T00:00:00"/>
    <d v="2023-08-08T00:00:00"/>
    <d v="2023-08-15T00:00:00"/>
    <x v="5"/>
    <x v="43"/>
    <x v="0"/>
    <n v="0"/>
    <n v="0"/>
    <n v="4"/>
    <n v="7"/>
    <n v="1"/>
    <x v="1"/>
    <n v="1"/>
    <n v="0"/>
    <s v=""/>
  </r>
  <r>
    <x v="1"/>
    <x v="9"/>
    <d v="2023-07-12T00:00:00"/>
    <d v="2023-08-11T00:00:00"/>
    <d v="2023-07-14T00:00:00"/>
    <d v="2023-08-15T00:00:00"/>
    <x v="4"/>
    <x v="22"/>
    <x v="0"/>
    <n v="0"/>
    <n v="0"/>
    <n v="30"/>
    <n v="32"/>
    <n v="1"/>
    <x v="1"/>
    <n v="1"/>
    <n v="0"/>
    <s v=""/>
  </r>
  <r>
    <x v="1"/>
    <x v="9"/>
    <d v="2023-08-07T00:00:00"/>
    <d v="2023-08-11T00:00:00"/>
    <d v="2023-08-09T00:00:00"/>
    <d v="2023-08-15T00:00:00"/>
    <x v="3"/>
    <x v="17"/>
    <x v="0"/>
    <n v="0"/>
    <n v="0"/>
    <n v="4"/>
    <n v="6"/>
    <n v="1"/>
    <x v="1"/>
    <n v="1"/>
    <n v="0"/>
    <s v=""/>
  </r>
  <r>
    <x v="1"/>
    <x v="9"/>
    <d v="2023-08-07T00:00:00"/>
    <d v="2023-08-11T00:00:00"/>
    <d v="2023-08-09T00:00:00"/>
    <d v="2023-08-15T00:00:00"/>
    <x v="3"/>
    <x v="18"/>
    <x v="0"/>
    <n v="0"/>
    <n v="0"/>
    <n v="4"/>
    <n v="6"/>
    <n v="1"/>
    <x v="1"/>
    <n v="1"/>
    <n v="0"/>
    <s v=""/>
  </r>
  <r>
    <x v="1"/>
    <x v="9"/>
    <d v="2023-08-07T00:00:00"/>
    <d v="2023-08-11T00:00:00"/>
    <d v="2023-08-09T00:00:00"/>
    <d v="2023-08-15T00:00:00"/>
    <x v="3"/>
    <x v="19"/>
    <x v="0"/>
    <n v="0"/>
    <n v="0"/>
    <n v="4"/>
    <n v="6"/>
    <n v="1"/>
    <x v="1"/>
    <n v="1"/>
    <n v="0"/>
    <s v=""/>
  </r>
  <r>
    <x v="1"/>
    <x v="9"/>
    <d v="2023-08-07T00:00:00"/>
    <d v="2023-08-11T00:00:00"/>
    <d v="2023-08-09T00:00:00"/>
    <d v="2023-08-15T00:00:00"/>
    <x v="3"/>
    <x v="45"/>
    <x v="0"/>
    <n v="0"/>
    <n v="0"/>
    <n v="4"/>
    <n v="6"/>
    <n v="1"/>
    <x v="1"/>
    <n v="1"/>
    <n v="0"/>
    <s v=""/>
  </r>
  <r>
    <x v="1"/>
    <x v="9"/>
    <d v="2023-08-07T00:00:00"/>
    <d v="2023-08-11T00:00:00"/>
    <d v="2023-08-09T00:00:00"/>
    <d v="2023-08-15T00:00:00"/>
    <x v="3"/>
    <x v="46"/>
    <x v="0"/>
    <n v="0"/>
    <n v="0"/>
    <n v="4"/>
    <n v="6"/>
    <n v="1"/>
    <x v="1"/>
    <n v="1"/>
    <n v="0"/>
    <s v=""/>
  </r>
  <r>
    <x v="1"/>
    <x v="9"/>
    <d v="2023-08-07T00:00:00"/>
    <d v="2023-08-11T00:00:00"/>
    <d v="2023-08-09T00:00:00"/>
    <d v="2023-08-15T00:00:00"/>
    <x v="3"/>
    <x v="47"/>
    <x v="0"/>
    <n v="0"/>
    <n v="0"/>
    <n v="4"/>
    <n v="6"/>
    <n v="1"/>
    <x v="1"/>
    <n v="1"/>
    <n v="0"/>
    <s v=""/>
  </r>
  <r>
    <x v="1"/>
    <x v="9"/>
    <d v="2023-08-07T00:00:00"/>
    <d v="2023-08-11T00:00:00"/>
    <d v="2023-08-09T00:00:00"/>
    <d v="2023-08-15T00:00:00"/>
    <x v="3"/>
    <x v="48"/>
    <x v="0"/>
    <n v="0"/>
    <n v="0"/>
    <n v="4"/>
    <n v="6"/>
    <n v="1"/>
    <x v="1"/>
    <n v="1"/>
    <n v="0"/>
    <s v=""/>
  </r>
  <r>
    <x v="1"/>
    <x v="9"/>
    <d v="2023-08-07T00:00:00"/>
    <d v="2023-08-11T00:00:00"/>
    <d v="2023-08-09T00:00:00"/>
    <d v="2023-08-15T00:00:00"/>
    <x v="3"/>
    <x v="20"/>
    <x v="0"/>
    <n v="0"/>
    <n v="0"/>
    <n v="4"/>
    <n v="6"/>
    <n v="1"/>
    <x v="1"/>
    <n v="1"/>
    <n v="0"/>
    <s v=""/>
  </r>
  <r>
    <x v="1"/>
    <x v="9"/>
    <d v="2023-08-07T00:00:00"/>
    <d v="2023-08-11T00:00:00"/>
    <d v="2023-08-09T00:00:00"/>
    <d v="2023-08-15T00:00:00"/>
    <x v="3"/>
    <x v="21"/>
    <x v="0"/>
    <n v="0"/>
    <n v="0"/>
    <n v="4"/>
    <n v="6"/>
    <n v="1"/>
    <x v="1"/>
    <n v="1"/>
    <n v="0"/>
    <s v=""/>
  </r>
  <r>
    <x v="1"/>
    <x v="10"/>
    <d v="2023-09-12T00:00:00"/>
    <d v="2023-09-08T00:00:00"/>
    <d v="2023-09-12T00:00:00"/>
    <d v="2023-09-12T00:00:00"/>
    <x v="2"/>
    <x v="49"/>
    <x v="3"/>
    <n v="4"/>
    <n v="0"/>
    <n v="0"/>
    <n v="0"/>
    <n v="0"/>
    <x v="0"/>
    <n v="1"/>
    <n v="0"/>
    <s v=""/>
  </r>
  <r>
    <x v="1"/>
    <x v="10"/>
    <d v="2023-09-11T00:00:00"/>
    <d v="2023-09-13T00:00:00"/>
    <d v="2023-09-12T00:00:00"/>
    <d v="2023-09-15T00:00:00"/>
    <x v="5"/>
    <x v="29"/>
    <x v="0"/>
    <n v="0"/>
    <n v="0"/>
    <n v="2"/>
    <n v="3"/>
    <n v="1"/>
    <x v="1"/>
    <n v="1"/>
    <n v="0"/>
    <s v=""/>
  </r>
  <r>
    <x v="1"/>
    <x v="10"/>
    <d v="2023-08-11T00:00:00"/>
    <d v="2023-09-13T00:00:00"/>
    <d v="2023-08-11T00:00:00"/>
    <d v="2023-09-15T00:00:00"/>
    <x v="4"/>
    <x v="22"/>
    <x v="0"/>
    <n v="0"/>
    <n v="0"/>
    <n v="33"/>
    <n v="35"/>
    <n v="1"/>
    <x v="1"/>
    <n v="1"/>
    <n v="0"/>
    <s v=""/>
  </r>
  <r>
    <x v="1"/>
    <x v="10"/>
    <d v="2023-09-07T00:00:00"/>
    <d v="2023-09-13T00:00:00"/>
    <d v="2023-09-08T00:00:00"/>
    <d v="2023-09-15T00:00:00"/>
    <x v="5"/>
    <x v="23"/>
    <x v="0"/>
    <n v="0"/>
    <n v="0"/>
    <n v="6"/>
    <n v="7"/>
    <n v="1"/>
    <x v="1"/>
    <n v="1"/>
    <n v="0"/>
    <s v=""/>
  </r>
  <r>
    <x v="1"/>
    <x v="10"/>
    <d v="2023-09-07T00:00:00"/>
    <d v="2023-09-13T00:00:00"/>
    <d v="2023-09-08T00:00:00"/>
    <d v="2023-09-15T00:00:00"/>
    <x v="5"/>
    <x v="24"/>
    <x v="0"/>
    <n v="0"/>
    <n v="0"/>
    <n v="6"/>
    <n v="7"/>
    <n v="1"/>
    <x v="1"/>
    <n v="1"/>
    <n v="0"/>
    <s v=""/>
  </r>
  <r>
    <x v="1"/>
    <x v="10"/>
    <d v="2023-09-07T00:00:00"/>
    <d v="2023-09-13T00:00:00"/>
    <d v="2023-09-08T00:00:00"/>
    <d v="2023-09-15T00:00:00"/>
    <x v="5"/>
    <x v="28"/>
    <x v="0"/>
    <n v="0"/>
    <n v="0"/>
    <n v="6"/>
    <n v="7"/>
    <n v="1"/>
    <x v="1"/>
    <n v="1"/>
    <n v="0"/>
    <s v=""/>
  </r>
  <r>
    <x v="1"/>
    <x v="10"/>
    <d v="2023-09-07T00:00:00"/>
    <d v="2023-09-13T00:00:00"/>
    <d v="2023-09-08T00:00:00"/>
    <d v="2023-09-15T00:00:00"/>
    <x v="5"/>
    <x v="42"/>
    <x v="0"/>
    <n v="0"/>
    <n v="0"/>
    <n v="6"/>
    <n v="7"/>
    <n v="1"/>
    <x v="1"/>
    <n v="1"/>
    <n v="0"/>
    <s v=""/>
  </r>
  <r>
    <x v="1"/>
    <x v="10"/>
    <d v="2023-09-07T00:00:00"/>
    <d v="2023-09-13T00:00:00"/>
    <d v="2023-09-08T00:00:00"/>
    <d v="2023-09-15T00:00:00"/>
    <x v="5"/>
    <x v="43"/>
    <x v="0"/>
    <n v="0"/>
    <n v="0"/>
    <n v="6"/>
    <n v="7"/>
    <n v="1"/>
    <x v="1"/>
    <n v="1"/>
    <n v="0"/>
    <s v=""/>
  </r>
  <r>
    <x v="1"/>
    <x v="10"/>
    <d v="2023-09-12T00:00:00"/>
    <d v="2023-09-13T00:00:00"/>
    <d v="2023-09-12T00:00:00"/>
    <d v="2023-09-15T00:00:00"/>
    <x v="3"/>
    <x v="17"/>
    <x v="0"/>
    <n v="0"/>
    <n v="0"/>
    <n v="1"/>
    <n v="3"/>
    <n v="1"/>
    <x v="1"/>
    <n v="1"/>
    <n v="0"/>
    <s v=""/>
  </r>
  <r>
    <x v="1"/>
    <x v="10"/>
    <d v="2023-09-12T00:00:00"/>
    <d v="2023-09-13T00:00:00"/>
    <d v="2023-09-12T00:00:00"/>
    <d v="2023-09-15T00:00:00"/>
    <x v="3"/>
    <x v="18"/>
    <x v="0"/>
    <n v="0"/>
    <n v="0"/>
    <n v="1"/>
    <n v="3"/>
    <n v="1"/>
    <x v="1"/>
    <n v="1"/>
    <n v="0"/>
    <s v=""/>
  </r>
  <r>
    <x v="1"/>
    <x v="10"/>
    <d v="2023-09-12T00:00:00"/>
    <d v="2023-09-13T00:00:00"/>
    <d v="2023-09-12T00:00:00"/>
    <d v="2023-09-15T00:00:00"/>
    <x v="3"/>
    <x v="19"/>
    <x v="0"/>
    <n v="0"/>
    <n v="0"/>
    <n v="1"/>
    <n v="3"/>
    <n v="1"/>
    <x v="1"/>
    <n v="1"/>
    <n v="0"/>
    <s v=""/>
  </r>
  <r>
    <x v="1"/>
    <x v="10"/>
    <d v="2023-09-12T00:00:00"/>
    <d v="2023-09-13T00:00:00"/>
    <d v="2023-09-12T00:00:00"/>
    <d v="2023-09-15T00:00:00"/>
    <x v="3"/>
    <x v="45"/>
    <x v="0"/>
    <n v="0"/>
    <n v="0"/>
    <n v="1"/>
    <n v="3"/>
    <n v="1"/>
    <x v="1"/>
    <n v="1"/>
    <n v="0"/>
    <s v=""/>
  </r>
  <r>
    <x v="1"/>
    <x v="10"/>
    <d v="2023-09-12T00:00:00"/>
    <d v="2023-09-13T00:00:00"/>
    <d v="2023-09-12T00:00:00"/>
    <d v="2023-09-15T00:00:00"/>
    <x v="3"/>
    <x v="46"/>
    <x v="0"/>
    <n v="0"/>
    <n v="0"/>
    <n v="1"/>
    <n v="3"/>
    <n v="1"/>
    <x v="1"/>
    <n v="1"/>
    <n v="0"/>
    <s v=""/>
  </r>
  <r>
    <x v="1"/>
    <x v="10"/>
    <d v="2023-09-12T00:00:00"/>
    <d v="2023-09-13T00:00:00"/>
    <d v="2023-09-12T00:00:00"/>
    <d v="2023-09-15T00:00:00"/>
    <x v="3"/>
    <x v="47"/>
    <x v="0"/>
    <n v="0"/>
    <n v="0"/>
    <n v="1"/>
    <n v="3"/>
    <n v="1"/>
    <x v="1"/>
    <n v="1"/>
    <n v="0"/>
    <s v=""/>
  </r>
  <r>
    <x v="1"/>
    <x v="10"/>
    <d v="2023-09-12T00:00:00"/>
    <d v="2023-09-13T00:00:00"/>
    <d v="2023-09-12T00:00:00"/>
    <d v="2023-09-15T00:00:00"/>
    <x v="3"/>
    <x v="48"/>
    <x v="0"/>
    <n v="0"/>
    <n v="0"/>
    <n v="1"/>
    <n v="3"/>
    <n v="1"/>
    <x v="1"/>
    <n v="1"/>
    <n v="0"/>
    <s v=""/>
  </r>
  <r>
    <x v="1"/>
    <x v="10"/>
    <d v="2023-09-12T00:00:00"/>
    <d v="2023-09-13T00:00:00"/>
    <d v="2023-09-12T00:00:00"/>
    <d v="2023-09-15T00:00:00"/>
    <x v="3"/>
    <x v="20"/>
    <x v="0"/>
    <n v="0"/>
    <n v="0"/>
    <n v="1"/>
    <n v="3"/>
    <n v="1"/>
    <x v="1"/>
    <n v="1"/>
    <n v="0"/>
    <s v=""/>
  </r>
  <r>
    <x v="1"/>
    <x v="10"/>
    <d v="2023-09-12T00:00:00"/>
    <d v="2023-09-13T00:00:00"/>
    <d v="2023-09-12T00:00:00"/>
    <d v="2023-09-15T00:00:00"/>
    <x v="3"/>
    <x v="21"/>
    <x v="0"/>
    <n v="0"/>
    <n v="0"/>
    <n v="1"/>
    <n v="3"/>
    <n v="1"/>
    <x v="1"/>
    <n v="1"/>
    <n v="0"/>
    <s v=""/>
  </r>
  <r>
    <x v="1"/>
    <x v="6"/>
    <d v="2023-10-04T00:00:00"/>
    <d v="2023-10-04T00:00:00"/>
    <d v="2023-10-06T00:00:00"/>
    <d v="2023-10-06T00:00:00"/>
    <x v="2"/>
    <x v="3"/>
    <x v="3"/>
    <n v="0"/>
    <n v="0"/>
    <n v="0"/>
    <n v="0"/>
    <n v="1"/>
    <x v="1"/>
    <n v="1"/>
    <n v="0"/>
    <s v=""/>
  </r>
  <r>
    <x v="1"/>
    <x v="6"/>
    <d v="2023-10-04T00:00:00"/>
    <d v="2023-10-04T00:00:00"/>
    <d v="2023-10-06T00:00:00"/>
    <d v="2023-10-06T00:00:00"/>
    <x v="2"/>
    <x v="4"/>
    <x v="3"/>
    <n v="0"/>
    <n v="0"/>
    <n v="0"/>
    <n v="0"/>
    <n v="1"/>
    <x v="1"/>
    <n v="1"/>
    <n v="0"/>
    <s v=""/>
  </r>
  <r>
    <x v="1"/>
    <x v="6"/>
    <d v="2023-09-06T00:00:00"/>
    <d v="2023-10-11T00:00:00"/>
    <d v="2023-09-06T00:00:00"/>
    <d v="2023-10-13T00:00:00"/>
    <x v="9"/>
    <x v="38"/>
    <x v="3"/>
    <n v="0"/>
    <n v="0"/>
    <n v="35"/>
    <n v="37"/>
    <n v="1"/>
    <x v="1"/>
    <n v="1"/>
    <n v="0"/>
    <s v=""/>
  </r>
  <r>
    <x v="1"/>
    <x v="6"/>
    <d v="2023-09-06T00:00:00"/>
    <d v="2023-10-11T00:00:00"/>
    <d v="2023-09-06T00:00:00"/>
    <d v="2023-10-13T00:00:00"/>
    <x v="9"/>
    <x v="39"/>
    <x v="3"/>
    <n v="0"/>
    <n v="0"/>
    <n v="35"/>
    <n v="37"/>
    <n v="1"/>
    <x v="1"/>
    <n v="1"/>
    <n v="0"/>
    <s v=""/>
  </r>
  <r>
    <x v="1"/>
    <x v="6"/>
    <d v="2023-09-06T00:00:00"/>
    <d v="2023-10-11T00:00:00"/>
    <d v="2023-09-06T00:00:00"/>
    <d v="2023-10-13T00:00:00"/>
    <x v="9"/>
    <x v="41"/>
    <x v="3"/>
    <n v="0"/>
    <n v="0"/>
    <n v="35"/>
    <n v="37"/>
    <n v="1"/>
    <x v="1"/>
    <n v="1"/>
    <n v="0"/>
    <s v=""/>
  </r>
  <r>
    <x v="1"/>
    <x v="6"/>
    <d v="2023-10-10T00:00:00"/>
    <d v="2023-10-11T00:00:00"/>
    <d v="2023-10-11T00:00:00"/>
    <d v="2023-10-13T00:00:00"/>
    <x v="5"/>
    <x v="29"/>
    <x v="0"/>
    <n v="0"/>
    <n v="0"/>
    <n v="1"/>
    <n v="2"/>
    <n v="1"/>
    <x v="1"/>
    <n v="1"/>
    <n v="0"/>
    <s v=""/>
  </r>
  <r>
    <x v="1"/>
    <x v="6"/>
    <d v="2023-10-09T00:00:00"/>
    <d v="2023-10-12T00:00:00"/>
    <d v="2023-10-11T00:00:00"/>
    <d v="2023-10-16T00:00:00"/>
    <x v="3"/>
    <x v="17"/>
    <x v="0"/>
    <n v="0"/>
    <n v="0"/>
    <n v="3"/>
    <n v="5"/>
    <n v="1"/>
    <x v="1"/>
    <n v="1"/>
    <n v="0"/>
    <s v=""/>
  </r>
  <r>
    <x v="1"/>
    <x v="6"/>
    <d v="2023-10-09T00:00:00"/>
    <d v="2023-10-12T00:00:00"/>
    <d v="2023-10-11T00:00:00"/>
    <d v="2023-10-16T00:00:00"/>
    <x v="3"/>
    <x v="18"/>
    <x v="0"/>
    <n v="0"/>
    <n v="0"/>
    <n v="3"/>
    <n v="5"/>
    <n v="1"/>
    <x v="1"/>
    <n v="1"/>
    <n v="0"/>
    <s v=""/>
  </r>
  <r>
    <x v="1"/>
    <x v="6"/>
    <d v="2023-10-09T00:00:00"/>
    <d v="2023-10-12T00:00:00"/>
    <d v="2023-10-11T00:00:00"/>
    <d v="2023-10-16T00:00:00"/>
    <x v="3"/>
    <x v="19"/>
    <x v="0"/>
    <n v="0"/>
    <n v="0"/>
    <n v="3"/>
    <n v="5"/>
    <n v="1"/>
    <x v="1"/>
    <n v="1"/>
    <n v="0"/>
    <s v=""/>
  </r>
  <r>
    <x v="1"/>
    <x v="6"/>
    <d v="2023-10-09T00:00:00"/>
    <d v="2023-10-12T00:00:00"/>
    <d v="2023-10-11T00:00:00"/>
    <d v="2023-10-16T00:00:00"/>
    <x v="3"/>
    <x v="45"/>
    <x v="0"/>
    <n v="0"/>
    <n v="0"/>
    <n v="3"/>
    <n v="5"/>
    <n v="1"/>
    <x v="1"/>
    <n v="1"/>
    <n v="0"/>
    <s v=""/>
  </r>
  <r>
    <x v="1"/>
    <x v="6"/>
    <d v="2023-10-09T00:00:00"/>
    <d v="2023-10-12T00:00:00"/>
    <d v="2023-10-11T00:00:00"/>
    <d v="2023-10-16T00:00:00"/>
    <x v="3"/>
    <x v="46"/>
    <x v="0"/>
    <n v="0"/>
    <n v="0"/>
    <n v="3"/>
    <n v="5"/>
    <n v="1"/>
    <x v="1"/>
    <n v="1"/>
    <n v="0"/>
    <s v=""/>
  </r>
  <r>
    <x v="1"/>
    <x v="6"/>
    <d v="2023-10-09T00:00:00"/>
    <d v="2023-10-12T00:00:00"/>
    <d v="2023-10-11T00:00:00"/>
    <d v="2023-10-16T00:00:00"/>
    <x v="3"/>
    <x v="47"/>
    <x v="0"/>
    <n v="0"/>
    <n v="0"/>
    <n v="3"/>
    <n v="5"/>
    <n v="1"/>
    <x v="1"/>
    <n v="1"/>
    <n v="0"/>
    <s v=""/>
  </r>
  <r>
    <x v="1"/>
    <x v="6"/>
    <d v="2023-10-09T00:00:00"/>
    <d v="2023-10-12T00:00:00"/>
    <d v="2023-10-11T00:00:00"/>
    <d v="2023-10-16T00:00:00"/>
    <x v="3"/>
    <x v="48"/>
    <x v="0"/>
    <n v="0"/>
    <n v="0"/>
    <n v="3"/>
    <n v="5"/>
    <n v="1"/>
    <x v="1"/>
    <n v="1"/>
    <n v="0"/>
    <s v=""/>
  </r>
  <r>
    <x v="1"/>
    <x v="6"/>
    <d v="2023-10-09T00:00:00"/>
    <d v="2023-10-12T00:00:00"/>
    <d v="2023-10-11T00:00:00"/>
    <d v="2023-10-16T00:00:00"/>
    <x v="3"/>
    <x v="20"/>
    <x v="0"/>
    <n v="0"/>
    <n v="0"/>
    <n v="3"/>
    <n v="5"/>
    <n v="1"/>
    <x v="1"/>
    <n v="1"/>
    <n v="0"/>
    <s v=""/>
  </r>
  <r>
    <x v="1"/>
    <x v="6"/>
    <d v="2023-10-09T00:00:00"/>
    <d v="2023-10-12T00:00:00"/>
    <d v="2023-10-11T00:00:00"/>
    <d v="2023-10-16T00:00:00"/>
    <x v="3"/>
    <x v="21"/>
    <x v="0"/>
    <n v="0"/>
    <n v="0"/>
    <n v="3"/>
    <n v="5"/>
    <n v="1"/>
    <x v="1"/>
    <n v="1"/>
    <n v="0"/>
    <s v=""/>
  </r>
  <r>
    <x v="1"/>
    <x v="6"/>
    <d v="2023-09-12T00:00:00"/>
    <d v="2023-10-12T00:00:00"/>
    <d v="2023-09-15T00:00:00"/>
    <d v="2023-10-16T00:00:00"/>
    <x v="4"/>
    <x v="22"/>
    <x v="0"/>
    <n v="0"/>
    <n v="0"/>
    <n v="30"/>
    <n v="31"/>
    <n v="1"/>
    <x v="1"/>
    <n v="1"/>
    <n v="0"/>
    <s v=""/>
  </r>
  <r>
    <x v="1"/>
    <x v="6"/>
    <d v="2023-10-04T00:00:00"/>
    <d v="2023-10-12T00:00:00"/>
    <d v="2023-10-06T00:00:00"/>
    <d v="2023-10-16T00:00:00"/>
    <x v="5"/>
    <x v="23"/>
    <x v="0"/>
    <n v="0"/>
    <n v="0"/>
    <n v="8"/>
    <n v="10"/>
    <n v="1"/>
    <x v="1"/>
    <n v="1"/>
    <n v="0"/>
    <s v=""/>
  </r>
  <r>
    <x v="1"/>
    <x v="6"/>
    <d v="2023-10-04T00:00:00"/>
    <d v="2023-10-12T00:00:00"/>
    <d v="2023-10-06T00:00:00"/>
    <d v="2023-10-16T00:00:00"/>
    <x v="5"/>
    <x v="24"/>
    <x v="0"/>
    <n v="0"/>
    <n v="0"/>
    <n v="8"/>
    <n v="10"/>
    <n v="1"/>
    <x v="1"/>
    <n v="1"/>
    <n v="0"/>
    <s v=""/>
  </r>
  <r>
    <x v="1"/>
    <x v="6"/>
    <d v="2023-10-04T00:00:00"/>
    <d v="2023-10-12T00:00:00"/>
    <d v="2023-10-06T00:00:00"/>
    <d v="2023-10-16T00:00:00"/>
    <x v="5"/>
    <x v="28"/>
    <x v="0"/>
    <n v="0"/>
    <n v="0"/>
    <n v="8"/>
    <n v="10"/>
    <n v="1"/>
    <x v="1"/>
    <n v="1"/>
    <n v="0"/>
    <s v=""/>
  </r>
  <r>
    <x v="1"/>
    <x v="6"/>
    <d v="2023-10-04T00:00:00"/>
    <d v="2023-10-12T00:00:00"/>
    <d v="2023-10-06T00:00:00"/>
    <d v="2023-10-16T00:00:00"/>
    <x v="5"/>
    <x v="42"/>
    <x v="0"/>
    <n v="0"/>
    <n v="0"/>
    <n v="8"/>
    <n v="10"/>
    <n v="1"/>
    <x v="1"/>
    <n v="1"/>
    <n v="0"/>
    <s v=""/>
  </r>
  <r>
    <x v="1"/>
    <x v="6"/>
    <d v="2023-10-04T00:00:00"/>
    <d v="2023-10-12T00:00:00"/>
    <d v="2023-10-06T00:00:00"/>
    <d v="2023-10-16T00:00:00"/>
    <x v="5"/>
    <x v="43"/>
    <x v="0"/>
    <n v="0"/>
    <n v="0"/>
    <n v="8"/>
    <n v="10"/>
    <n v="1"/>
    <x v="1"/>
    <n v="1"/>
    <n v="0"/>
    <s v=""/>
  </r>
  <r>
    <x v="1"/>
    <x v="6"/>
    <d v="2023-10-25T00:00:00"/>
    <d v="2023-10-25T00:00:00"/>
    <d v="2023-10-27T00:00:00"/>
    <d v="2023-10-27T00:00:00"/>
    <x v="2"/>
    <x v="6"/>
    <x v="3"/>
    <n v="0"/>
    <n v="0"/>
    <n v="0"/>
    <n v="0"/>
    <n v="1"/>
    <x v="1"/>
    <n v="1"/>
    <n v="0"/>
    <s v=""/>
  </r>
  <r>
    <x v="1"/>
    <x v="6"/>
    <d v="2023-10-25T00:00:00"/>
    <d v="2023-10-25T00:00:00"/>
    <d v="2023-10-27T00:00:00"/>
    <d v="2023-10-27T00:00:00"/>
    <x v="2"/>
    <x v="12"/>
    <x v="3"/>
    <n v="0"/>
    <n v="0"/>
    <n v="0"/>
    <n v="0"/>
    <n v="1"/>
    <x v="1"/>
    <n v="1"/>
    <n v="0"/>
    <s v=""/>
  </r>
  <r>
    <x v="1"/>
    <x v="6"/>
    <d v="2023-10-25T00:00:00"/>
    <d v="2023-10-25T00:00:00"/>
    <d v="2023-10-27T00:00:00"/>
    <d v="2023-10-27T00:00:00"/>
    <x v="2"/>
    <x v="13"/>
    <x v="3"/>
    <n v="0"/>
    <n v="0"/>
    <n v="0"/>
    <n v="0"/>
    <n v="1"/>
    <x v="1"/>
    <n v="1"/>
    <n v="0"/>
    <s v=""/>
  </r>
  <r>
    <x v="1"/>
    <x v="6"/>
    <d v="2023-10-25T00:00:00"/>
    <d v="2023-10-25T00:00:00"/>
    <d v="2023-10-27T00:00:00"/>
    <d v="2023-10-27T00:00:00"/>
    <x v="2"/>
    <x v="14"/>
    <x v="3"/>
    <n v="0"/>
    <n v="0"/>
    <n v="0"/>
    <n v="0"/>
    <n v="1"/>
    <x v="1"/>
    <n v="1"/>
    <n v="0"/>
    <s v=""/>
  </r>
  <r>
    <x v="1"/>
    <x v="6"/>
    <d v="2023-10-06T00:00:00"/>
    <d v="2023-10-25T00:00:00"/>
    <d v="2023-10-06T00:00:00"/>
    <d v="2023-10-27T00:00:00"/>
    <x v="2"/>
    <x v="16"/>
    <x v="3"/>
    <n v="0"/>
    <n v="0"/>
    <n v="19"/>
    <n v="21"/>
    <n v="1"/>
    <x v="1"/>
    <n v="1"/>
    <n v="0"/>
    <s v=""/>
  </r>
  <r>
    <x v="1"/>
    <x v="6"/>
    <d v="2023-10-24T00:00:00"/>
    <d v="2023-10-26T00:00:00"/>
    <d v="2023-10-25T00:00:00"/>
    <d v="2023-10-30T00:00:00"/>
    <x v="7"/>
    <x v="33"/>
    <x v="3"/>
    <n v="0"/>
    <n v="0"/>
    <n v="2"/>
    <n v="5"/>
    <n v="1"/>
    <x v="1"/>
    <n v="1"/>
    <n v="0"/>
    <s v=""/>
  </r>
  <r>
    <x v="1"/>
    <x v="6"/>
    <d v="2023-10-24T00:00:00"/>
    <d v="2023-10-26T00:00:00"/>
    <d v="2023-10-25T00:00:00"/>
    <d v="2023-10-30T00:00:00"/>
    <x v="7"/>
    <x v="34"/>
    <x v="3"/>
    <n v="0"/>
    <n v="0"/>
    <n v="2"/>
    <n v="5"/>
    <n v="1"/>
    <x v="1"/>
    <n v="1"/>
    <n v="0"/>
    <s v=""/>
  </r>
  <r>
    <x v="1"/>
    <x v="6"/>
    <d v="2023-10-24T00:00:00"/>
    <d v="2023-10-26T00:00:00"/>
    <d v="2023-10-25T00:00:00"/>
    <d v="2023-10-30T00:00:00"/>
    <x v="7"/>
    <x v="31"/>
    <x v="3"/>
    <n v="0"/>
    <n v="0"/>
    <n v="2"/>
    <n v="5"/>
    <n v="1"/>
    <x v="1"/>
    <n v="1"/>
    <n v="0"/>
    <s v=""/>
  </r>
  <r>
    <x v="1"/>
    <x v="6"/>
    <d v="2023-10-24T00:00:00"/>
    <d v="2023-10-26T00:00:00"/>
    <d v="2023-10-25T00:00:00"/>
    <d v="2023-10-30T00:00:00"/>
    <x v="7"/>
    <x v="32"/>
    <x v="3"/>
    <n v="0"/>
    <n v="0"/>
    <n v="2"/>
    <n v="5"/>
    <n v="1"/>
    <x v="1"/>
    <n v="1"/>
    <n v="0"/>
    <s v=""/>
  </r>
  <r>
    <x v="1"/>
    <x v="6"/>
    <d v="2023-10-16T00:00:00"/>
    <d v="2023-10-26T00:00:00"/>
    <d v="2023-10-17T00:00:00"/>
    <d v="2023-10-30T00:00:00"/>
    <x v="8"/>
    <x v="36"/>
    <x v="3"/>
    <n v="0"/>
    <n v="0"/>
    <n v="10"/>
    <n v="13"/>
    <n v="1"/>
    <x v="1"/>
    <n v="1"/>
    <n v="0"/>
    <s v=""/>
  </r>
  <r>
    <x v="1"/>
    <x v="6"/>
    <d v="2023-10-18T00:00:00"/>
    <d v="2023-10-26T00:00:00"/>
    <d v="2023-10-18T00:00:00"/>
    <d v="2023-10-30T00:00:00"/>
    <x v="9"/>
    <x v="37"/>
    <x v="3"/>
    <n v="0"/>
    <n v="0"/>
    <n v="8"/>
    <n v="12"/>
    <n v="1"/>
    <x v="1"/>
    <n v="1"/>
    <n v="0"/>
    <s v=""/>
  </r>
  <r>
    <x v="1"/>
    <x v="3"/>
    <d v="2023-11-09T00:00:00"/>
    <d v="2023-11-13T00:00:00"/>
    <d v="2023-11-10T00:00:00"/>
    <d v="2023-11-15T00:00:00"/>
    <x v="3"/>
    <x v="17"/>
    <x v="0"/>
    <n v="0"/>
    <n v="0"/>
    <n v="4"/>
    <n v="5"/>
    <n v="1"/>
    <x v="1"/>
    <n v="1"/>
    <n v="0"/>
    <s v=""/>
  </r>
  <r>
    <x v="1"/>
    <x v="3"/>
    <d v="2023-11-09T00:00:00"/>
    <d v="2023-11-13T00:00:00"/>
    <d v="2023-11-10T00:00:00"/>
    <d v="2023-11-15T00:00:00"/>
    <x v="3"/>
    <x v="18"/>
    <x v="0"/>
    <n v="0"/>
    <n v="0"/>
    <n v="4"/>
    <n v="5"/>
    <n v="1"/>
    <x v="1"/>
    <n v="1"/>
    <n v="0"/>
    <s v=""/>
  </r>
  <r>
    <x v="1"/>
    <x v="3"/>
    <d v="2023-11-09T00:00:00"/>
    <d v="2023-11-13T00:00:00"/>
    <d v="2023-11-10T00:00:00"/>
    <d v="2023-11-15T00:00:00"/>
    <x v="3"/>
    <x v="19"/>
    <x v="0"/>
    <n v="0"/>
    <n v="0"/>
    <n v="4"/>
    <n v="5"/>
    <n v="1"/>
    <x v="1"/>
    <n v="1"/>
    <n v="0"/>
    <s v=""/>
  </r>
  <r>
    <x v="1"/>
    <x v="3"/>
    <d v="2023-11-09T00:00:00"/>
    <d v="2023-11-13T00:00:00"/>
    <d v="2023-11-10T00:00:00"/>
    <d v="2023-11-15T00:00:00"/>
    <x v="3"/>
    <x v="45"/>
    <x v="0"/>
    <n v="0"/>
    <n v="0"/>
    <n v="4"/>
    <n v="5"/>
    <n v="1"/>
    <x v="1"/>
    <n v="1"/>
    <n v="0"/>
    <s v=""/>
  </r>
  <r>
    <x v="1"/>
    <x v="3"/>
    <d v="2023-11-09T00:00:00"/>
    <d v="2023-11-13T00:00:00"/>
    <d v="2023-11-10T00:00:00"/>
    <d v="2023-11-15T00:00:00"/>
    <x v="3"/>
    <x v="46"/>
    <x v="0"/>
    <n v="0"/>
    <n v="0"/>
    <n v="4"/>
    <n v="5"/>
    <n v="1"/>
    <x v="1"/>
    <n v="1"/>
    <n v="0"/>
    <s v=""/>
  </r>
  <r>
    <x v="1"/>
    <x v="3"/>
    <d v="2023-11-09T00:00:00"/>
    <d v="2023-11-13T00:00:00"/>
    <d v="2023-11-10T00:00:00"/>
    <d v="2023-11-15T00:00:00"/>
    <x v="3"/>
    <x v="47"/>
    <x v="0"/>
    <n v="0"/>
    <n v="0"/>
    <n v="4"/>
    <n v="5"/>
    <n v="1"/>
    <x v="1"/>
    <n v="1"/>
    <n v="0"/>
    <s v=""/>
  </r>
  <r>
    <x v="1"/>
    <x v="3"/>
    <d v="2023-11-09T00:00:00"/>
    <d v="2023-11-13T00:00:00"/>
    <d v="2023-11-10T00:00:00"/>
    <d v="2023-11-15T00:00:00"/>
    <x v="3"/>
    <x v="48"/>
    <x v="0"/>
    <n v="0"/>
    <n v="0"/>
    <n v="4"/>
    <n v="5"/>
    <n v="1"/>
    <x v="1"/>
    <n v="1"/>
    <n v="0"/>
    <s v=""/>
  </r>
  <r>
    <x v="1"/>
    <x v="3"/>
    <d v="2023-11-09T00:00:00"/>
    <d v="2023-11-13T00:00:00"/>
    <d v="2023-11-10T00:00:00"/>
    <d v="2023-11-15T00:00:00"/>
    <x v="3"/>
    <x v="20"/>
    <x v="0"/>
    <n v="0"/>
    <n v="0"/>
    <n v="4"/>
    <n v="5"/>
    <n v="1"/>
    <x v="1"/>
    <n v="1"/>
    <n v="0"/>
    <s v=""/>
  </r>
  <r>
    <x v="1"/>
    <x v="3"/>
    <d v="2023-11-09T00:00:00"/>
    <d v="2023-11-13T00:00:00"/>
    <d v="2023-11-10T00:00:00"/>
    <d v="2023-11-15T00:00:00"/>
    <x v="3"/>
    <x v="21"/>
    <x v="0"/>
    <n v="0"/>
    <n v="0"/>
    <n v="4"/>
    <n v="5"/>
    <n v="1"/>
    <x v="1"/>
    <n v="1"/>
    <n v="0"/>
    <s v=""/>
  </r>
  <r>
    <x v="1"/>
    <x v="3"/>
    <d v="2023-10-12T00:00:00"/>
    <d v="2023-11-13T00:00:00"/>
    <d v="2023-10-13T00:00:00"/>
    <d v="2023-11-15T00:00:00"/>
    <x v="4"/>
    <x v="22"/>
    <x v="0"/>
    <n v="0"/>
    <n v="0"/>
    <n v="32"/>
    <n v="33"/>
    <n v="1"/>
    <x v="1"/>
    <n v="1"/>
    <n v="0"/>
    <s v=""/>
  </r>
  <r>
    <x v="1"/>
    <x v="3"/>
    <d v="2023-11-03T00:00:00"/>
    <d v="2023-11-13T00:00:00"/>
    <d v="2023-11-03T00:00:00"/>
    <d v="2023-11-15T00:00:00"/>
    <x v="5"/>
    <x v="23"/>
    <x v="0"/>
    <n v="0"/>
    <n v="0"/>
    <n v="10"/>
    <n v="12"/>
    <n v="1"/>
    <x v="1"/>
    <n v="1"/>
    <n v="0"/>
    <s v=""/>
  </r>
  <r>
    <x v="1"/>
    <x v="3"/>
    <d v="2023-11-03T00:00:00"/>
    <d v="2023-11-13T00:00:00"/>
    <d v="2023-11-03T00:00:00"/>
    <d v="2023-11-15T00:00:00"/>
    <x v="5"/>
    <x v="24"/>
    <x v="0"/>
    <n v="0"/>
    <n v="0"/>
    <n v="10"/>
    <n v="12"/>
    <n v="1"/>
    <x v="1"/>
    <n v="1"/>
    <n v="0"/>
    <s v=""/>
  </r>
  <r>
    <x v="1"/>
    <x v="3"/>
    <d v="2023-11-03T00:00:00"/>
    <d v="2023-11-13T00:00:00"/>
    <d v="2023-11-03T00:00:00"/>
    <d v="2023-11-15T00:00:00"/>
    <x v="5"/>
    <x v="28"/>
    <x v="0"/>
    <n v="0"/>
    <n v="0"/>
    <n v="10"/>
    <n v="12"/>
    <n v="1"/>
    <x v="1"/>
    <n v="1"/>
    <n v="0"/>
    <s v=""/>
  </r>
  <r>
    <x v="1"/>
    <x v="3"/>
    <d v="2023-11-03T00:00:00"/>
    <d v="2023-11-13T00:00:00"/>
    <d v="2023-11-03T00:00:00"/>
    <d v="2023-11-15T00:00:00"/>
    <x v="5"/>
    <x v="42"/>
    <x v="0"/>
    <n v="0"/>
    <n v="0"/>
    <n v="10"/>
    <n v="12"/>
    <n v="1"/>
    <x v="1"/>
    <n v="1"/>
    <n v="0"/>
    <s v=""/>
  </r>
  <r>
    <x v="1"/>
    <x v="3"/>
    <d v="2023-11-03T00:00:00"/>
    <d v="2023-11-13T00:00:00"/>
    <d v="2023-11-03T00:00:00"/>
    <d v="2023-11-15T00:00:00"/>
    <x v="5"/>
    <x v="43"/>
    <x v="0"/>
    <n v="0"/>
    <n v="0"/>
    <n v="10"/>
    <n v="12"/>
    <n v="1"/>
    <x v="1"/>
    <n v="1"/>
    <n v="0"/>
    <s v=""/>
  </r>
  <r>
    <x v="1"/>
    <x v="3"/>
    <d v="2023-11-03T00:00:00"/>
    <d v="2023-11-13T00:00:00"/>
    <d v="2023-11-09T00:00:00"/>
    <d v="2023-11-15T00:00:00"/>
    <x v="5"/>
    <x v="27"/>
    <x v="3"/>
    <n v="0"/>
    <n v="0"/>
    <n v="10"/>
    <n v="6"/>
    <n v="1"/>
    <x v="1"/>
    <n v="1"/>
    <n v="0"/>
    <s v=""/>
  </r>
  <r>
    <x v="1"/>
    <x v="3"/>
    <d v="2023-11-15T00:00:00"/>
    <d v="2023-11-23T00:00:00"/>
    <d v="2023-11-17T00:00:00"/>
    <d v="2023-11-27T00:00:00"/>
    <x v="1"/>
    <x v="2"/>
    <x v="2"/>
    <n v="0"/>
    <n v="0"/>
    <n v="8"/>
    <n v="10"/>
    <n v="1"/>
    <x v="1"/>
    <n v="1"/>
    <n v="0"/>
    <s v=""/>
  </r>
  <r>
    <x v="1"/>
    <x v="3"/>
    <d v="2023-11-10T00:00:00"/>
    <d v="2023-11-13T00:00:00"/>
    <d v="2023-11-13T00:00:00"/>
    <d v="2023-11-15T00:00:00"/>
    <x v="5"/>
    <x v="29"/>
    <x v="0"/>
    <n v="0"/>
    <n v="0"/>
    <n v="3"/>
    <n v="2"/>
    <n v="1"/>
    <x v="1"/>
    <n v="1"/>
    <n v="0"/>
    <s v=""/>
  </r>
  <r>
    <x v="1"/>
    <x v="11"/>
    <d v="2023-12-11T00:00:00"/>
    <d v="2023-12-12T00:00:00"/>
    <d v="2023-12-12T00:00:00"/>
    <d v="2023-12-14T00:00:00"/>
    <x v="5"/>
    <x v="29"/>
    <x v="0"/>
    <n v="0"/>
    <n v="0"/>
    <n v="1"/>
    <n v="2"/>
    <n v="1"/>
    <x v="1"/>
    <n v="1"/>
    <n v="0"/>
    <s v=""/>
  </r>
  <r>
    <x v="1"/>
    <x v="11"/>
    <d v="2023-12-06T00:00:00"/>
    <d v="2023-12-13T00:00:00"/>
    <d v="2023-12-07T00:00:00"/>
    <d v="2023-12-15T00:00:00"/>
    <x v="5"/>
    <x v="23"/>
    <x v="0"/>
    <n v="0"/>
    <n v="0"/>
    <n v="7"/>
    <n v="8"/>
    <n v="1"/>
    <x v="1"/>
    <n v="1"/>
    <n v="0"/>
    <s v=""/>
  </r>
  <r>
    <x v="1"/>
    <x v="11"/>
    <d v="2023-12-06T00:00:00"/>
    <d v="2023-12-13T00:00:00"/>
    <d v="2023-12-07T00:00:00"/>
    <d v="2023-12-15T00:00:00"/>
    <x v="5"/>
    <x v="24"/>
    <x v="0"/>
    <n v="0"/>
    <n v="0"/>
    <n v="7"/>
    <n v="8"/>
    <n v="1"/>
    <x v="1"/>
    <n v="1"/>
    <n v="0"/>
    <s v=""/>
  </r>
  <r>
    <x v="1"/>
    <x v="11"/>
    <d v="2023-12-06T00:00:00"/>
    <d v="2023-12-13T00:00:00"/>
    <d v="2023-12-07T00:00:00"/>
    <d v="2023-12-15T00:00:00"/>
    <x v="5"/>
    <x v="28"/>
    <x v="0"/>
    <n v="0"/>
    <n v="0"/>
    <n v="7"/>
    <n v="8"/>
    <n v="1"/>
    <x v="1"/>
    <n v="1"/>
    <n v="0"/>
    <s v=""/>
  </r>
  <r>
    <x v="1"/>
    <x v="11"/>
    <d v="2023-12-06T00:00:00"/>
    <d v="2023-12-13T00:00:00"/>
    <d v="2023-12-07T00:00:00"/>
    <d v="2023-12-15T00:00:00"/>
    <x v="5"/>
    <x v="42"/>
    <x v="0"/>
    <n v="0"/>
    <n v="0"/>
    <n v="7"/>
    <n v="8"/>
    <n v="1"/>
    <x v="1"/>
    <n v="1"/>
    <n v="0"/>
    <s v=""/>
  </r>
  <r>
    <x v="1"/>
    <x v="11"/>
    <d v="2023-12-06T00:00:00"/>
    <d v="2023-12-13T00:00:00"/>
    <d v="2023-12-07T00:00:00"/>
    <d v="2023-12-15T00:00:00"/>
    <x v="5"/>
    <x v="43"/>
    <x v="0"/>
    <n v="0"/>
    <n v="0"/>
    <n v="7"/>
    <n v="8"/>
    <n v="1"/>
    <x v="1"/>
    <n v="1"/>
    <n v="0"/>
    <s v=""/>
  </r>
  <r>
    <x v="1"/>
    <x v="11"/>
    <d v="2023-12-11T00:00:00"/>
    <d v="2023-12-13T00:00:00"/>
    <d v="2023-12-12T00:00:00"/>
    <d v="2023-12-15T00:00:00"/>
    <x v="3"/>
    <x v="17"/>
    <x v="0"/>
    <n v="0"/>
    <n v="0"/>
    <n v="2"/>
    <n v="3"/>
    <n v="1"/>
    <x v="1"/>
    <n v="1"/>
    <n v="0"/>
    <s v=""/>
  </r>
  <r>
    <x v="1"/>
    <x v="11"/>
    <d v="2023-12-11T00:00:00"/>
    <d v="2023-12-13T00:00:00"/>
    <d v="2023-12-12T00:00:00"/>
    <d v="2023-12-15T00:00:00"/>
    <x v="3"/>
    <x v="18"/>
    <x v="0"/>
    <n v="0"/>
    <n v="0"/>
    <n v="2"/>
    <n v="3"/>
    <n v="1"/>
    <x v="1"/>
    <n v="1"/>
    <n v="0"/>
    <s v=""/>
  </r>
  <r>
    <x v="1"/>
    <x v="11"/>
    <d v="2023-12-11T00:00:00"/>
    <d v="2023-12-13T00:00:00"/>
    <d v="2023-12-12T00:00:00"/>
    <d v="2023-12-15T00:00:00"/>
    <x v="3"/>
    <x v="19"/>
    <x v="0"/>
    <n v="0"/>
    <n v="0"/>
    <n v="2"/>
    <n v="3"/>
    <n v="1"/>
    <x v="1"/>
    <n v="1"/>
    <n v="0"/>
    <s v=""/>
  </r>
  <r>
    <x v="1"/>
    <x v="11"/>
    <d v="2023-12-11T00:00:00"/>
    <d v="2023-12-13T00:00:00"/>
    <d v="2023-12-12T00:00:00"/>
    <d v="2023-12-15T00:00:00"/>
    <x v="3"/>
    <x v="45"/>
    <x v="0"/>
    <n v="0"/>
    <n v="0"/>
    <n v="2"/>
    <n v="3"/>
    <n v="1"/>
    <x v="1"/>
    <n v="1"/>
    <n v="0"/>
    <s v=""/>
  </r>
  <r>
    <x v="1"/>
    <x v="11"/>
    <d v="2023-12-11T00:00:00"/>
    <d v="2023-12-13T00:00:00"/>
    <d v="2023-12-12T00:00:00"/>
    <d v="2023-12-15T00:00:00"/>
    <x v="3"/>
    <x v="46"/>
    <x v="0"/>
    <n v="0"/>
    <n v="0"/>
    <n v="2"/>
    <n v="3"/>
    <n v="1"/>
    <x v="1"/>
    <n v="1"/>
    <n v="0"/>
    <s v=""/>
  </r>
  <r>
    <x v="1"/>
    <x v="11"/>
    <d v="2023-12-11T00:00:00"/>
    <d v="2023-12-13T00:00:00"/>
    <d v="2023-12-12T00:00:00"/>
    <d v="2023-12-15T00:00:00"/>
    <x v="3"/>
    <x v="47"/>
    <x v="0"/>
    <n v="0"/>
    <n v="0"/>
    <n v="2"/>
    <n v="3"/>
    <n v="1"/>
    <x v="1"/>
    <n v="1"/>
    <n v="0"/>
    <s v=""/>
  </r>
  <r>
    <x v="1"/>
    <x v="11"/>
    <d v="2023-12-11T00:00:00"/>
    <d v="2023-12-13T00:00:00"/>
    <d v="2023-12-12T00:00:00"/>
    <d v="2023-12-15T00:00:00"/>
    <x v="3"/>
    <x v="48"/>
    <x v="0"/>
    <n v="0"/>
    <n v="0"/>
    <n v="2"/>
    <n v="3"/>
    <n v="1"/>
    <x v="1"/>
    <n v="1"/>
    <n v="0"/>
    <s v=""/>
  </r>
  <r>
    <x v="1"/>
    <x v="11"/>
    <d v="2023-12-11T00:00:00"/>
    <d v="2023-12-13T00:00:00"/>
    <d v="2023-12-12T00:00:00"/>
    <d v="2023-12-15T00:00:00"/>
    <x v="3"/>
    <x v="20"/>
    <x v="0"/>
    <n v="0"/>
    <n v="0"/>
    <n v="2"/>
    <n v="3"/>
    <n v="1"/>
    <x v="1"/>
    <n v="1"/>
    <n v="0"/>
    <s v=""/>
  </r>
  <r>
    <x v="1"/>
    <x v="11"/>
    <d v="2023-12-11T00:00:00"/>
    <d v="2023-12-13T00:00:00"/>
    <d v="2023-12-12T00:00:00"/>
    <d v="2023-12-15T00:00:00"/>
    <x v="3"/>
    <x v="21"/>
    <x v="0"/>
    <n v="0"/>
    <n v="0"/>
    <n v="2"/>
    <n v="3"/>
    <n v="1"/>
    <x v="1"/>
    <n v="1"/>
    <n v="0"/>
    <s v=""/>
  </r>
  <r>
    <x v="1"/>
    <x v="11"/>
    <d v="2023-11-13T00:00:00"/>
    <d v="2023-12-13T00:00:00"/>
    <d v="2023-11-14T00:00:00"/>
    <d v="2023-12-15T00:00:00"/>
    <x v="4"/>
    <x v="22"/>
    <x v="0"/>
    <n v="0"/>
    <n v="0"/>
    <n v="30"/>
    <n v="31"/>
    <n v="1"/>
    <x v="1"/>
    <n v="1"/>
    <n v="0"/>
    <s v=""/>
  </r>
  <r>
    <x v="1"/>
    <x v="11"/>
    <d v="2023-12-14T00:00:00"/>
    <d v="2023-12-14T00:00:00"/>
    <d v="2023-12-14T00:00:00"/>
    <d v="2023-12-18T00:00:00"/>
    <x v="9"/>
    <x v="40"/>
    <x v="3"/>
    <n v="0"/>
    <n v="0"/>
    <n v="0"/>
    <n v="4"/>
    <n v="1"/>
    <x v="1"/>
    <n v="1"/>
    <n v="0"/>
    <s v=""/>
  </r>
  <r>
    <x v="2"/>
    <x v="1"/>
    <m/>
    <d v="2024-02-05T00:00:00"/>
    <m/>
    <d v="2024-02-07T00:00:00"/>
    <x v="0"/>
    <x v="0"/>
    <x v="0"/>
    <n v="0"/>
    <n v="0"/>
    <n v="0"/>
    <n v="0"/>
    <n v="0"/>
    <x v="1"/>
    <n v="0"/>
    <n v="0"/>
    <s v="Пустые ячейки"/>
  </r>
  <r>
    <x v="2"/>
    <x v="1"/>
    <m/>
    <d v="2024-02-05T00:00:00"/>
    <m/>
    <d v="2024-02-07T00:00:00"/>
    <x v="0"/>
    <x v="1"/>
    <x v="0"/>
    <n v="0"/>
    <n v="0"/>
    <n v="0"/>
    <n v="0"/>
    <n v="0"/>
    <x v="1"/>
    <n v="0"/>
    <n v="0"/>
    <s v="Пустые ячейки"/>
  </r>
  <r>
    <x v="2"/>
    <x v="1"/>
    <d v="2024-02-15T00:00:00"/>
    <d v="2024-02-21T00:00:00"/>
    <d v="2024-02-16T00:00:00"/>
    <d v="2024-02-26T00:00:00"/>
    <x v="1"/>
    <x v="2"/>
    <x v="1"/>
    <n v="0"/>
    <n v="0"/>
    <n v="6"/>
    <n v="10"/>
    <n v="1"/>
    <x v="1"/>
    <n v="1"/>
    <n v="0"/>
    <s v=""/>
  </r>
  <r>
    <x v="2"/>
    <x v="3"/>
    <d v="2024-11-20T00:00:00"/>
    <d v="2024-11-21T00:00:00"/>
    <d v="2024-11-21T00:00:00"/>
    <d v="2024-11-25T00:00:00"/>
    <x v="1"/>
    <x v="2"/>
    <x v="2"/>
    <n v="0"/>
    <n v="0"/>
    <n v="1"/>
    <n v="4"/>
    <n v="1"/>
    <x v="1"/>
    <n v="1"/>
    <n v="0"/>
    <s v=""/>
  </r>
  <r>
    <x v="2"/>
    <x v="0"/>
    <d v="2024-01-12T00:00:00"/>
    <d v="2024-01-11T00:00:00"/>
    <d v="2024-01-15T00:00:00"/>
    <d v="2024-01-15T00:00:00"/>
    <x v="3"/>
    <x v="46"/>
    <x v="0"/>
    <n v="1"/>
    <n v="0"/>
    <n v="0"/>
    <n v="0"/>
    <n v="0"/>
    <x v="0"/>
    <n v="1"/>
    <n v="0"/>
    <s v=""/>
  </r>
  <r>
    <x v="2"/>
    <x v="0"/>
    <d v="2024-01-12T00:00:00"/>
    <d v="2024-01-11T00:00:00"/>
    <d v="2024-01-15T00:00:00"/>
    <d v="2024-01-15T00:00:00"/>
    <x v="3"/>
    <x v="45"/>
    <x v="0"/>
    <n v="1"/>
    <n v="0"/>
    <n v="0"/>
    <n v="0"/>
    <n v="0"/>
    <x v="0"/>
    <n v="1"/>
    <n v="0"/>
    <s v=""/>
  </r>
  <r>
    <x v="2"/>
    <x v="0"/>
    <d v="2024-01-12T00:00:00"/>
    <d v="2024-01-11T00:00:00"/>
    <d v="2024-01-15T00:00:00"/>
    <d v="2024-01-15T00:00:00"/>
    <x v="3"/>
    <x v="19"/>
    <x v="0"/>
    <n v="1"/>
    <n v="0"/>
    <n v="0"/>
    <n v="0"/>
    <n v="0"/>
    <x v="0"/>
    <n v="1"/>
    <n v="0"/>
    <s v=""/>
  </r>
  <r>
    <x v="2"/>
    <x v="0"/>
    <d v="2024-01-12T00:00:00"/>
    <d v="2024-01-11T00:00:00"/>
    <d v="2024-01-15T00:00:00"/>
    <d v="2024-01-15T00:00:00"/>
    <x v="3"/>
    <x v="18"/>
    <x v="0"/>
    <n v="1"/>
    <n v="0"/>
    <n v="0"/>
    <n v="0"/>
    <n v="0"/>
    <x v="0"/>
    <n v="1"/>
    <n v="0"/>
    <s v=""/>
  </r>
  <r>
    <x v="2"/>
    <x v="0"/>
    <d v="2024-01-12T00:00:00"/>
    <d v="2024-01-11T00:00:00"/>
    <d v="2024-01-15T00:00:00"/>
    <d v="2024-01-15T00:00:00"/>
    <x v="3"/>
    <x v="47"/>
    <x v="0"/>
    <n v="1"/>
    <n v="0"/>
    <n v="0"/>
    <n v="0"/>
    <n v="0"/>
    <x v="0"/>
    <n v="1"/>
    <n v="0"/>
    <s v=""/>
  </r>
  <r>
    <x v="2"/>
    <x v="0"/>
    <d v="2024-01-12T00:00:00"/>
    <d v="2024-01-11T00:00:00"/>
    <d v="2024-01-15T00:00:00"/>
    <d v="2024-01-15T00:00:00"/>
    <x v="3"/>
    <x v="20"/>
    <x v="0"/>
    <n v="1"/>
    <n v="0"/>
    <n v="0"/>
    <n v="0"/>
    <n v="0"/>
    <x v="0"/>
    <n v="1"/>
    <n v="0"/>
    <s v=""/>
  </r>
  <r>
    <x v="2"/>
    <x v="0"/>
    <d v="2024-01-12T00:00:00"/>
    <d v="2024-01-11T00:00:00"/>
    <d v="2024-01-15T00:00:00"/>
    <d v="2024-01-15T00:00:00"/>
    <x v="3"/>
    <x v="21"/>
    <x v="0"/>
    <n v="1"/>
    <n v="0"/>
    <n v="0"/>
    <n v="0"/>
    <n v="0"/>
    <x v="0"/>
    <n v="1"/>
    <n v="0"/>
    <s v=""/>
  </r>
  <r>
    <x v="2"/>
    <x v="0"/>
    <d v="2024-01-12T00:00:00"/>
    <d v="2024-01-11T00:00:00"/>
    <d v="2024-01-15T00:00:00"/>
    <d v="2024-01-15T00:00:00"/>
    <x v="3"/>
    <x v="48"/>
    <x v="0"/>
    <n v="1"/>
    <n v="0"/>
    <n v="0"/>
    <n v="0"/>
    <n v="0"/>
    <x v="0"/>
    <n v="1"/>
    <n v="0"/>
    <s v=""/>
  </r>
  <r>
    <x v="2"/>
    <x v="0"/>
    <d v="2024-01-12T00:00:00"/>
    <d v="2024-01-11T00:00:00"/>
    <d v="2024-01-15T00:00:00"/>
    <d v="2024-01-15T00:00:00"/>
    <x v="3"/>
    <x v="17"/>
    <x v="0"/>
    <n v="1"/>
    <n v="0"/>
    <n v="0"/>
    <n v="0"/>
    <n v="0"/>
    <x v="0"/>
    <n v="1"/>
    <n v="0"/>
    <s v=""/>
  </r>
  <r>
    <x v="2"/>
    <x v="1"/>
    <d v="2024-02-08T00:00:00"/>
    <d v="2024-02-13T00:00:00"/>
    <d v="2024-02-13T00:00:00"/>
    <d v="2024-02-15T00:00:00"/>
    <x v="3"/>
    <x v="46"/>
    <x v="0"/>
    <n v="0"/>
    <n v="0"/>
    <n v="5"/>
    <n v="2"/>
    <n v="1"/>
    <x v="1"/>
    <n v="1"/>
    <n v="0"/>
    <s v=""/>
  </r>
  <r>
    <x v="3"/>
    <x v="2"/>
    <d v="2025-02-14T00:00:00"/>
    <d v="2025-03-13T00:00:00"/>
    <d v="2025-02-19T00:00:00"/>
    <d v="2025-03-17T00:00:00"/>
    <x v="4"/>
    <x v="22"/>
    <x v="0"/>
    <n v="0"/>
    <n v="0"/>
    <n v="27"/>
    <n v="26"/>
    <n v="1"/>
    <x v="1"/>
    <n v="1"/>
    <n v="0"/>
    <s v=""/>
  </r>
  <r>
    <x v="3"/>
    <x v="1"/>
    <d v="2025-02-14T00:00:00"/>
    <d v="2025-02-21T00:00:00"/>
    <d v="2025-02-14T00:00:00"/>
    <d v="2025-02-25T00:00:00"/>
    <x v="1"/>
    <x v="2"/>
    <x v="1"/>
    <n v="0"/>
    <n v="0"/>
    <n v="7"/>
    <n v="11"/>
    <n v="1"/>
    <x v="1"/>
    <n v="1"/>
    <n v="0"/>
    <s v=""/>
  </r>
  <r>
    <x v="3"/>
    <x v="1"/>
    <d v="2025-02-10T00:00:00"/>
    <d v="2025-02-13T00:00:00"/>
    <d v="2025-02-12T00:00:00"/>
    <d v="2025-02-17T00:00:00"/>
    <x v="3"/>
    <x v="46"/>
    <x v="0"/>
    <n v="0"/>
    <n v="0"/>
    <n v="3"/>
    <n v="5"/>
    <n v="1"/>
    <x v="1"/>
    <n v="1"/>
    <n v="0"/>
    <s v=""/>
  </r>
  <r>
    <x v="2"/>
    <x v="1"/>
    <d v="2024-02-08T00:00:00"/>
    <d v="2024-02-13T00:00:00"/>
    <d v="2024-02-13T00:00:00"/>
    <d v="2024-02-15T00:00:00"/>
    <x v="3"/>
    <x v="45"/>
    <x v="0"/>
    <n v="0"/>
    <n v="0"/>
    <n v="5"/>
    <n v="2"/>
    <n v="1"/>
    <x v="1"/>
    <n v="1"/>
    <n v="0"/>
    <s v=""/>
  </r>
  <r>
    <x v="3"/>
    <x v="2"/>
    <d v="2025-03-07T00:00:00"/>
    <d v="2025-03-13T00:00:00"/>
    <d v="2025-03-10T00:00:00"/>
    <d v="2025-03-17T00:00:00"/>
    <x v="3"/>
    <x v="46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3"/>
    <x v="45"/>
    <x v="0"/>
    <n v="0"/>
    <n v="0"/>
    <n v="3"/>
    <n v="5"/>
    <n v="1"/>
    <x v="1"/>
    <n v="1"/>
    <n v="0"/>
    <s v=""/>
  </r>
  <r>
    <x v="2"/>
    <x v="1"/>
    <d v="2024-02-08T00:00:00"/>
    <d v="2024-02-13T00:00:00"/>
    <d v="2024-02-13T00:00:00"/>
    <d v="2024-02-15T00:00:00"/>
    <x v="3"/>
    <x v="19"/>
    <x v="0"/>
    <n v="0"/>
    <n v="0"/>
    <n v="5"/>
    <n v="2"/>
    <n v="1"/>
    <x v="1"/>
    <n v="1"/>
    <n v="0"/>
    <s v=""/>
  </r>
  <r>
    <x v="3"/>
    <x v="2"/>
    <d v="2025-03-07T00:00:00"/>
    <d v="2025-03-13T00:00:00"/>
    <d v="2025-03-10T00:00:00"/>
    <d v="2025-03-17T00:00:00"/>
    <x v="3"/>
    <x v="45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3"/>
    <x v="19"/>
    <x v="0"/>
    <n v="0"/>
    <n v="0"/>
    <n v="3"/>
    <n v="5"/>
    <n v="1"/>
    <x v="1"/>
    <n v="1"/>
    <n v="0"/>
    <s v=""/>
  </r>
  <r>
    <x v="2"/>
    <x v="1"/>
    <d v="2024-02-08T00:00:00"/>
    <d v="2024-02-13T00:00:00"/>
    <d v="2024-02-13T00:00:00"/>
    <d v="2024-02-15T00:00:00"/>
    <x v="3"/>
    <x v="18"/>
    <x v="0"/>
    <n v="0"/>
    <n v="0"/>
    <n v="5"/>
    <n v="2"/>
    <n v="1"/>
    <x v="1"/>
    <n v="1"/>
    <n v="0"/>
    <s v=""/>
  </r>
  <r>
    <x v="3"/>
    <x v="2"/>
    <d v="2025-03-07T00:00:00"/>
    <d v="2025-03-13T00:00:00"/>
    <d v="2025-03-10T00:00:00"/>
    <d v="2025-03-17T00:00:00"/>
    <x v="3"/>
    <x v="19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3"/>
    <x v="18"/>
    <x v="0"/>
    <n v="0"/>
    <n v="0"/>
    <n v="3"/>
    <n v="5"/>
    <n v="1"/>
    <x v="1"/>
    <n v="1"/>
    <n v="0"/>
    <s v=""/>
  </r>
  <r>
    <x v="2"/>
    <x v="1"/>
    <d v="2024-02-08T00:00:00"/>
    <d v="2024-02-13T00:00:00"/>
    <d v="2024-02-13T00:00:00"/>
    <d v="2024-02-15T00:00:00"/>
    <x v="3"/>
    <x v="47"/>
    <x v="0"/>
    <n v="0"/>
    <n v="0"/>
    <n v="5"/>
    <n v="2"/>
    <n v="1"/>
    <x v="1"/>
    <n v="1"/>
    <n v="0"/>
    <s v=""/>
  </r>
  <r>
    <x v="3"/>
    <x v="2"/>
    <d v="2025-03-07T00:00:00"/>
    <d v="2025-03-13T00:00:00"/>
    <d v="2025-03-10T00:00:00"/>
    <d v="2025-03-17T00:00:00"/>
    <x v="3"/>
    <x v="18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3"/>
    <x v="47"/>
    <x v="0"/>
    <n v="0"/>
    <n v="0"/>
    <n v="3"/>
    <n v="5"/>
    <n v="1"/>
    <x v="1"/>
    <n v="1"/>
    <n v="0"/>
    <s v=""/>
  </r>
  <r>
    <x v="2"/>
    <x v="1"/>
    <d v="2024-02-08T00:00:00"/>
    <d v="2024-02-13T00:00:00"/>
    <d v="2024-02-13T00:00:00"/>
    <d v="2024-02-15T00:00:00"/>
    <x v="3"/>
    <x v="20"/>
    <x v="0"/>
    <n v="0"/>
    <n v="0"/>
    <n v="5"/>
    <n v="2"/>
    <n v="1"/>
    <x v="1"/>
    <n v="1"/>
    <n v="0"/>
    <s v=""/>
  </r>
  <r>
    <x v="3"/>
    <x v="2"/>
    <d v="2025-03-07T00:00:00"/>
    <d v="2025-03-13T00:00:00"/>
    <d v="2025-03-10T00:00:00"/>
    <d v="2025-03-17T00:00:00"/>
    <x v="3"/>
    <x v="47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3"/>
    <x v="20"/>
    <x v="0"/>
    <n v="0"/>
    <n v="0"/>
    <n v="3"/>
    <n v="5"/>
    <n v="1"/>
    <x v="1"/>
    <n v="1"/>
    <n v="0"/>
    <s v=""/>
  </r>
  <r>
    <x v="2"/>
    <x v="1"/>
    <d v="2024-02-08T00:00:00"/>
    <d v="2024-02-13T00:00:00"/>
    <d v="2024-02-13T00:00:00"/>
    <d v="2024-02-15T00:00:00"/>
    <x v="3"/>
    <x v="21"/>
    <x v="0"/>
    <n v="0"/>
    <n v="0"/>
    <n v="5"/>
    <n v="2"/>
    <n v="1"/>
    <x v="1"/>
    <n v="1"/>
    <n v="0"/>
    <s v=""/>
  </r>
  <r>
    <x v="3"/>
    <x v="2"/>
    <d v="2025-03-07T00:00:00"/>
    <d v="2025-03-13T00:00:00"/>
    <d v="2025-03-10T00:00:00"/>
    <d v="2025-03-17T00:00:00"/>
    <x v="3"/>
    <x v="20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3"/>
    <x v="21"/>
    <x v="0"/>
    <n v="0"/>
    <n v="0"/>
    <n v="3"/>
    <n v="5"/>
    <n v="1"/>
    <x v="1"/>
    <n v="1"/>
    <n v="0"/>
    <s v=""/>
  </r>
  <r>
    <x v="2"/>
    <x v="1"/>
    <d v="2024-02-08T00:00:00"/>
    <d v="2024-02-13T00:00:00"/>
    <d v="2024-02-13T00:00:00"/>
    <d v="2024-02-15T00:00:00"/>
    <x v="3"/>
    <x v="48"/>
    <x v="0"/>
    <n v="0"/>
    <n v="0"/>
    <n v="5"/>
    <n v="2"/>
    <n v="1"/>
    <x v="1"/>
    <n v="1"/>
    <n v="0"/>
    <s v=""/>
  </r>
  <r>
    <x v="3"/>
    <x v="2"/>
    <d v="2025-03-07T00:00:00"/>
    <d v="2025-03-13T00:00:00"/>
    <d v="2025-03-10T00:00:00"/>
    <d v="2025-03-17T00:00:00"/>
    <x v="3"/>
    <x v="21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3"/>
    <x v="48"/>
    <x v="0"/>
    <n v="0"/>
    <n v="0"/>
    <n v="3"/>
    <n v="5"/>
    <n v="1"/>
    <x v="1"/>
    <n v="1"/>
    <n v="0"/>
    <s v=""/>
  </r>
  <r>
    <x v="2"/>
    <x v="1"/>
    <d v="2024-02-08T00:00:00"/>
    <d v="2024-02-13T00:00:00"/>
    <d v="2024-02-13T00:00:00"/>
    <d v="2024-02-15T00:00:00"/>
    <x v="3"/>
    <x v="17"/>
    <x v="0"/>
    <n v="0"/>
    <n v="0"/>
    <n v="5"/>
    <n v="2"/>
    <n v="1"/>
    <x v="1"/>
    <n v="1"/>
    <n v="0"/>
    <s v=""/>
  </r>
  <r>
    <x v="2"/>
    <x v="2"/>
    <d v="2024-03-11T00:00:00"/>
    <d v="2024-03-13T00:00:00"/>
    <d v="2024-03-12T00:00:00"/>
    <d v="2024-03-15T00:00:00"/>
    <x v="3"/>
    <x v="46"/>
    <x v="0"/>
    <n v="0"/>
    <n v="0"/>
    <n v="2"/>
    <n v="3"/>
    <n v="1"/>
    <x v="1"/>
    <n v="1"/>
    <n v="0"/>
    <s v=""/>
  </r>
  <r>
    <x v="2"/>
    <x v="2"/>
    <d v="2024-03-11T00:00:00"/>
    <d v="2024-03-13T00:00:00"/>
    <d v="2024-03-12T00:00:00"/>
    <d v="2024-03-15T00:00:00"/>
    <x v="3"/>
    <x v="45"/>
    <x v="0"/>
    <n v="0"/>
    <n v="0"/>
    <n v="2"/>
    <n v="3"/>
    <n v="1"/>
    <x v="1"/>
    <n v="1"/>
    <n v="0"/>
    <s v=""/>
  </r>
  <r>
    <x v="2"/>
    <x v="2"/>
    <d v="2024-03-11T00:00:00"/>
    <d v="2024-03-13T00:00:00"/>
    <d v="2024-03-12T00:00:00"/>
    <d v="2024-03-15T00:00:00"/>
    <x v="3"/>
    <x v="19"/>
    <x v="0"/>
    <n v="0"/>
    <n v="0"/>
    <n v="2"/>
    <n v="3"/>
    <n v="1"/>
    <x v="1"/>
    <n v="1"/>
    <n v="0"/>
    <s v=""/>
  </r>
  <r>
    <x v="2"/>
    <x v="2"/>
    <d v="2024-03-11T00:00:00"/>
    <d v="2024-03-13T00:00:00"/>
    <d v="2024-03-12T00:00:00"/>
    <d v="2024-03-15T00:00:00"/>
    <x v="3"/>
    <x v="18"/>
    <x v="0"/>
    <n v="0"/>
    <n v="0"/>
    <n v="2"/>
    <n v="3"/>
    <n v="1"/>
    <x v="1"/>
    <n v="1"/>
    <n v="0"/>
    <s v=""/>
  </r>
  <r>
    <x v="2"/>
    <x v="2"/>
    <d v="2024-03-11T00:00:00"/>
    <d v="2024-03-13T00:00:00"/>
    <d v="2024-03-12T00:00:00"/>
    <d v="2024-03-15T00:00:00"/>
    <x v="3"/>
    <x v="47"/>
    <x v="0"/>
    <n v="0"/>
    <n v="0"/>
    <n v="2"/>
    <n v="3"/>
    <n v="1"/>
    <x v="1"/>
    <n v="1"/>
    <n v="0"/>
    <s v=""/>
  </r>
  <r>
    <x v="2"/>
    <x v="2"/>
    <d v="2024-03-11T00:00:00"/>
    <d v="2024-03-13T00:00:00"/>
    <d v="2024-03-12T00:00:00"/>
    <d v="2024-03-15T00:00:00"/>
    <x v="3"/>
    <x v="20"/>
    <x v="0"/>
    <n v="0"/>
    <n v="0"/>
    <n v="2"/>
    <n v="3"/>
    <n v="1"/>
    <x v="1"/>
    <n v="1"/>
    <n v="0"/>
    <s v=""/>
  </r>
  <r>
    <x v="2"/>
    <x v="2"/>
    <d v="2024-03-11T00:00:00"/>
    <d v="2024-03-13T00:00:00"/>
    <d v="2024-03-12T00:00:00"/>
    <d v="2024-03-15T00:00:00"/>
    <x v="3"/>
    <x v="21"/>
    <x v="0"/>
    <n v="0"/>
    <n v="0"/>
    <n v="2"/>
    <n v="3"/>
    <n v="1"/>
    <x v="1"/>
    <n v="1"/>
    <n v="0"/>
    <s v=""/>
  </r>
  <r>
    <x v="2"/>
    <x v="2"/>
    <d v="2024-03-11T00:00:00"/>
    <d v="2024-03-13T00:00:00"/>
    <d v="2024-03-12T00:00:00"/>
    <d v="2024-03-15T00:00:00"/>
    <x v="3"/>
    <x v="48"/>
    <x v="0"/>
    <n v="0"/>
    <n v="0"/>
    <n v="2"/>
    <n v="3"/>
    <n v="1"/>
    <x v="1"/>
    <n v="1"/>
    <n v="0"/>
    <s v=""/>
  </r>
  <r>
    <x v="2"/>
    <x v="2"/>
    <d v="2024-03-11T00:00:00"/>
    <d v="2024-03-13T00:00:00"/>
    <d v="2024-03-12T00:00:00"/>
    <d v="2024-03-15T00:00:00"/>
    <x v="3"/>
    <x v="17"/>
    <x v="0"/>
    <n v="0"/>
    <n v="0"/>
    <n v="2"/>
    <n v="3"/>
    <n v="1"/>
    <x v="1"/>
    <n v="1"/>
    <n v="0"/>
    <s v=""/>
  </r>
  <r>
    <x v="2"/>
    <x v="4"/>
    <d v="2024-04-03T00:00:00"/>
    <d v="2024-04-05T00:00:00"/>
    <d v="2024-04-03T00:00:00"/>
    <d v="2024-04-05T00:00:00"/>
    <x v="2"/>
    <x v="3"/>
    <x v="3"/>
    <n v="0"/>
    <n v="0"/>
    <n v="2"/>
    <n v="2"/>
    <n v="1"/>
    <x v="1"/>
    <n v="1"/>
    <n v="0"/>
    <s v=""/>
  </r>
  <r>
    <x v="2"/>
    <x v="4"/>
    <d v="2024-04-03T00:00:00"/>
    <d v="2024-04-05T00:00:00"/>
    <d v="2024-04-03T00:00:00"/>
    <d v="2024-04-05T00:00:00"/>
    <x v="2"/>
    <x v="4"/>
    <x v="3"/>
    <n v="0"/>
    <n v="0"/>
    <n v="2"/>
    <n v="2"/>
    <n v="1"/>
    <x v="1"/>
    <n v="1"/>
    <n v="0"/>
    <s v=""/>
  </r>
  <r>
    <x v="2"/>
    <x v="4"/>
    <d v="2024-04-08T00:00:00"/>
    <d v="2024-04-11T00:00:00"/>
    <d v="2024-04-10T00:00:00"/>
    <d v="2024-04-15T00:00:00"/>
    <x v="3"/>
    <x v="46"/>
    <x v="0"/>
    <n v="0"/>
    <n v="0"/>
    <n v="3"/>
    <n v="5"/>
    <n v="1"/>
    <x v="1"/>
    <n v="1"/>
    <n v="0"/>
    <s v=""/>
  </r>
  <r>
    <x v="2"/>
    <x v="4"/>
    <d v="2024-04-08T00:00:00"/>
    <d v="2024-04-11T00:00:00"/>
    <d v="2024-04-10T00:00:00"/>
    <d v="2024-04-15T00:00:00"/>
    <x v="3"/>
    <x v="45"/>
    <x v="0"/>
    <n v="0"/>
    <n v="0"/>
    <n v="3"/>
    <n v="5"/>
    <n v="1"/>
    <x v="1"/>
    <n v="1"/>
    <n v="0"/>
    <s v=""/>
  </r>
  <r>
    <x v="2"/>
    <x v="4"/>
    <d v="2024-04-08T00:00:00"/>
    <d v="2024-04-11T00:00:00"/>
    <d v="2024-04-10T00:00:00"/>
    <d v="2024-04-15T00:00:00"/>
    <x v="3"/>
    <x v="19"/>
    <x v="0"/>
    <n v="0"/>
    <n v="0"/>
    <n v="3"/>
    <n v="5"/>
    <n v="1"/>
    <x v="1"/>
    <n v="1"/>
    <n v="0"/>
    <s v=""/>
  </r>
  <r>
    <x v="2"/>
    <x v="4"/>
    <d v="2024-04-08T00:00:00"/>
    <d v="2024-04-11T00:00:00"/>
    <d v="2024-04-10T00:00:00"/>
    <d v="2024-04-15T00:00:00"/>
    <x v="3"/>
    <x v="18"/>
    <x v="0"/>
    <n v="0"/>
    <n v="0"/>
    <n v="3"/>
    <n v="5"/>
    <n v="1"/>
    <x v="1"/>
    <n v="1"/>
    <n v="0"/>
    <s v=""/>
  </r>
  <r>
    <x v="2"/>
    <x v="4"/>
    <d v="2024-04-08T00:00:00"/>
    <d v="2024-04-11T00:00:00"/>
    <d v="2024-04-10T00:00:00"/>
    <d v="2024-04-15T00:00:00"/>
    <x v="3"/>
    <x v="47"/>
    <x v="0"/>
    <n v="0"/>
    <n v="0"/>
    <n v="3"/>
    <n v="5"/>
    <n v="1"/>
    <x v="1"/>
    <n v="1"/>
    <n v="0"/>
    <s v=""/>
  </r>
  <r>
    <x v="2"/>
    <x v="4"/>
    <d v="2024-04-08T00:00:00"/>
    <d v="2024-04-11T00:00:00"/>
    <d v="2024-04-10T00:00:00"/>
    <d v="2024-04-15T00:00:00"/>
    <x v="3"/>
    <x v="20"/>
    <x v="0"/>
    <n v="0"/>
    <n v="0"/>
    <n v="3"/>
    <n v="5"/>
    <n v="1"/>
    <x v="1"/>
    <n v="1"/>
    <n v="0"/>
    <s v=""/>
  </r>
  <r>
    <x v="2"/>
    <x v="4"/>
    <d v="2024-04-08T00:00:00"/>
    <d v="2024-04-11T00:00:00"/>
    <d v="2024-04-10T00:00:00"/>
    <d v="2024-04-15T00:00:00"/>
    <x v="3"/>
    <x v="21"/>
    <x v="0"/>
    <n v="0"/>
    <n v="0"/>
    <n v="3"/>
    <n v="5"/>
    <n v="1"/>
    <x v="1"/>
    <n v="1"/>
    <n v="0"/>
    <s v=""/>
  </r>
  <r>
    <x v="2"/>
    <x v="7"/>
    <d v="2024-05-08T00:00:00"/>
    <d v="2024-05-13T00:00:00"/>
    <d v="2024-05-08T00:00:00"/>
    <d v="2024-05-15T00:00:00"/>
    <x v="3"/>
    <x v="46"/>
    <x v="0"/>
    <n v="0"/>
    <n v="0"/>
    <n v="5"/>
    <n v="7"/>
    <n v="1"/>
    <x v="1"/>
    <n v="1"/>
    <n v="0"/>
    <s v=""/>
  </r>
  <r>
    <x v="2"/>
    <x v="7"/>
    <d v="2024-05-08T00:00:00"/>
    <d v="2024-05-13T00:00:00"/>
    <d v="2024-05-08T00:00:00"/>
    <d v="2024-05-15T00:00:00"/>
    <x v="3"/>
    <x v="45"/>
    <x v="0"/>
    <n v="0"/>
    <n v="0"/>
    <n v="5"/>
    <n v="7"/>
    <n v="1"/>
    <x v="1"/>
    <n v="1"/>
    <n v="0"/>
    <s v=""/>
  </r>
  <r>
    <x v="2"/>
    <x v="7"/>
    <d v="2024-05-08T00:00:00"/>
    <d v="2024-05-13T00:00:00"/>
    <d v="2024-05-08T00:00:00"/>
    <d v="2024-05-15T00:00:00"/>
    <x v="3"/>
    <x v="19"/>
    <x v="0"/>
    <n v="0"/>
    <n v="0"/>
    <n v="5"/>
    <n v="7"/>
    <n v="1"/>
    <x v="1"/>
    <n v="1"/>
    <n v="0"/>
    <s v=""/>
  </r>
  <r>
    <x v="2"/>
    <x v="7"/>
    <d v="2024-05-08T00:00:00"/>
    <d v="2024-05-13T00:00:00"/>
    <d v="2024-05-08T00:00:00"/>
    <d v="2024-05-15T00:00:00"/>
    <x v="3"/>
    <x v="18"/>
    <x v="0"/>
    <n v="0"/>
    <n v="0"/>
    <n v="5"/>
    <n v="7"/>
    <n v="1"/>
    <x v="1"/>
    <n v="1"/>
    <n v="0"/>
    <s v=""/>
  </r>
  <r>
    <x v="2"/>
    <x v="7"/>
    <d v="2024-05-08T00:00:00"/>
    <d v="2024-05-13T00:00:00"/>
    <d v="2024-05-08T00:00:00"/>
    <d v="2024-05-15T00:00:00"/>
    <x v="3"/>
    <x v="47"/>
    <x v="0"/>
    <n v="0"/>
    <n v="0"/>
    <n v="5"/>
    <n v="7"/>
    <n v="1"/>
    <x v="1"/>
    <n v="1"/>
    <n v="0"/>
    <s v=""/>
  </r>
  <r>
    <x v="2"/>
    <x v="7"/>
    <d v="2024-05-08T00:00:00"/>
    <d v="2024-05-13T00:00:00"/>
    <d v="2024-05-08T00:00:00"/>
    <d v="2024-05-15T00:00:00"/>
    <x v="3"/>
    <x v="20"/>
    <x v="0"/>
    <n v="0"/>
    <n v="0"/>
    <n v="5"/>
    <n v="7"/>
    <n v="1"/>
    <x v="1"/>
    <n v="1"/>
    <n v="0"/>
    <s v=""/>
  </r>
  <r>
    <x v="2"/>
    <x v="7"/>
    <d v="2024-05-08T00:00:00"/>
    <d v="2024-05-13T00:00:00"/>
    <d v="2024-05-08T00:00:00"/>
    <d v="2024-05-15T00:00:00"/>
    <x v="3"/>
    <x v="21"/>
    <x v="0"/>
    <n v="0"/>
    <n v="0"/>
    <n v="5"/>
    <n v="7"/>
    <n v="1"/>
    <x v="1"/>
    <n v="1"/>
    <n v="0"/>
    <s v=""/>
  </r>
  <r>
    <x v="2"/>
    <x v="7"/>
    <d v="2024-05-08T00:00:00"/>
    <d v="2024-05-13T00:00:00"/>
    <d v="2024-05-08T00:00:00"/>
    <d v="2024-05-15T00:00:00"/>
    <x v="3"/>
    <x v="48"/>
    <x v="0"/>
    <n v="0"/>
    <n v="0"/>
    <n v="5"/>
    <n v="7"/>
    <n v="1"/>
    <x v="1"/>
    <n v="1"/>
    <n v="0"/>
    <s v=""/>
  </r>
  <r>
    <x v="2"/>
    <x v="7"/>
    <d v="2024-05-08T00:00:00"/>
    <d v="2024-05-13T00:00:00"/>
    <d v="2024-05-08T00:00:00"/>
    <d v="2024-05-15T00:00:00"/>
    <x v="3"/>
    <x v="17"/>
    <x v="0"/>
    <n v="0"/>
    <n v="0"/>
    <n v="5"/>
    <n v="7"/>
    <n v="1"/>
    <x v="1"/>
    <n v="1"/>
    <n v="0"/>
    <s v=""/>
  </r>
  <r>
    <x v="2"/>
    <x v="8"/>
    <d v="2024-06-10T00:00:00"/>
    <d v="2024-06-13T00:00:00"/>
    <d v="2024-06-13T00:00:00"/>
    <d v="2024-06-17T00:00:00"/>
    <x v="3"/>
    <x v="46"/>
    <x v="0"/>
    <n v="0"/>
    <n v="0"/>
    <n v="3"/>
    <n v="4"/>
    <n v="1"/>
    <x v="1"/>
    <n v="1"/>
    <n v="0"/>
    <s v=""/>
  </r>
  <r>
    <x v="2"/>
    <x v="8"/>
    <d v="2024-06-10T00:00:00"/>
    <d v="2024-06-13T00:00:00"/>
    <d v="2024-06-13T00:00:00"/>
    <d v="2024-06-17T00:00:00"/>
    <x v="3"/>
    <x v="45"/>
    <x v="0"/>
    <n v="0"/>
    <n v="0"/>
    <n v="3"/>
    <n v="4"/>
    <n v="1"/>
    <x v="1"/>
    <n v="1"/>
    <n v="0"/>
    <s v=""/>
  </r>
  <r>
    <x v="2"/>
    <x v="8"/>
    <d v="2024-06-10T00:00:00"/>
    <d v="2024-06-13T00:00:00"/>
    <d v="2024-06-13T00:00:00"/>
    <d v="2024-06-17T00:00:00"/>
    <x v="3"/>
    <x v="19"/>
    <x v="0"/>
    <n v="0"/>
    <n v="0"/>
    <n v="3"/>
    <n v="4"/>
    <n v="1"/>
    <x v="1"/>
    <n v="1"/>
    <n v="0"/>
    <s v=""/>
  </r>
  <r>
    <x v="2"/>
    <x v="8"/>
    <d v="2024-06-10T00:00:00"/>
    <d v="2024-06-13T00:00:00"/>
    <d v="2024-06-13T00:00:00"/>
    <d v="2024-06-17T00:00:00"/>
    <x v="3"/>
    <x v="18"/>
    <x v="0"/>
    <n v="0"/>
    <n v="0"/>
    <n v="3"/>
    <n v="4"/>
    <n v="1"/>
    <x v="1"/>
    <n v="1"/>
    <n v="0"/>
    <s v=""/>
  </r>
  <r>
    <x v="2"/>
    <x v="8"/>
    <d v="2024-06-10T00:00:00"/>
    <d v="2024-06-13T00:00:00"/>
    <d v="2024-06-13T00:00:00"/>
    <d v="2024-06-17T00:00:00"/>
    <x v="3"/>
    <x v="47"/>
    <x v="0"/>
    <n v="0"/>
    <n v="0"/>
    <n v="3"/>
    <n v="4"/>
    <n v="1"/>
    <x v="1"/>
    <n v="1"/>
    <n v="0"/>
    <s v=""/>
  </r>
  <r>
    <x v="2"/>
    <x v="8"/>
    <d v="2024-06-10T00:00:00"/>
    <d v="2024-06-13T00:00:00"/>
    <d v="2024-06-13T00:00:00"/>
    <d v="2024-06-17T00:00:00"/>
    <x v="3"/>
    <x v="20"/>
    <x v="0"/>
    <n v="0"/>
    <n v="0"/>
    <n v="3"/>
    <n v="4"/>
    <n v="1"/>
    <x v="1"/>
    <n v="1"/>
    <n v="0"/>
    <s v=""/>
  </r>
  <r>
    <x v="2"/>
    <x v="8"/>
    <d v="2024-06-10T00:00:00"/>
    <d v="2024-06-13T00:00:00"/>
    <d v="2024-06-13T00:00:00"/>
    <d v="2024-06-17T00:00:00"/>
    <x v="3"/>
    <x v="21"/>
    <x v="0"/>
    <n v="0"/>
    <n v="0"/>
    <n v="3"/>
    <n v="4"/>
    <n v="1"/>
    <x v="1"/>
    <n v="1"/>
    <n v="0"/>
    <s v=""/>
  </r>
  <r>
    <x v="2"/>
    <x v="8"/>
    <d v="2024-06-10T00:00:00"/>
    <d v="2024-06-13T00:00:00"/>
    <d v="2024-06-13T00:00:00"/>
    <d v="2024-06-17T00:00:00"/>
    <x v="3"/>
    <x v="48"/>
    <x v="0"/>
    <n v="0"/>
    <n v="0"/>
    <n v="3"/>
    <n v="4"/>
    <n v="1"/>
    <x v="1"/>
    <n v="1"/>
    <n v="0"/>
    <s v=""/>
  </r>
  <r>
    <x v="2"/>
    <x v="8"/>
    <d v="2024-06-10T00:00:00"/>
    <d v="2024-06-13T00:00:00"/>
    <d v="2024-06-13T00:00:00"/>
    <d v="2024-06-17T00:00:00"/>
    <x v="3"/>
    <x v="17"/>
    <x v="0"/>
    <n v="0"/>
    <n v="0"/>
    <n v="3"/>
    <n v="4"/>
    <n v="1"/>
    <x v="1"/>
    <n v="1"/>
    <n v="0"/>
    <s v=""/>
  </r>
  <r>
    <x v="2"/>
    <x v="5"/>
    <d v="2024-07-10T00:00:00"/>
    <d v="2024-07-11T00:00:00"/>
    <d v="2024-07-15T00:00:00"/>
    <d v="2024-07-15T00:00:00"/>
    <x v="3"/>
    <x v="46"/>
    <x v="0"/>
    <n v="0"/>
    <n v="0"/>
    <n v="1"/>
    <n v="0"/>
    <n v="1"/>
    <x v="1"/>
    <n v="1"/>
    <n v="0"/>
    <s v=""/>
  </r>
  <r>
    <x v="2"/>
    <x v="5"/>
    <d v="2024-07-10T00:00:00"/>
    <d v="2024-07-11T00:00:00"/>
    <d v="2024-07-15T00:00:00"/>
    <d v="2024-07-15T00:00:00"/>
    <x v="3"/>
    <x v="45"/>
    <x v="0"/>
    <n v="0"/>
    <n v="0"/>
    <n v="1"/>
    <n v="0"/>
    <n v="1"/>
    <x v="1"/>
    <n v="1"/>
    <n v="0"/>
    <s v=""/>
  </r>
  <r>
    <x v="2"/>
    <x v="5"/>
    <d v="2024-07-10T00:00:00"/>
    <d v="2024-07-11T00:00:00"/>
    <d v="2024-07-15T00:00:00"/>
    <d v="2024-07-15T00:00:00"/>
    <x v="3"/>
    <x v="19"/>
    <x v="0"/>
    <n v="0"/>
    <n v="0"/>
    <n v="1"/>
    <n v="0"/>
    <n v="1"/>
    <x v="1"/>
    <n v="1"/>
    <n v="0"/>
    <s v=""/>
  </r>
  <r>
    <x v="2"/>
    <x v="5"/>
    <d v="2024-07-10T00:00:00"/>
    <d v="2024-07-11T00:00:00"/>
    <d v="2024-07-15T00:00:00"/>
    <d v="2024-07-15T00:00:00"/>
    <x v="3"/>
    <x v="18"/>
    <x v="0"/>
    <n v="0"/>
    <n v="0"/>
    <n v="1"/>
    <n v="0"/>
    <n v="1"/>
    <x v="1"/>
    <n v="1"/>
    <n v="0"/>
    <s v=""/>
  </r>
  <r>
    <x v="2"/>
    <x v="5"/>
    <d v="2024-07-10T00:00:00"/>
    <d v="2024-07-11T00:00:00"/>
    <d v="2024-07-15T00:00:00"/>
    <d v="2024-07-15T00:00:00"/>
    <x v="3"/>
    <x v="47"/>
    <x v="0"/>
    <n v="0"/>
    <n v="0"/>
    <n v="1"/>
    <n v="0"/>
    <n v="1"/>
    <x v="1"/>
    <n v="1"/>
    <n v="0"/>
    <s v=""/>
  </r>
  <r>
    <x v="2"/>
    <x v="5"/>
    <d v="2024-07-10T00:00:00"/>
    <d v="2024-07-11T00:00:00"/>
    <d v="2024-07-15T00:00:00"/>
    <d v="2024-07-15T00:00:00"/>
    <x v="3"/>
    <x v="20"/>
    <x v="0"/>
    <n v="0"/>
    <n v="0"/>
    <n v="1"/>
    <n v="0"/>
    <n v="1"/>
    <x v="1"/>
    <n v="1"/>
    <n v="0"/>
    <s v=""/>
  </r>
  <r>
    <x v="2"/>
    <x v="5"/>
    <d v="2024-07-10T00:00:00"/>
    <d v="2024-07-11T00:00:00"/>
    <d v="2024-07-15T00:00:00"/>
    <d v="2024-07-15T00:00:00"/>
    <x v="3"/>
    <x v="21"/>
    <x v="0"/>
    <n v="0"/>
    <n v="0"/>
    <n v="1"/>
    <n v="0"/>
    <n v="1"/>
    <x v="1"/>
    <n v="1"/>
    <n v="0"/>
    <s v=""/>
  </r>
  <r>
    <x v="2"/>
    <x v="5"/>
    <d v="2024-07-10T00:00:00"/>
    <d v="2024-07-11T00:00:00"/>
    <d v="2024-07-15T00:00:00"/>
    <d v="2024-07-15T00:00:00"/>
    <x v="3"/>
    <x v="48"/>
    <x v="0"/>
    <n v="0"/>
    <n v="0"/>
    <n v="1"/>
    <n v="0"/>
    <n v="1"/>
    <x v="1"/>
    <n v="1"/>
    <n v="0"/>
    <s v=""/>
  </r>
  <r>
    <x v="2"/>
    <x v="5"/>
    <d v="2024-07-10T00:00:00"/>
    <d v="2024-07-11T00:00:00"/>
    <d v="2024-07-15T00:00:00"/>
    <d v="2024-07-15T00:00:00"/>
    <x v="3"/>
    <x v="17"/>
    <x v="0"/>
    <n v="0"/>
    <n v="0"/>
    <n v="1"/>
    <n v="0"/>
    <n v="1"/>
    <x v="1"/>
    <n v="1"/>
    <n v="0"/>
    <s v=""/>
  </r>
  <r>
    <x v="2"/>
    <x v="9"/>
    <d v="2024-08-12T00:00:00"/>
    <d v="2024-08-13T00:00:00"/>
    <d v="2024-08-13T00:00:00"/>
    <d v="2024-08-15T00:00:00"/>
    <x v="3"/>
    <x v="46"/>
    <x v="0"/>
    <n v="0"/>
    <n v="0"/>
    <n v="1"/>
    <n v="2"/>
    <n v="1"/>
    <x v="1"/>
    <n v="1"/>
    <n v="0"/>
    <s v=""/>
  </r>
  <r>
    <x v="2"/>
    <x v="9"/>
    <d v="2024-08-12T00:00:00"/>
    <d v="2024-08-13T00:00:00"/>
    <d v="2024-08-13T00:00:00"/>
    <d v="2024-08-15T00:00:00"/>
    <x v="3"/>
    <x v="45"/>
    <x v="0"/>
    <n v="0"/>
    <n v="0"/>
    <n v="1"/>
    <n v="2"/>
    <n v="1"/>
    <x v="1"/>
    <n v="1"/>
    <n v="0"/>
    <s v=""/>
  </r>
  <r>
    <x v="2"/>
    <x v="9"/>
    <d v="2024-08-12T00:00:00"/>
    <d v="2024-08-13T00:00:00"/>
    <d v="2024-08-13T00:00:00"/>
    <d v="2024-08-15T00:00:00"/>
    <x v="3"/>
    <x v="19"/>
    <x v="0"/>
    <n v="0"/>
    <n v="0"/>
    <n v="1"/>
    <n v="2"/>
    <n v="1"/>
    <x v="1"/>
    <n v="1"/>
    <n v="0"/>
    <s v=""/>
  </r>
  <r>
    <x v="2"/>
    <x v="9"/>
    <d v="2024-08-12T00:00:00"/>
    <d v="2024-08-13T00:00:00"/>
    <d v="2024-08-13T00:00:00"/>
    <d v="2024-08-15T00:00:00"/>
    <x v="3"/>
    <x v="18"/>
    <x v="0"/>
    <n v="0"/>
    <n v="0"/>
    <n v="1"/>
    <n v="2"/>
    <n v="1"/>
    <x v="1"/>
    <n v="1"/>
    <n v="0"/>
    <s v=""/>
  </r>
  <r>
    <x v="2"/>
    <x v="9"/>
    <d v="2024-08-12T00:00:00"/>
    <d v="2024-08-13T00:00:00"/>
    <d v="2024-08-13T00:00:00"/>
    <d v="2024-08-15T00:00:00"/>
    <x v="3"/>
    <x v="47"/>
    <x v="0"/>
    <n v="0"/>
    <n v="0"/>
    <n v="1"/>
    <n v="2"/>
    <n v="1"/>
    <x v="1"/>
    <n v="1"/>
    <n v="0"/>
    <s v=""/>
  </r>
  <r>
    <x v="2"/>
    <x v="9"/>
    <d v="2024-08-12T00:00:00"/>
    <d v="2024-08-13T00:00:00"/>
    <d v="2024-08-13T00:00:00"/>
    <d v="2024-08-15T00:00:00"/>
    <x v="3"/>
    <x v="20"/>
    <x v="0"/>
    <n v="0"/>
    <n v="0"/>
    <n v="1"/>
    <n v="2"/>
    <n v="1"/>
    <x v="1"/>
    <n v="1"/>
    <n v="0"/>
    <s v=""/>
  </r>
  <r>
    <x v="2"/>
    <x v="9"/>
    <d v="2024-08-12T00:00:00"/>
    <d v="2024-08-13T00:00:00"/>
    <d v="2024-08-13T00:00:00"/>
    <d v="2024-08-15T00:00:00"/>
    <x v="3"/>
    <x v="21"/>
    <x v="0"/>
    <n v="0"/>
    <n v="0"/>
    <n v="1"/>
    <n v="2"/>
    <n v="1"/>
    <x v="1"/>
    <n v="1"/>
    <n v="0"/>
    <s v=""/>
  </r>
  <r>
    <x v="2"/>
    <x v="9"/>
    <d v="2024-08-12T00:00:00"/>
    <d v="2024-08-13T00:00:00"/>
    <d v="2024-08-13T00:00:00"/>
    <d v="2024-08-15T00:00:00"/>
    <x v="3"/>
    <x v="48"/>
    <x v="0"/>
    <n v="0"/>
    <n v="0"/>
    <n v="1"/>
    <n v="2"/>
    <n v="1"/>
    <x v="1"/>
    <n v="1"/>
    <n v="0"/>
    <s v=""/>
  </r>
  <r>
    <x v="2"/>
    <x v="9"/>
    <d v="2024-08-12T00:00:00"/>
    <d v="2024-08-13T00:00:00"/>
    <d v="2024-08-13T00:00:00"/>
    <d v="2024-08-15T00:00:00"/>
    <x v="3"/>
    <x v="17"/>
    <x v="0"/>
    <n v="0"/>
    <n v="0"/>
    <n v="1"/>
    <n v="2"/>
    <n v="1"/>
    <x v="1"/>
    <n v="1"/>
    <n v="0"/>
    <s v=""/>
  </r>
  <r>
    <x v="2"/>
    <x v="10"/>
    <d v="2024-09-09T00:00:00"/>
    <d v="2024-09-12T00:00:00"/>
    <d v="2024-09-10T00:00:00"/>
    <d v="2024-09-16T00:00:00"/>
    <x v="3"/>
    <x v="46"/>
    <x v="0"/>
    <n v="0"/>
    <n v="0"/>
    <n v="3"/>
    <n v="6"/>
    <n v="1"/>
    <x v="1"/>
    <n v="1"/>
    <n v="0"/>
    <s v=""/>
  </r>
  <r>
    <x v="2"/>
    <x v="10"/>
    <d v="2024-09-09T00:00:00"/>
    <d v="2024-09-12T00:00:00"/>
    <d v="2024-09-10T00:00:00"/>
    <d v="2024-09-16T00:00:00"/>
    <x v="3"/>
    <x v="45"/>
    <x v="0"/>
    <n v="0"/>
    <n v="0"/>
    <n v="3"/>
    <n v="6"/>
    <n v="1"/>
    <x v="1"/>
    <n v="1"/>
    <n v="0"/>
    <s v=""/>
  </r>
  <r>
    <x v="2"/>
    <x v="10"/>
    <d v="2024-09-09T00:00:00"/>
    <d v="2024-09-12T00:00:00"/>
    <d v="2024-09-10T00:00:00"/>
    <d v="2024-09-16T00:00:00"/>
    <x v="3"/>
    <x v="19"/>
    <x v="0"/>
    <n v="0"/>
    <n v="0"/>
    <n v="3"/>
    <n v="6"/>
    <n v="1"/>
    <x v="1"/>
    <n v="1"/>
    <n v="0"/>
    <s v=""/>
  </r>
  <r>
    <x v="2"/>
    <x v="10"/>
    <d v="2024-09-09T00:00:00"/>
    <d v="2024-09-12T00:00:00"/>
    <d v="2024-09-10T00:00:00"/>
    <d v="2024-09-16T00:00:00"/>
    <x v="3"/>
    <x v="18"/>
    <x v="0"/>
    <n v="0"/>
    <n v="0"/>
    <n v="3"/>
    <n v="6"/>
    <n v="1"/>
    <x v="1"/>
    <n v="1"/>
    <n v="0"/>
    <s v=""/>
  </r>
  <r>
    <x v="2"/>
    <x v="10"/>
    <d v="2024-09-09T00:00:00"/>
    <d v="2024-09-12T00:00:00"/>
    <d v="2024-09-10T00:00:00"/>
    <d v="2024-09-16T00:00:00"/>
    <x v="3"/>
    <x v="47"/>
    <x v="0"/>
    <n v="0"/>
    <n v="0"/>
    <n v="3"/>
    <n v="6"/>
    <n v="1"/>
    <x v="1"/>
    <n v="1"/>
    <n v="0"/>
    <s v=""/>
  </r>
  <r>
    <x v="2"/>
    <x v="10"/>
    <d v="2024-09-09T00:00:00"/>
    <d v="2024-09-12T00:00:00"/>
    <d v="2024-09-10T00:00:00"/>
    <d v="2024-09-16T00:00:00"/>
    <x v="3"/>
    <x v="20"/>
    <x v="0"/>
    <n v="0"/>
    <n v="0"/>
    <n v="3"/>
    <n v="6"/>
    <n v="1"/>
    <x v="1"/>
    <n v="1"/>
    <n v="0"/>
    <s v=""/>
  </r>
  <r>
    <x v="2"/>
    <x v="10"/>
    <d v="2024-09-09T00:00:00"/>
    <d v="2024-09-12T00:00:00"/>
    <d v="2024-09-10T00:00:00"/>
    <d v="2024-09-16T00:00:00"/>
    <x v="3"/>
    <x v="21"/>
    <x v="0"/>
    <n v="0"/>
    <n v="0"/>
    <n v="3"/>
    <n v="6"/>
    <n v="1"/>
    <x v="1"/>
    <n v="1"/>
    <n v="0"/>
    <s v=""/>
  </r>
  <r>
    <x v="2"/>
    <x v="10"/>
    <d v="2024-09-09T00:00:00"/>
    <d v="2024-09-12T00:00:00"/>
    <d v="2024-09-10T00:00:00"/>
    <d v="2024-09-16T00:00:00"/>
    <x v="3"/>
    <x v="48"/>
    <x v="0"/>
    <n v="0"/>
    <n v="0"/>
    <n v="3"/>
    <n v="6"/>
    <n v="1"/>
    <x v="1"/>
    <n v="1"/>
    <n v="0"/>
    <s v=""/>
  </r>
  <r>
    <x v="2"/>
    <x v="10"/>
    <d v="2024-09-09T00:00:00"/>
    <d v="2024-09-12T00:00:00"/>
    <d v="2024-09-10T00:00:00"/>
    <d v="2024-09-16T00:00:00"/>
    <x v="3"/>
    <x v="17"/>
    <x v="0"/>
    <n v="0"/>
    <n v="0"/>
    <n v="3"/>
    <n v="6"/>
    <n v="1"/>
    <x v="1"/>
    <n v="1"/>
    <n v="0"/>
    <s v=""/>
  </r>
  <r>
    <x v="2"/>
    <x v="6"/>
    <d v="2024-10-09T00:00:00"/>
    <d v="2024-10-11T00:00:00"/>
    <d v="2024-10-14T00:00:00"/>
    <d v="2024-10-15T00:00:00"/>
    <x v="3"/>
    <x v="46"/>
    <x v="0"/>
    <n v="0"/>
    <n v="0"/>
    <n v="2"/>
    <n v="1"/>
    <n v="1"/>
    <x v="1"/>
    <n v="1"/>
    <n v="0"/>
    <s v=""/>
  </r>
  <r>
    <x v="2"/>
    <x v="6"/>
    <d v="2024-10-09T00:00:00"/>
    <d v="2024-10-11T00:00:00"/>
    <d v="2024-10-14T00:00:00"/>
    <d v="2024-10-15T00:00:00"/>
    <x v="3"/>
    <x v="45"/>
    <x v="0"/>
    <n v="0"/>
    <n v="0"/>
    <n v="2"/>
    <n v="1"/>
    <n v="1"/>
    <x v="1"/>
    <n v="1"/>
    <n v="0"/>
    <s v=""/>
  </r>
  <r>
    <x v="2"/>
    <x v="6"/>
    <d v="2024-10-09T00:00:00"/>
    <d v="2024-10-11T00:00:00"/>
    <d v="2024-10-14T00:00:00"/>
    <d v="2024-10-15T00:00:00"/>
    <x v="3"/>
    <x v="19"/>
    <x v="0"/>
    <n v="0"/>
    <n v="0"/>
    <n v="2"/>
    <n v="1"/>
    <n v="1"/>
    <x v="1"/>
    <n v="1"/>
    <n v="0"/>
    <s v=""/>
  </r>
  <r>
    <x v="2"/>
    <x v="6"/>
    <d v="2024-10-09T00:00:00"/>
    <d v="2024-10-11T00:00:00"/>
    <d v="2024-10-14T00:00:00"/>
    <d v="2024-10-15T00:00:00"/>
    <x v="3"/>
    <x v="18"/>
    <x v="0"/>
    <n v="0"/>
    <n v="0"/>
    <n v="2"/>
    <n v="1"/>
    <n v="1"/>
    <x v="1"/>
    <n v="1"/>
    <n v="0"/>
    <s v=""/>
  </r>
  <r>
    <x v="2"/>
    <x v="6"/>
    <d v="2024-10-09T00:00:00"/>
    <d v="2024-10-11T00:00:00"/>
    <d v="2024-10-14T00:00:00"/>
    <d v="2024-10-15T00:00:00"/>
    <x v="3"/>
    <x v="47"/>
    <x v="0"/>
    <n v="0"/>
    <n v="0"/>
    <n v="2"/>
    <n v="1"/>
    <n v="1"/>
    <x v="1"/>
    <n v="1"/>
    <n v="0"/>
    <s v=""/>
  </r>
  <r>
    <x v="2"/>
    <x v="6"/>
    <d v="2024-10-09T00:00:00"/>
    <d v="2024-10-11T00:00:00"/>
    <d v="2024-10-14T00:00:00"/>
    <d v="2024-10-15T00:00:00"/>
    <x v="3"/>
    <x v="20"/>
    <x v="0"/>
    <n v="0"/>
    <n v="0"/>
    <n v="2"/>
    <n v="1"/>
    <n v="1"/>
    <x v="1"/>
    <n v="1"/>
    <n v="0"/>
    <s v=""/>
  </r>
  <r>
    <x v="2"/>
    <x v="6"/>
    <d v="2024-10-09T00:00:00"/>
    <d v="2024-10-11T00:00:00"/>
    <d v="2024-10-14T00:00:00"/>
    <d v="2024-10-15T00:00:00"/>
    <x v="3"/>
    <x v="21"/>
    <x v="0"/>
    <n v="0"/>
    <n v="0"/>
    <n v="2"/>
    <n v="1"/>
    <n v="1"/>
    <x v="1"/>
    <n v="1"/>
    <n v="0"/>
    <s v=""/>
  </r>
  <r>
    <x v="2"/>
    <x v="6"/>
    <d v="2024-10-09T00:00:00"/>
    <d v="2024-10-11T00:00:00"/>
    <d v="2024-10-14T00:00:00"/>
    <d v="2024-10-15T00:00:00"/>
    <x v="3"/>
    <x v="48"/>
    <x v="0"/>
    <n v="0"/>
    <n v="0"/>
    <n v="2"/>
    <n v="1"/>
    <n v="1"/>
    <x v="1"/>
    <n v="1"/>
    <n v="0"/>
    <s v=""/>
  </r>
  <r>
    <x v="2"/>
    <x v="6"/>
    <d v="2024-10-09T00:00:00"/>
    <d v="2024-10-11T00:00:00"/>
    <d v="2024-10-14T00:00:00"/>
    <d v="2024-10-15T00:00:00"/>
    <x v="3"/>
    <x v="17"/>
    <x v="0"/>
    <n v="0"/>
    <n v="0"/>
    <n v="2"/>
    <n v="1"/>
    <n v="1"/>
    <x v="1"/>
    <n v="1"/>
    <n v="0"/>
    <s v=""/>
  </r>
  <r>
    <x v="2"/>
    <x v="3"/>
    <d v="2024-11-08T00:00:00"/>
    <d v="2024-11-13T00:00:00"/>
    <d v="2024-11-11T00:00:00"/>
    <d v="2024-11-15T00:00:00"/>
    <x v="3"/>
    <x v="46"/>
    <x v="0"/>
    <n v="0"/>
    <n v="0"/>
    <n v="5"/>
    <n v="4"/>
    <n v="1"/>
    <x v="1"/>
    <n v="1"/>
    <n v="0"/>
    <s v=""/>
  </r>
  <r>
    <x v="2"/>
    <x v="3"/>
    <d v="2024-11-08T00:00:00"/>
    <d v="2024-11-13T00:00:00"/>
    <d v="2024-11-11T00:00:00"/>
    <d v="2024-11-15T00:00:00"/>
    <x v="3"/>
    <x v="45"/>
    <x v="0"/>
    <n v="0"/>
    <n v="0"/>
    <n v="5"/>
    <n v="4"/>
    <n v="1"/>
    <x v="1"/>
    <n v="1"/>
    <n v="0"/>
    <s v=""/>
  </r>
  <r>
    <x v="2"/>
    <x v="3"/>
    <d v="2024-11-08T00:00:00"/>
    <d v="2024-11-13T00:00:00"/>
    <d v="2024-11-11T00:00:00"/>
    <d v="2024-11-15T00:00:00"/>
    <x v="3"/>
    <x v="19"/>
    <x v="0"/>
    <n v="0"/>
    <n v="0"/>
    <n v="5"/>
    <n v="4"/>
    <n v="1"/>
    <x v="1"/>
    <n v="1"/>
    <n v="0"/>
    <s v=""/>
  </r>
  <r>
    <x v="2"/>
    <x v="3"/>
    <d v="2024-11-08T00:00:00"/>
    <d v="2024-11-13T00:00:00"/>
    <d v="2024-11-11T00:00:00"/>
    <d v="2024-11-15T00:00:00"/>
    <x v="3"/>
    <x v="18"/>
    <x v="0"/>
    <n v="0"/>
    <n v="0"/>
    <n v="5"/>
    <n v="4"/>
    <n v="1"/>
    <x v="1"/>
    <n v="1"/>
    <n v="0"/>
    <s v=""/>
  </r>
  <r>
    <x v="2"/>
    <x v="3"/>
    <d v="2024-11-08T00:00:00"/>
    <d v="2024-11-13T00:00:00"/>
    <d v="2024-11-11T00:00:00"/>
    <d v="2024-11-15T00:00:00"/>
    <x v="3"/>
    <x v="47"/>
    <x v="0"/>
    <n v="0"/>
    <n v="0"/>
    <n v="5"/>
    <n v="4"/>
    <n v="1"/>
    <x v="1"/>
    <n v="1"/>
    <n v="0"/>
    <s v=""/>
  </r>
  <r>
    <x v="2"/>
    <x v="3"/>
    <d v="2024-11-08T00:00:00"/>
    <d v="2024-11-13T00:00:00"/>
    <d v="2024-11-11T00:00:00"/>
    <d v="2024-11-15T00:00:00"/>
    <x v="3"/>
    <x v="20"/>
    <x v="0"/>
    <n v="0"/>
    <n v="0"/>
    <n v="5"/>
    <n v="4"/>
    <n v="1"/>
    <x v="1"/>
    <n v="1"/>
    <n v="0"/>
    <s v=""/>
  </r>
  <r>
    <x v="2"/>
    <x v="3"/>
    <d v="2024-11-08T00:00:00"/>
    <d v="2024-11-13T00:00:00"/>
    <d v="2024-11-11T00:00:00"/>
    <d v="2024-11-15T00:00:00"/>
    <x v="3"/>
    <x v="21"/>
    <x v="0"/>
    <n v="0"/>
    <n v="0"/>
    <n v="5"/>
    <n v="4"/>
    <n v="1"/>
    <x v="1"/>
    <n v="1"/>
    <n v="0"/>
    <s v=""/>
  </r>
  <r>
    <x v="2"/>
    <x v="3"/>
    <d v="2024-11-08T00:00:00"/>
    <d v="2024-11-13T00:00:00"/>
    <d v="2024-11-11T00:00:00"/>
    <d v="2024-11-15T00:00:00"/>
    <x v="3"/>
    <x v="48"/>
    <x v="0"/>
    <n v="0"/>
    <n v="0"/>
    <n v="5"/>
    <n v="4"/>
    <n v="1"/>
    <x v="1"/>
    <n v="1"/>
    <n v="0"/>
    <s v=""/>
  </r>
  <r>
    <x v="2"/>
    <x v="3"/>
    <d v="2024-11-08T00:00:00"/>
    <d v="2024-11-13T00:00:00"/>
    <d v="2024-11-11T00:00:00"/>
    <d v="2024-11-15T00:00:00"/>
    <x v="3"/>
    <x v="17"/>
    <x v="0"/>
    <n v="0"/>
    <n v="0"/>
    <n v="5"/>
    <n v="4"/>
    <n v="1"/>
    <x v="1"/>
    <n v="1"/>
    <n v="0"/>
    <s v=""/>
  </r>
  <r>
    <x v="2"/>
    <x v="11"/>
    <d v="2024-12-09T00:00:00"/>
    <d v="2024-12-12T00:00:00"/>
    <d v="2024-12-11T00:00:00"/>
    <d v="2024-12-16T00:00:00"/>
    <x v="3"/>
    <x v="46"/>
    <x v="0"/>
    <n v="0"/>
    <n v="0"/>
    <n v="3"/>
    <n v="5"/>
    <n v="1"/>
    <x v="1"/>
    <n v="1"/>
    <n v="0"/>
    <s v=""/>
  </r>
  <r>
    <x v="2"/>
    <x v="11"/>
    <d v="2024-12-09T00:00:00"/>
    <d v="2024-12-12T00:00:00"/>
    <d v="2024-12-11T00:00:00"/>
    <d v="2024-12-16T00:00:00"/>
    <x v="3"/>
    <x v="45"/>
    <x v="0"/>
    <n v="0"/>
    <n v="0"/>
    <n v="3"/>
    <n v="5"/>
    <n v="1"/>
    <x v="1"/>
    <n v="1"/>
    <n v="0"/>
    <s v=""/>
  </r>
  <r>
    <x v="2"/>
    <x v="11"/>
    <d v="2024-12-09T00:00:00"/>
    <d v="2024-12-12T00:00:00"/>
    <d v="2024-12-11T00:00:00"/>
    <d v="2024-12-16T00:00:00"/>
    <x v="3"/>
    <x v="19"/>
    <x v="0"/>
    <n v="0"/>
    <n v="0"/>
    <n v="3"/>
    <n v="5"/>
    <n v="1"/>
    <x v="1"/>
    <n v="1"/>
    <n v="0"/>
    <s v=""/>
  </r>
  <r>
    <x v="2"/>
    <x v="11"/>
    <d v="2024-12-09T00:00:00"/>
    <d v="2024-12-12T00:00:00"/>
    <d v="2024-12-11T00:00:00"/>
    <d v="2024-12-16T00:00:00"/>
    <x v="3"/>
    <x v="18"/>
    <x v="0"/>
    <n v="0"/>
    <n v="0"/>
    <n v="3"/>
    <n v="5"/>
    <n v="1"/>
    <x v="1"/>
    <n v="1"/>
    <n v="0"/>
    <s v=""/>
  </r>
  <r>
    <x v="2"/>
    <x v="11"/>
    <d v="2024-12-09T00:00:00"/>
    <d v="2024-12-12T00:00:00"/>
    <d v="2024-12-11T00:00:00"/>
    <d v="2024-12-16T00:00:00"/>
    <x v="3"/>
    <x v="47"/>
    <x v="0"/>
    <n v="0"/>
    <n v="0"/>
    <n v="3"/>
    <n v="5"/>
    <n v="1"/>
    <x v="1"/>
    <n v="1"/>
    <n v="0"/>
    <s v=""/>
  </r>
  <r>
    <x v="2"/>
    <x v="11"/>
    <d v="2024-12-09T00:00:00"/>
    <d v="2024-12-12T00:00:00"/>
    <d v="2024-12-11T00:00:00"/>
    <d v="2024-12-16T00:00:00"/>
    <x v="3"/>
    <x v="20"/>
    <x v="0"/>
    <n v="0"/>
    <n v="0"/>
    <n v="3"/>
    <n v="5"/>
    <n v="1"/>
    <x v="1"/>
    <n v="1"/>
    <n v="0"/>
    <s v=""/>
  </r>
  <r>
    <x v="2"/>
    <x v="11"/>
    <d v="2024-12-09T00:00:00"/>
    <d v="2024-12-12T00:00:00"/>
    <d v="2024-12-11T00:00:00"/>
    <d v="2024-12-16T00:00:00"/>
    <x v="3"/>
    <x v="21"/>
    <x v="0"/>
    <n v="0"/>
    <n v="0"/>
    <n v="3"/>
    <n v="5"/>
    <n v="1"/>
    <x v="1"/>
    <n v="1"/>
    <n v="0"/>
    <s v=""/>
  </r>
  <r>
    <x v="2"/>
    <x v="11"/>
    <d v="2024-12-09T00:00:00"/>
    <d v="2024-12-12T00:00:00"/>
    <d v="2024-12-11T00:00:00"/>
    <d v="2024-12-16T00:00:00"/>
    <x v="3"/>
    <x v="48"/>
    <x v="0"/>
    <n v="0"/>
    <n v="0"/>
    <n v="3"/>
    <n v="5"/>
    <n v="1"/>
    <x v="1"/>
    <n v="1"/>
    <n v="0"/>
    <s v=""/>
  </r>
  <r>
    <x v="2"/>
    <x v="11"/>
    <d v="2024-12-09T00:00:00"/>
    <d v="2024-12-12T00:00:00"/>
    <d v="2024-12-11T00:00:00"/>
    <d v="2024-12-16T00:00:00"/>
    <x v="3"/>
    <x v="17"/>
    <x v="0"/>
    <n v="0"/>
    <n v="0"/>
    <n v="3"/>
    <n v="5"/>
    <n v="1"/>
    <x v="1"/>
    <n v="1"/>
    <n v="0"/>
    <s v=""/>
  </r>
  <r>
    <x v="2"/>
    <x v="0"/>
    <d v="2023-12-14T00:00:00"/>
    <d v="2024-01-11T00:00:00"/>
    <d v="2023-12-19T00:00:00"/>
    <d v="2024-01-15T00:00:00"/>
    <x v="4"/>
    <x v="22"/>
    <x v="0"/>
    <n v="0"/>
    <n v="0"/>
    <n v="28"/>
    <n v="27"/>
    <n v="1"/>
    <x v="1"/>
    <n v="1"/>
    <n v="0"/>
    <s v=""/>
  </r>
  <r>
    <x v="3"/>
    <x v="2"/>
    <d v="2025-03-07T00:00:00"/>
    <d v="2025-03-13T00:00:00"/>
    <d v="2025-03-10T00:00:00"/>
    <d v="2025-03-17T00:00:00"/>
    <x v="3"/>
    <x v="48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3"/>
    <x v="17"/>
    <x v="0"/>
    <n v="0"/>
    <n v="0"/>
    <n v="3"/>
    <n v="5"/>
    <n v="1"/>
    <x v="1"/>
    <n v="1"/>
    <n v="0"/>
    <s v=""/>
  </r>
  <r>
    <x v="2"/>
    <x v="1"/>
    <m/>
    <d v="2024-02-13T00:00:00"/>
    <m/>
    <d v="2024-02-15T00:00:00"/>
    <x v="4"/>
    <x v="22"/>
    <x v="0"/>
    <n v="0"/>
    <n v="0"/>
    <n v="0"/>
    <n v="0"/>
    <n v="0"/>
    <x v="1"/>
    <n v="0"/>
    <n v="0"/>
    <s v="Пустые ячейки"/>
  </r>
  <r>
    <x v="2"/>
    <x v="2"/>
    <d v="2024-02-14T00:00:00"/>
    <d v="2024-03-13T00:00:00"/>
    <d v="2024-02-15T00:00:00"/>
    <d v="2024-03-15T00:00:00"/>
    <x v="4"/>
    <x v="22"/>
    <x v="0"/>
    <n v="0"/>
    <n v="0"/>
    <n v="28"/>
    <n v="29"/>
    <n v="1"/>
    <x v="1"/>
    <n v="1"/>
    <n v="0"/>
    <s v=""/>
  </r>
  <r>
    <x v="2"/>
    <x v="4"/>
    <d v="2024-04-08T00:00:00"/>
    <d v="2024-04-11T00:00:00"/>
    <d v="2024-04-10T00:00:00"/>
    <d v="2024-04-15T00:00:00"/>
    <x v="3"/>
    <x v="48"/>
    <x v="0"/>
    <n v="0"/>
    <n v="0"/>
    <n v="3"/>
    <n v="5"/>
    <n v="1"/>
    <x v="1"/>
    <n v="1"/>
    <n v="0"/>
    <s v=""/>
  </r>
  <r>
    <x v="2"/>
    <x v="7"/>
    <d v="2024-04-10T00:00:00"/>
    <d v="2024-05-13T00:00:00"/>
    <d v="2024-04-11T00:00:00"/>
    <d v="2024-05-15T00:00:00"/>
    <x v="4"/>
    <x v="22"/>
    <x v="0"/>
    <n v="0"/>
    <n v="0"/>
    <n v="33"/>
    <n v="34"/>
    <n v="1"/>
    <x v="1"/>
    <n v="1"/>
    <n v="0"/>
    <s v=""/>
  </r>
  <r>
    <x v="2"/>
    <x v="8"/>
    <d v="2024-05-16T00:00:00"/>
    <d v="2024-06-13T00:00:00"/>
    <d v="2024-05-17T00:00:00"/>
    <d v="2024-06-17T00:00:00"/>
    <x v="4"/>
    <x v="22"/>
    <x v="0"/>
    <n v="0"/>
    <n v="0"/>
    <n v="28"/>
    <n v="31"/>
    <n v="1"/>
    <x v="1"/>
    <n v="1"/>
    <n v="0"/>
    <s v=""/>
  </r>
  <r>
    <x v="2"/>
    <x v="5"/>
    <d v="2024-06-13T00:00:00"/>
    <d v="2024-07-11T00:00:00"/>
    <d v="2024-06-14T00:00:00"/>
    <d v="2024-07-15T00:00:00"/>
    <x v="4"/>
    <x v="22"/>
    <x v="0"/>
    <n v="0"/>
    <n v="0"/>
    <n v="28"/>
    <n v="31"/>
    <n v="1"/>
    <x v="1"/>
    <n v="1"/>
    <n v="0"/>
    <s v=""/>
  </r>
  <r>
    <x v="2"/>
    <x v="9"/>
    <d v="2024-07-08T00:00:00"/>
    <d v="2024-08-13T00:00:00"/>
    <d v="2024-07-12T00:00:00"/>
    <d v="2024-08-15T00:00:00"/>
    <x v="4"/>
    <x v="22"/>
    <x v="0"/>
    <n v="0"/>
    <n v="0"/>
    <n v="36"/>
    <n v="34"/>
    <n v="1"/>
    <x v="1"/>
    <n v="1"/>
    <n v="0"/>
    <s v=""/>
  </r>
  <r>
    <x v="2"/>
    <x v="10"/>
    <d v="2024-08-08T00:00:00"/>
    <d v="2024-09-12T00:00:00"/>
    <d v="2024-08-09T00:00:00"/>
    <d v="2024-09-16T00:00:00"/>
    <x v="4"/>
    <x v="22"/>
    <x v="0"/>
    <n v="0"/>
    <n v="0"/>
    <n v="35"/>
    <n v="38"/>
    <n v="1"/>
    <x v="1"/>
    <n v="1"/>
    <n v="0"/>
    <s v=""/>
  </r>
  <r>
    <x v="2"/>
    <x v="6"/>
    <d v="2024-09-11T00:00:00"/>
    <d v="2024-10-11T00:00:00"/>
    <d v="2024-09-12T00:00:00"/>
    <d v="2024-10-15T00:00:00"/>
    <x v="4"/>
    <x v="22"/>
    <x v="0"/>
    <n v="0"/>
    <n v="0"/>
    <n v="30"/>
    <n v="33"/>
    <n v="1"/>
    <x v="1"/>
    <n v="1"/>
    <n v="0"/>
    <s v=""/>
  </r>
  <r>
    <x v="2"/>
    <x v="3"/>
    <d v="2024-10-10T00:00:00"/>
    <d v="2024-11-13T00:00:00"/>
    <d v="2024-10-15T00:00:00"/>
    <d v="2024-11-15T00:00:00"/>
    <x v="4"/>
    <x v="22"/>
    <x v="0"/>
    <n v="0"/>
    <n v="0"/>
    <n v="34"/>
    <n v="31"/>
    <n v="1"/>
    <x v="1"/>
    <n v="1"/>
    <n v="0"/>
    <s v=""/>
  </r>
  <r>
    <x v="2"/>
    <x v="11"/>
    <d v="2024-11-13T00:00:00"/>
    <d v="2024-12-12T00:00:00"/>
    <d v="2024-11-14T00:00:00"/>
    <d v="2024-12-16T00:00:00"/>
    <x v="4"/>
    <x v="22"/>
    <x v="0"/>
    <n v="0"/>
    <n v="0"/>
    <n v="29"/>
    <n v="32"/>
    <n v="1"/>
    <x v="1"/>
    <n v="1"/>
    <n v="0"/>
    <s v=""/>
  </r>
  <r>
    <x v="2"/>
    <x v="0"/>
    <d v="2024-01-10T00:00:00"/>
    <d v="2024-01-11T00:00:00"/>
    <d v="2024-01-15T00:00:00"/>
    <d v="2024-01-15T00:00:00"/>
    <x v="5"/>
    <x v="23"/>
    <x v="0"/>
    <n v="0"/>
    <n v="0"/>
    <n v="1"/>
    <n v="0"/>
    <n v="1"/>
    <x v="1"/>
    <n v="1"/>
    <n v="0"/>
    <s v=""/>
  </r>
  <r>
    <x v="2"/>
    <x v="1"/>
    <d v="2024-02-06T00:00:00"/>
    <d v="2024-02-13T00:00:00"/>
    <d v="2024-02-07T00:00:00"/>
    <d v="2024-02-15T00:00:00"/>
    <x v="5"/>
    <x v="23"/>
    <x v="0"/>
    <n v="0"/>
    <n v="0"/>
    <n v="7"/>
    <n v="8"/>
    <n v="1"/>
    <x v="1"/>
    <n v="1"/>
    <n v="0"/>
    <s v=""/>
  </r>
  <r>
    <x v="2"/>
    <x v="2"/>
    <d v="2024-03-11T00:00:00"/>
    <d v="2024-03-13T00:00:00"/>
    <d v="2024-03-12T00:00:00"/>
    <d v="2024-03-15T00:00:00"/>
    <x v="5"/>
    <x v="23"/>
    <x v="0"/>
    <n v="0"/>
    <n v="0"/>
    <n v="2"/>
    <n v="3"/>
    <n v="1"/>
    <x v="1"/>
    <n v="1"/>
    <n v="0"/>
    <s v=""/>
  </r>
  <r>
    <x v="2"/>
    <x v="4"/>
    <d v="2024-04-08T00:00:00"/>
    <d v="2024-04-11T00:00:00"/>
    <d v="2024-04-10T00:00:00"/>
    <d v="2024-04-15T00:00:00"/>
    <x v="3"/>
    <x v="17"/>
    <x v="0"/>
    <n v="0"/>
    <n v="0"/>
    <n v="3"/>
    <n v="5"/>
    <n v="1"/>
    <x v="1"/>
    <n v="1"/>
    <n v="0"/>
    <s v=""/>
  </r>
  <r>
    <x v="2"/>
    <x v="7"/>
    <d v="2024-05-07T00:00:00"/>
    <d v="2024-05-29T00:00:00"/>
    <d v="2024-05-13T00:00:00"/>
    <d v="2024-05-31T00:00:00"/>
    <x v="4"/>
    <x v="44"/>
    <x v="1"/>
    <n v="0"/>
    <n v="0"/>
    <n v="22"/>
    <n v="18"/>
    <n v="1"/>
    <x v="1"/>
    <n v="1"/>
    <n v="0"/>
    <s v=""/>
  </r>
  <r>
    <x v="2"/>
    <x v="7"/>
    <d v="2024-05-07T00:00:00"/>
    <d v="2024-05-13T00:00:00"/>
    <d v="2024-05-13T00:00:00"/>
    <d v="2024-05-15T00:00:00"/>
    <x v="5"/>
    <x v="23"/>
    <x v="0"/>
    <n v="0"/>
    <n v="0"/>
    <n v="6"/>
    <n v="2"/>
    <n v="1"/>
    <x v="1"/>
    <n v="1"/>
    <n v="0"/>
    <s v=""/>
  </r>
  <r>
    <x v="2"/>
    <x v="8"/>
    <d v="2024-05-27T00:00:00"/>
    <d v="2024-06-13T00:00:00"/>
    <d v="2024-05-28T00:00:00"/>
    <d v="2024-06-17T00:00:00"/>
    <x v="5"/>
    <x v="23"/>
    <x v="0"/>
    <n v="0"/>
    <n v="0"/>
    <n v="17"/>
    <n v="20"/>
    <n v="1"/>
    <x v="1"/>
    <n v="1"/>
    <n v="0"/>
    <s v=""/>
  </r>
  <r>
    <x v="2"/>
    <x v="5"/>
    <d v="2024-07-08T00:00:00"/>
    <d v="2024-07-11T00:00:00"/>
    <d v="2024-07-09T00:00:00"/>
    <d v="2024-07-15T00:00:00"/>
    <x v="5"/>
    <x v="23"/>
    <x v="0"/>
    <n v="0"/>
    <n v="0"/>
    <n v="3"/>
    <n v="6"/>
    <n v="1"/>
    <x v="1"/>
    <n v="1"/>
    <n v="0"/>
    <s v=""/>
  </r>
  <r>
    <x v="2"/>
    <x v="9"/>
    <d v="2024-08-02T00:00:00"/>
    <d v="2024-08-13T00:00:00"/>
    <d v="2024-08-08T00:00:00"/>
    <d v="2024-08-15T00:00:00"/>
    <x v="5"/>
    <x v="23"/>
    <x v="0"/>
    <n v="0"/>
    <n v="0"/>
    <n v="11"/>
    <n v="7"/>
    <n v="1"/>
    <x v="1"/>
    <n v="1"/>
    <n v="0"/>
    <s v=""/>
  </r>
  <r>
    <x v="2"/>
    <x v="10"/>
    <d v="2024-09-06T00:00:00"/>
    <d v="2024-09-12T00:00:00"/>
    <d v="2024-09-09T00:00:00"/>
    <d v="2024-09-16T00:00:00"/>
    <x v="5"/>
    <x v="23"/>
    <x v="0"/>
    <n v="0"/>
    <n v="0"/>
    <n v="6"/>
    <n v="7"/>
    <n v="1"/>
    <x v="1"/>
    <n v="1"/>
    <n v="0"/>
    <s v=""/>
  </r>
  <r>
    <x v="2"/>
    <x v="6"/>
    <d v="2024-10-08T00:00:00"/>
    <d v="2024-10-11T00:00:00"/>
    <d v="2024-10-14T00:00:00"/>
    <d v="2024-10-15T00:00:00"/>
    <x v="5"/>
    <x v="23"/>
    <x v="0"/>
    <n v="0"/>
    <n v="0"/>
    <n v="3"/>
    <n v="1"/>
    <n v="1"/>
    <x v="1"/>
    <n v="1"/>
    <n v="0"/>
    <s v=""/>
  </r>
  <r>
    <x v="2"/>
    <x v="3"/>
    <d v="2024-11-13T00:00:00"/>
    <d v="2024-11-13T00:00:00"/>
    <d v="2024-11-14T00:00:00"/>
    <d v="2024-11-15T00:00:00"/>
    <x v="5"/>
    <x v="23"/>
    <x v="0"/>
    <n v="0"/>
    <n v="0"/>
    <n v="0"/>
    <n v="1"/>
    <n v="1"/>
    <x v="1"/>
    <n v="1"/>
    <n v="0"/>
    <s v=""/>
  </r>
  <r>
    <x v="2"/>
    <x v="11"/>
    <d v="2024-12-05T00:00:00"/>
    <d v="2024-12-12T00:00:00"/>
    <d v="2024-12-10T00:00:00"/>
    <d v="2024-12-16T00:00:00"/>
    <x v="5"/>
    <x v="23"/>
    <x v="0"/>
    <n v="0"/>
    <n v="0"/>
    <n v="7"/>
    <n v="6"/>
    <n v="1"/>
    <x v="1"/>
    <n v="1"/>
    <n v="0"/>
    <s v=""/>
  </r>
  <r>
    <x v="2"/>
    <x v="0"/>
    <d v="2024-01-10T00:00:00"/>
    <d v="2024-01-11T00:00:00"/>
    <d v="2024-01-15T00:00:00"/>
    <d v="2024-01-15T00:00:00"/>
    <x v="5"/>
    <x v="24"/>
    <x v="0"/>
    <n v="0"/>
    <n v="0"/>
    <n v="1"/>
    <n v="0"/>
    <n v="1"/>
    <x v="1"/>
    <n v="1"/>
    <n v="0"/>
    <s v=""/>
  </r>
  <r>
    <x v="3"/>
    <x v="2"/>
    <d v="2025-03-07T00:00:00"/>
    <d v="2025-03-13T00:00:00"/>
    <d v="2025-03-10T00:00:00"/>
    <d v="2025-03-17T00:00:00"/>
    <x v="3"/>
    <x v="17"/>
    <x v="0"/>
    <n v="0"/>
    <n v="0"/>
    <n v="6"/>
    <n v="7"/>
    <n v="1"/>
    <x v="1"/>
    <n v="1"/>
    <n v="0"/>
    <s v=""/>
  </r>
  <r>
    <x v="3"/>
    <x v="1"/>
    <d v="2025-02-10T00:00:00"/>
    <d v="2025-02-13T00:00:00"/>
    <d v="2025-02-12T00:00:00"/>
    <d v="2025-02-17T00:00:00"/>
    <x v="5"/>
    <x v="23"/>
    <x v="0"/>
    <n v="0"/>
    <n v="0"/>
    <n v="3"/>
    <n v="5"/>
    <n v="1"/>
    <x v="1"/>
    <n v="1"/>
    <n v="0"/>
    <s v=""/>
  </r>
  <r>
    <x v="2"/>
    <x v="1"/>
    <d v="2024-02-06T00:00:00"/>
    <d v="2024-02-13T00:00:00"/>
    <d v="2024-02-07T00:00:00"/>
    <d v="2024-02-15T00:00:00"/>
    <x v="5"/>
    <x v="24"/>
    <x v="0"/>
    <n v="0"/>
    <n v="0"/>
    <n v="7"/>
    <n v="8"/>
    <n v="1"/>
    <x v="1"/>
    <n v="1"/>
    <n v="0"/>
    <s v=""/>
  </r>
  <r>
    <x v="2"/>
    <x v="2"/>
    <d v="2024-03-11T00:00:00"/>
    <d v="2024-03-13T00:00:00"/>
    <d v="2024-03-12T00:00:00"/>
    <d v="2024-03-15T00:00:00"/>
    <x v="5"/>
    <x v="24"/>
    <x v="0"/>
    <n v="0"/>
    <n v="0"/>
    <n v="2"/>
    <n v="3"/>
    <n v="1"/>
    <x v="1"/>
    <n v="1"/>
    <n v="0"/>
    <s v=""/>
  </r>
  <r>
    <x v="2"/>
    <x v="4"/>
    <d v="2024-03-15T00:00:00"/>
    <d v="2024-04-11T00:00:00"/>
    <d v="2024-03-15T00:00:00"/>
    <d v="2024-04-15T00:00:00"/>
    <x v="4"/>
    <x v="22"/>
    <x v="0"/>
    <n v="0"/>
    <n v="0"/>
    <n v="27"/>
    <n v="31"/>
    <n v="1"/>
    <x v="1"/>
    <n v="1"/>
    <n v="0"/>
    <s v=""/>
  </r>
  <r>
    <x v="2"/>
    <x v="7"/>
    <d v="2024-05-07T00:00:00"/>
    <d v="2024-05-13T00:00:00"/>
    <d v="2024-05-13T00:00:00"/>
    <d v="2024-05-15T00:00:00"/>
    <x v="5"/>
    <x v="24"/>
    <x v="0"/>
    <n v="0"/>
    <n v="0"/>
    <n v="6"/>
    <n v="2"/>
    <n v="1"/>
    <x v="1"/>
    <n v="1"/>
    <n v="0"/>
    <s v=""/>
  </r>
  <r>
    <x v="2"/>
    <x v="8"/>
    <d v="2024-05-27T00:00:00"/>
    <d v="2024-06-13T00:00:00"/>
    <d v="2024-05-28T00:00:00"/>
    <d v="2024-06-17T00:00:00"/>
    <x v="5"/>
    <x v="28"/>
    <x v="0"/>
    <n v="0"/>
    <n v="0"/>
    <n v="17"/>
    <n v="20"/>
    <n v="1"/>
    <x v="1"/>
    <n v="1"/>
    <n v="0"/>
    <s v=""/>
  </r>
  <r>
    <x v="2"/>
    <x v="5"/>
    <d v="2024-07-08T00:00:00"/>
    <d v="2024-07-11T00:00:00"/>
    <d v="2024-07-09T00:00:00"/>
    <d v="2024-07-15T00:00:00"/>
    <x v="5"/>
    <x v="28"/>
    <x v="0"/>
    <n v="0"/>
    <n v="0"/>
    <n v="3"/>
    <n v="6"/>
    <n v="1"/>
    <x v="1"/>
    <n v="1"/>
    <n v="0"/>
    <s v=""/>
  </r>
  <r>
    <x v="2"/>
    <x v="8"/>
    <d v="2024-05-27T00:00:00"/>
    <d v="2024-06-13T00:00:00"/>
    <d v="2024-05-28T00:00:00"/>
    <d v="2024-06-17T00:00:00"/>
    <x v="5"/>
    <x v="24"/>
    <x v="0"/>
    <n v="0"/>
    <n v="0"/>
    <n v="17"/>
    <n v="20"/>
    <n v="1"/>
    <x v="1"/>
    <n v="1"/>
    <n v="0"/>
    <s v=""/>
  </r>
  <r>
    <x v="2"/>
    <x v="5"/>
    <d v="2024-07-08T00:00:00"/>
    <d v="2024-07-11T00:00:00"/>
    <d v="2024-07-09T00:00:00"/>
    <d v="2024-07-15T00:00:00"/>
    <x v="5"/>
    <x v="24"/>
    <x v="0"/>
    <n v="0"/>
    <n v="0"/>
    <n v="3"/>
    <n v="6"/>
    <n v="1"/>
    <x v="1"/>
    <n v="1"/>
    <n v="0"/>
    <s v=""/>
  </r>
  <r>
    <x v="2"/>
    <x v="9"/>
    <d v="2024-08-02T00:00:00"/>
    <d v="2024-08-13T00:00:00"/>
    <d v="2024-08-08T00:00:00"/>
    <d v="2024-08-15T00:00:00"/>
    <x v="5"/>
    <x v="24"/>
    <x v="0"/>
    <n v="0"/>
    <n v="0"/>
    <n v="11"/>
    <n v="7"/>
    <n v="1"/>
    <x v="1"/>
    <n v="1"/>
    <n v="0"/>
    <s v=""/>
  </r>
  <r>
    <x v="2"/>
    <x v="10"/>
    <d v="2024-09-06T00:00:00"/>
    <d v="2024-09-12T00:00:00"/>
    <d v="2024-09-09T00:00:00"/>
    <d v="2024-09-16T00:00:00"/>
    <x v="5"/>
    <x v="24"/>
    <x v="0"/>
    <n v="0"/>
    <n v="0"/>
    <n v="6"/>
    <n v="7"/>
    <n v="1"/>
    <x v="1"/>
    <n v="1"/>
    <n v="0"/>
    <s v=""/>
  </r>
  <r>
    <x v="2"/>
    <x v="6"/>
    <d v="2024-10-08T00:00:00"/>
    <d v="2024-10-11T00:00:00"/>
    <d v="2024-10-14T00:00:00"/>
    <d v="2024-10-15T00:00:00"/>
    <x v="5"/>
    <x v="24"/>
    <x v="0"/>
    <n v="0"/>
    <n v="0"/>
    <n v="3"/>
    <n v="1"/>
    <n v="1"/>
    <x v="1"/>
    <n v="1"/>
    <n v="0"/>
    <s v=""/>
  </r>
  <r>
    <x v="2"/>
    <x v="3"/>
    <d v="2024-11-13T00:00:00"/>
    <d v="2024-11-13T00:00:00"/>
    <d v="2024-11-14T00:00:00"/>
    <d v="2024-11-15T00:00:00"/>
    <x v="5"/>
    <x v="24"/>
    <x v="0"/>
    <n v="0"/>
    <n v="0"/>
    <n v="0"/>
    <n v="1"/>
    <n v="1"/>
    <x v="1"/>
    <n v="1"/>
    <n v="0"/>
    <s v=""/>
  </r>
  <r>
    <x v="2"/>
    <x v="11"/>
    <d v="2024-12-05T00:00:00"/>
    <d v="2024-12-12T00:00:00"/>
    <d v="2024-12-10T00:00:00"/>
    <d v="2024-12-16T00:00:00"/>
    <x v="5"/>
    <x v="24"/>
    <x v="0"/>
    <n v="0"/>
    <n v="0"/>
    <n v="7"/>
    <n v="6"/>
    <n v="1"/>
    <x v="1"/>
    <n v="1"/>
    <n v="0"/>
    <s v=""/>
  </r>
  <r>
    <x v="2"/>
    <x v="0"/>
    <d v="2024-01-10T00:00:00"/>
    <d v="2024-01-11T00:00:00"/>
    <d v="2024-01-15T00:00:00"/>
    <d v="2024-01-15T00:00:00"/>
    <x v="5"/>
    <x v="42"/>
    <x v="0"/>
    <n v="0"/>
    <n v="0"/>
    <n v="1"/>
    <n v="0"/>
    <n v="1"/>
    <x v="1"/>
    <n v="1"/>
    <n v="0"/>
    <s v=""/>
  </r>
  <r>
    <x v="3"/>
    <x v="2"/>
    <d v="2025-03-11T00:00:00"/>
    <d v="2025-03-13T00:00:00"/>
    <d v="2025-03-12T00:00:00"/>
    <d v="2025-03-17T00:00:00"/>
    <x v="5"/>
    <x v="23"/>
    <x v="0"/>
    <n v="0"/>
    <n v="0"/>
    <n v="2"/>
    <n v="5"/>
    <n v="1"/>
    <x v="1"/>
    <n v="1"/>
    <n v="0"/>
    <s v=""/>
  </r>
  <r>
    <x v="3"/>
    <x v="1"/>
    <d v="2025-02-10T00:00:00"/>
    <d v="2025-02-13T00:00:00"/>
    <d v="2025-02-12T00:00:00"/>
    <d v="2025-02-17T00:00:00"/>
    <x v="5"/>
    <x v="24"/>
    <x v="0"/>
    <n v="0"/>
    <n v="0"/>
    <n v="3"/>
    <n v="5"/>
    <n v="1"/>
    <x v="1"/>
    <n v="1"/>
    <n v="0"/>
    <s v=""/>
  </r>
  <r>
    <x v="2"/>
    <x v="1"/>
    <d v="2024-02-06T00:00:00"/>
    <d v="2024-02-13T00:00:00"/>
    <d v="2024-02-07T00:00:00"/>
    <d v="2024-02-15T00:00:00"/>
    <x v="5"/>
    <x v="42"/>
    <x v="0"/>
    <n v="0"/>
    <n v="0"/>
    <n v="7"/>
    <n v="8"/>
    <n v="1"/>
    <x v="1"/>
    <n v="1"/>
    <n v="0"/>
    <s v=""/>
  </r>
  <r>
    <x v="2"/>
    <x v="2"/>
    <d v="2024-03-11T00:00:00"/>
    <d v="2024-03-13T00:00:00"/>
    <d v="2024-03-12T00:00:00"/>
    <d v="2024-03-15T00:00:00"/>
    <x v="5"/>
    <x v="42"/>
    <x v="0"/>
    <n v="0"/>
    <n v="0"/>
    <n v="2"/>
    <n v="3"/>
    <n v="1"/>
    <x v="1"/>
    <n v="1"/>
    <n v="0"/>
    <s v=""/>
  </r>
  <r>
    <x v="2"/>
    <x v="4"/>
    <d v="2024-04-08T00:00:00"/>
    <d v="2024-04-11T00:00:00"/>
    <d v="2024-04-09T00:00:00"/>
    <d v="2024-04-15T00:00:00"/>
    <x v="5"/>
    <x v="23"/>
    <x v="0"/>
    <n v="0"/>
    <n v="0"/>
    <n v="3"/>
    <n v="6"/>
    <n v="1"/>
    <x v="1"/>
    <n v="1"/>
    <n v="0"/>
    <s v=""/>
  </r>
  <r>
    <x v="2"/>
    <x v="7"/>
    <d v="2024-05-07T00:00:00"/>
    <d v="2024-05-13T00:00:00"/>
    <d v="2024-05-13T00:00:00"/>
    <d v="2024-05-15T00:00:00"/>
    <x v="5"/>
    <x v="42"/>
    <x v="0"/>
    <n v="0"/>
    <n v="0"/>
    <n v="6"/>
    <n v="2"/>
    <n v="1"/>
    <x v="1"/>
    <n v="1"/>
    <n v="0"/>
    <s v=""/>
  </r>
  <r>
    <x v="2"/>
    <x v="8"/>
    <d v="2024-05-27T00:00:00"/>
    <d v="2024-06-13T00:00:00"/>
    <d v="2024-05-28T00:00:00"/>
    <d v="2024-06-17T00:00:00"/>
    <x v="5"/>
    <x v="42"/>
    <x v="0"/>
    <n v="0"/>
    <n v="0"/>
    <n v="17"/>
    <n v="20"/>
    <n v="1"/>
    <x v="1"/>
    <n v="1"/>
    <n v="0"/>
    <s v=""/>
  </r>
  <r>
    <x v="2"/>
    <x v="5"/>
    <d v="2024-07-08T00:00:00"/>
    <d v="2024-07-11T00:00:00"/>
    <d v="2024-07-09T00:00:00"/>
    <d v="2024-07-15T00:00:00"/>
    <x v="5"/>
    <x v="42"/>
    <x v="0"/>
    <n v="0"/>
    <n v="0"/>
    <n v="3"/>
    <n v="6"/>
    <n v="1"/>
    <x v="1"/>
    <n v="1"/>
    <n v="0"/>
    <s v=""/>
  </r>
  <r>
    <x v="2"/>
    <x v="9"/>
    <d v="2024-08-02T00:00:00"/>
    <d v="2024-08-13T00:00:00"/>
    <d v="2024-08-08T00:00:00"/>
    <d v="2024-08-15T00:00:00"/>
    <x v="5"/>
    <x v="42"/>
    <x v="0"/>
    <n v="0"/>
    <n v="0"/>
    <n v="11"/>
    <n v="7"/>
    <n v="1"/>
    <x v="1"/>
    <n v="1"/>
    <n v="0"/>
    <s v=""/>
  </r>
  <r>
    <x v="2"/>
    <x v="10"/>
    <d v="2024-09-06T00:00:00"/>
    <d v="2024-09-12T00:00:00"/>
    <d v="2024-09-09T00:00:00"/>
    <d v="2024-09-16T00:00:00"/>
    <x v="5"/>
    <x v="42"/>
    <x v="0"/>
    <n v="0"/>
    <n v="0"/>
    <n v="6"/>
    <n v="7"/>
    <n v="1"/>
    <x v="1"/>
    <n v="1"/>
    <n v="0"/>
    <s v=""/>
  </r>
  <r>
    <x v="2"/>
    <x v="6"/>
    <d v="2024-10-08T00:00:00"/>
    <d v="2024-10-11T00:00:00"/>
    <d v="2024-10-14T00:00:00"/>
    <d v="2024-10-15T00:00:00"/>
    <x v="5"/>
    <x v="42"/>
    <x v="0"/>
    <n v="0"/>
    <n v="0"/>
    <n v="3"/>
    <n v="1"/>
    <n v="1"/>
    <x v="1"/>
    <n v="1"/>
    <n v="0"/>
    <s v=""/>
  </r>
  <r>
    <x v="2"/>
    <x v="3"/>
    <d v="2024-11-13T00:00:00"/>
    <d v="2024-11-13T00:00:00"/>
    <d v="2024-11-14T00:00:00"/>
    <d v="2024-11-15T00:00:00"/>
    <x v="5"/>
    <x v="42"/>
    <x v="0"/>
    <n v="0"/>
    <n v="0"/>
    <n v="0"/>
    <n v="1"/>
    <n v="1"/>
    <x v="1"/>
    <n v="1"/>
    <n v="0"/>
    <s v=""/>
  </r>
  <r>
    <x v="2"/>
    <x v="11"/>
    <d v="2024-12-05T00:00:00"/>
    <d v="2024-12-12T00:00:00"/>
    <d v="2024-12-10T00:00:00"/>
    <d v="2024-12-16T00:00:00"/>
    <x v="5"/>
    <x v="42"/>
    <x v="0"/>
    <n v="0"/>
    <n v="0"/>
    <n v="7"/>
    <n v="6"/>
    <n v="1"/>
    <x v="1"/>
    <n v="1"/>
    <n v="0"/>
    <s v=""/>
  </r>
  <r>
    <x v="2"/>
    <x v="0"/>
    <d v="2024-01-10T00:00:00"/>
    <d v="2024-01-11T00:00:00"/>
    <d v="2024-01-15T00:00:00"/>
    <d v="2024-01-15T00:00:00"/>
    <x v="5"/>
    <x v="43"/>
    <x v="0"/>
    <n v="0"/>
    <n v="0"/>
    <n v="1"/>
    <n v="0"/>
    <n v="1"/>
    <x v="1"/>
    <n v="1"/>
    <n v="0"/>
    <s v=""/>
  </r>
  <r>
    <x v="3"/>
    <x v="2"/>
    <d v="2025-03-11T00:00:00"/>
    <d v="2025-03-13T00:00:00"/>
    <d v="2025-03-12T00:00:00"/>
    <d v="2025-03-17T00:00:00"/>
    <x v="5"/>
    <x v="24"/>
    <x v="0"/>
    <n v="0"/>
    <n v="0"/>
    <n v="2"/>
    <n v="5"/>
    <n v="1"/>
    <x v="1"/>
    <n v="1"/>
    <n v="0"/>
    <s v=""/>
  </r>
  <r>
    <x v="3"/>
    <x v="1"/>
    <d v="2025-02-10T00:00:00"/>
    <d v="2025-02-13T00:00:00"/>
    <d v="2025-02-12T00:00:00"/>
    <d v="2025-02-17T00:00:00"/>
    <x v="5"/>
    <x v="42"/>
    <x v="0"/>
    <n v="0"/>
    <n v="0"/>
    <n v="3"/>
    <n v="5"/>
    <n v="1"/>
    <x v="1"/>
    <n v="1"/>
    <n v="0"/>
    <s v=""/>
  </r>
  <r>
    <x v="2"/>
    <x v="1"/>
    <d v="2024-02-06T00:00:00"/>
    <d v="2024-02-13T00:00:00"/>
    <d v="2024-02-07T00:00:00"/>
    <d v="2024-02-15T00:00:00"/>
    <x v="5"/>
    <x v="43"/>
    <x v="0"/>
    <n v="0"/>
    <n v="0"/>
    <n v="7"/>
    <n v="8"/>
    <n v="1"/>
    <x v="1"/>
    <n v="1"/>
    <n v="0"/>
    <s v=""/>
  </r>
  <r>
    <x v="2"/>
    <x v="2"/>
    <d v="2024-03-11T00:00:00"/>
    <d v="2024-03-13T00:00:00"/>
    <d v="2024-03-12T00:00:00"/>
    <d v="2024-03-15T00:00:00"/>
    <x v="5"/>
    <x v="43"/>
    <x v="0"/>
    <n v="0"/>
    <n v="0"/>
    <n v="2"/>
    <n v="3"/>
    <n v="1"/>
    <x v="1"/>
    <n v="1"/>
    <n v="0"/>
    <s v=""/>
  </r>
  <r>
    <x v="2"/>
    <x v="4"/>
    <d v="2024-04-08T00:00:00"/>
    <d v="2024-04-11T00:00:00"/>
    <d v="2024-04-09T00:00:00"/>
    <d v="2024-04-15T00:00:00"/>
    <x v="5"/>
    <x v="24"/>
    <x v="0"/>
    <n v="0"/>
    <n v="0"/>
    <n v="3"/>
    <n v="6"/>
    <n v="1"/>
    <x v="1"/>
    <n v="1"/>
    <n v="0"/>
    <s v=""/>
  </r>
  <r>
    <x v="2"/>
    <x v="7"/>
    <d v="2024-05-07T00:00:00"/>
    <d v="2024-05-13T00:00:00"/>
    <d v="2024-05-13T00:00:00"/>
    <d v="2024-05-15T00:00:00"/>
    <x v="5"/>
    <x v="43"/>
    <x v="0"/>
    <n v="0"/>
    <n v="0"/>
    <n v="6"/>
    <n v="2"/>
    <n v="1"/>
    <x v="1"/>
    <n v="1"/>
    <n v="0"/>
    <s v=""/>
  </r>
  <r>
    <x v="2"/>
    <x v="8"/>
    <d v="2024-05-27T00:00:00"/>
    <d v="2024-06-13T00:00:00"/>
    <d v="2024-05-28T00:00:00"/>
    <d v="2024-06-17T00:00:00"/>
    <x v="5"/>
    <x v="43"/>
    <x v="0"/>
    <n v="0"/>
    <n v="0"/>
    <n v="17"/>
    <n v="20"/>
    <n v="1"/>
    <x v="1"/>
    <n v="1"/>
    <n v="0"/>
    <s v=""/>
  </r>
  <r>
    <x v="2"/>
    <x v="5"/>
    <d v="2024-07-08T00:00:00"/>
    <d v="2024-07-11T00:00:00"/>
    <d v="2024-07-09T00:00:00"/>
    <d v="2024-07-15T00:00:00"/>
    <x v="5"/>
    <x v="43"/>
    <x v="0"/>
    <n v="0"/>
    <n v="0"/>
    <n v="3"/>
    <n v="6"/>
    <n v="1"/>
    <x v="1"/>
    <n v="1"/>
    <n v="0"/>
    <s v=""/>
  </r>
  <r>
    <x v="2"/>
    <x v="9"/>
    <d v="2024-08-02T00:00:00"/>
    <d v="2024-08-13T00:00:00"/>
    <d v="2024-08-08T00:00:00"/>
    <d v="2024-08-15T00:00:00"/>
    <x v="5"/>
    <x v="43"/>
    <x v="0"/>
    <n v="0"/>
    <n v="0"/>
    <n v="11"/>
    <n v="7"/>
    <n v="1"/>
    <x v="1"/>
    <n v="1"/>
    <n v="0"/>
    <s v=""/>
  </r>
  <r>
    <x v="2"/>
    <x v="10"/>
    <d v="2024-09-06T00:00:00"/>
    <d v="2024-09-12T00:00:00"/>
    <d v="2024-09-09T00:00:00"/>
    <d v="2024-09-16T00:00:00"/>
    <x v="5"/>
    <x v="43"/>
    <x v="0"/>
    <n v="0"/>
    <n v="0"/>
    <n v="6"/>
    <n v="7"/>
    <n v="1"/>
    <x v="1"/>
    <n v="1"/>
    <n v="0"/>
    <s v=""/>
  </r>
  <r>
    <x v="2"/>
    <x v="6"/>
    <d v="2024-10-08T00:00:00"/>
    <d v="2024-10-11T00:00:00"/>
    <d v="2024-10-14T00:00:00"/>
    <d v="2024-10-15T00:00:00"/>
    <x v="5"/>
    <x v="43"/>
    <x v="0"/>
    <n v="0"/>
    <n v="0"/>
    <n v="3"/>
    <n v="1"/>
    <n v="1"/>
    <x v="1"/>
    <n v="1"/>
    <n v="0"/>
    <s v=""/>
  </r>
  <r>
    <x v="2"/>
    <x v="3"/>
    <d v="2024-11-13T00:00:00"/>
    <d v="2024-11-13T00:00:00"/>
    <d v="2024-11-14T00:00:00"/>
    <d v="2024-11-15T00:00:00"/>
    <x v="5"/>
    <x v="43"/>
    <x v="0"/>
    <n v="0"/>
    <n v="0"/>
    <n v="0"/>
    <n v="1"/>
    <n v="1"/>
    <x v="1"/>
    <n v="1"/>
    <n v="0"/>
    <s v=""/>
  </r>
  <r>
    <x v="2"/>
    <x v="11"/>
    <d v="2024-12-05T00:00:00"/>
    <d v="2024-12-12T00:00:00"/>
    <d v="2024-12-10T00:00:00"/>
    <d v="2024-12-16T00:00:00"/>
    <x v="5"/>
    <x v="43"/>
    <x v="0"/>
    <n v="0"/>
    <n v="0"/>
    <n v="7"/>
    <n v="6"/>
    <n v="1"/>
    <x v="1"/>
    <n v="1"/>
    <n v="0"/>
    <s v=""/>
  </r>
  <r>
    <x v="2"/>
    <x v="0"/>
    <d v="2024-01-10T00:00:00"/>
    <d v="2024-01-11T00:00:00"/>
    <d v="2024-01-15T00:00:00"/>
    <d v="2024-01-15T00:00:00"/>
    <x v="5"/>
    <x v="28"/>
    <x v="0"/>
    <n v="0"/>
    <n v="0"/>
    <n v="1"/>
    <n v="0"/>
    <n v="1"/>
    <x v="1"/>
    <n v="1"/>
    <n v="0"/>
    <s v=""/>
  </r>
  <r>
    <x v="2"/>
    <x v="0"/>
    <d v="2024-01-19T00:00:00"/>
    <d v="2024-01-18T00:00:00"/>
    <d v="2024-01-19T00:00:00"/>
    <d v="2024-01-22T00:00:00"/>
    <x v="5"/>
    <x v="29"/>
    <x v="0"/>
    <n v="1"/>
    <n v="0"/>
    <n v="0"/>
    <n v="3"/>
    <n v="0"/>
    <x v="0"/>
    <n v="1"/>
    <n v="0"/>
    <s v=""/>
  </r>
  <r>
    <x v="3"/>
    <x v="2"/>
    <d v="2025-03-11T00:00:00"/>
    <d v="2025-03-13T00:00:00"/>
    <d v="2025-03-12T00:00:00"/>
    <d v="2025-03-17T00:00:00"/>
    <x v="5"/>
    <x v="42"/>
    <x v="0"/>
    <n v="0"/>
    <n v="0"/>
    <n v="2"/>
    <n v="5"/>
    <n v="1"/>
    <x v="1"/>
    <n v="1"/>
    <n v="0"/>
    <s v=""/>
  </r>
  <r>
    <x v="3"/>
    <x v="1"/>
    <d v="2025-02-10T00:00:00"/>
    <d v="2025-02-13T00:00:00"/>
    <d v="2025-02-12T00:00:00"/>
    <d v="2025-02-17T00:00:00"/>
    <x v="5"/>
    <x v="43"/>
    <x v="0"/>
    <n v="0"/>
    <n v="0"/>
    <n v="3"/>
    <n v="5"/>
    <n v="1"/>
    <x v="1"/>
    <n v="1"/>
    <n v="0"/>
    <s v=""/>
  </r>
  <r>
    <x v="2"/>
    <x v="1"/>
    <d v="2024-02-09T00:00:00"/>
    <d v="2024-02-12T00:00:00"/>
    <d v="2024-02-12T00:00:00"/>
    <d v="2024-02-14T00:00:00"/>
    <x v="5"/>
    <x v="29"/>
    <x v="0"/>
    <n v="0"/>
    <n v="0"/>
    <n v="3"/>
    <n v="2"/>
    <n v="1"/>
    <x v="1"/>
    <n v="1"/>
    <n v="0"/>
    <s v=""/>
  </r>
  <r>
    <x v="2"/>
    <x v="2"/>
    <d v="2024-03-11T00:00:00"/>
    <d v="2024-03-13T00:00:00"/>
    <d v="2024-03-12T00:00:00"/>
    <d v="2024-03-15T00:00:00"/>
    <x v="5"/>
    <x v="28"/>
    <x v="0"/>
    <n v="0"/>
    <n v="0"/>
    <n v="2"/>
    <n v="3"/>
    <n v="1"/>
    <x v="1"/>
    <n v="1"/>
    <n v="0"/>
    <s v=""/>
  </r>
  <r>
    <x v="3"/>
    <x v="2"/>
    <d v="2025-03-11T00:00:00"/>
    <d v="2025-03-13T00:00:00"/>
    <d v="2025-03-12T00:00:00"/>
    <d v="2025-03-17T00:00:00"/>
    <x v="5"/>
    <x v="43"/>
    <x v="0"/>
    <n v="0"/>
    <n v="0"/>
    <n v="2"/>
    <n v="5"/>
    <n v="1"/>
    <x v="1"/>
    <n v="1"/>
    <n v="0"/>
    <s v=""/>
  </r>
  <r>
    <x v="3"/>
    <x v="1"/>
    <d v="2025-02-10T00:00:00"/>
    <d v="2025-02-13T00:00:00"/>
    <d v="2025-02-12T00:00:00"/>
    <d v="2025-02-17T00:00:00"/>
    <x v="5"/>
    <x v="29"/>
    <x v="0"/>
    <n v="0"/>
    <n v="0"/>
    <n v="3"/>
    <n v="5"/>
    <n v="1"/>
    <x v="1"/>
    <n v="1"/>
    <n v="0"/>
    <s v=""/>
  </r>
  <r>
    <x v="2"/>
    <x v="1"/>
    <d v="2024-02-06T00:00:00"/>
    <d v="2024-02-13T00:00:00"/>
    <d v="2024-02-07T00:00:00"/>
    <d v="2024-02-15T00:00:00"/>
    <x v="5"/>
    <x v="28"/>
    <x v="0"/>
    <n v="0"/>
    <n v="0"/>
    <n v="7"/>
    <n v="8"/>
    <n v="1"/>
    <x v="1"/>
    <n v="1"/>
    <n v="0"/>
    <s v=""/>
  </r>
  <r>
    <x v="2"/>
    <x v="2"/>
    <d v="2024-03-12T00:00:00"/>
    <d v="2024-03-13T00:00:00"/>
    <d v="2024-03-14T00:00:00"/>
    <d v="2024-03-15T00:00:00"/>
    <x v="5"/>
    <x v="29"/>
    <x v="0"/>
    <n v="0"/>
    <n v="0"/>
    <n v="1"/>
    <n v="1"/>
    <n v="1"/>
    <x v="1"/>
    <n v="1"/>
    <n v="0"/>
    <s v=""/>
  </r>
  <r>
    <x v="2"/>
    <x v="4"/>
    <d v="2024-04-08T00:00:00"/>
    <d v="2024-04-11T00:00:00"/>
    <d v="2024-04-09T00:00:00"/>
    <d v="2024-04-15T00:00:00"/>
    <x v="5"/>
    <x v="42"/>
    <x v="0"/>
    <n v="0"/>
    <n v="0"/>
    <n v="3"/>
    <n v="6"/>
    <n v="1"/>
    <x v="1"/>
    <n v="1"/>
    <n v="0"/>
    <s v=""/>
  </r>
  <r>
    <x v="2"/>
    <x v="4"/>
    <d v="2024-04-08T00:00:00"/>
    <d v="2024-04-11T00:00:00"/>
    <d v="2024-04-09T00:00:00"/>
    <d v="2024-04-15T00:00:00"/>
    <x v="5"/>
    <x v="43"/>
    <x v="0"/>
    <n v="0"/>
    <n v="0"/>
    <n v="3"/>
    <n v="6"/>
    <n v="1"/>
    <x v="1"/>
    <n v="1"/>
    <n v="0"/>
    <s v=""/>
  </r>
  <r>
    <x v="2"/>
    <x v="7"/>
    <d v="2024-05-15T00:00:00"/>
    <d v="2024-05-15T00:00:00"/>
    <d v="2024-05-15T00:00:00"/>
    <d v="2024-05-17T00:00:00"/>
    <x v="5"/>
    <x v="29"/>
    <x v="0"/>
    <n v="0"/>
    <n v="0"/>
    <n v="0"/>
    <n v="2"/>
    <n v="1"/>
    <x v="1"/>
    <n v="1"/>
    <n v="0"/>
    <s v=""/>
  </r>
  <r>
    <x v="2"/>
    <x v="8"/>
    <d v="2024-06-11T00:00:00"/>
    <d v="2024-06-13T00:00:00"/>
    <d v="2024-06-13T00:00:00"/>
    <d v="2024-06-17T00:00:00"/>
    <x v="5"/>
    <x v="29"/>
    <x v="0"/>
    <n v="0"/>
    <n v="0"/>
    <n v="2"/>
    <n v="4"/>
    <n v="1"/>
    <x v="1"/>
    <n v="1"/>
    <n v="0"/>
    <s v=""/>
  </r>
  <r>
    <x v="2"/>
    <x v="5"/>
    <d v="2024-07-08T00:00:00"/>
    <d v="2024-07-10T00:00:00"/>
    <d v="2024-07-09T00:00:00"/>
    <d v="2024-07-12T00:00:00"/>
    <x v="5"/>
    <x v="29"/>
    <x v="0"/>
    <n v="0"/>
    <n v="0"/>
    <n v="2"/>
    <n v="3"/>
    <n v="1"/>
    <x v="1"/>
    <n v="1"/>
    <n v="0"/>
    <s v=""/>
  </r>
  <r>
    <x v="2"/>
    <x v="9"/>
    <d v="2024-08-02T00:00:00"/>
    <d v="2024-08-13T00:00:00"/>
    <d v="2024-08-08T00:00:00"/>
    <d v="2024-08-15T00:00:00"/>
    <x v="5"/>
    <x v="28"/>
    <x v="0"/>
    <n v="0"/>
    <n v="0"/>
    <n v="11"/>
    <n v="7"/>
    <n v="1"/>
    <x v="1"/>
    <n v="1"/>
    <n v="0"/>
    <s v=""/>
  </r>
  <r>
    <x v="2"/>
    <x v="10"/>
    <d v="2024-09-06T00:00:00"/>
    <d v="2024-09-12T00:00:00"/>
    <d v="2024-09-09T00:00:00"/>
    <d v="2024-09-16T00:00:00"/>
    <x v="5"/>
    <x v="28"/>
    <x v="0"/>
    <n v="0"/>
    <n v="0"/>
    <n v="6"/>
    <n v="7"/>
    <n v="1"/>
    <x v="1"/>
    <n v="1"/>
    <n v="0"/>
    <s v=""/>
  </r>
  <r>
    <x v="2"/>
    <x v="9"/>
    <d v="2024-08-08T00:00:00"/>
    <d v="2024-08-12T00:00:00"/>
    <d v="2024-08-08T00:00:00"/>
    <d v="2024-08-14T00:00:00"/>
    <x v="5"/>
    <x v="29"/>
    <x v="0"/>
    <n v="0"/>
    <n v="0"/>
    <n v="4"/>
    <n v="6"/>
    <n v="1"/>
    <x v="1"/>
    <n v="1"/>
    <n v="0"/>
    <s v=""/>
  </r>
  <r>
    <x v="2"/>
    <x v="6"/>
    <d v="2024-10-08T00:00:00"/>
    <d v="2024-10-11T00:00:00"/>
    <d v="2024-10-14T00:00:00"/>
    <d v="2024-10-15T00:00:00"/>
    <x v="5"/>
    <x v="28"/>
    <x v="0"/>
    <n v="0"/>
    <n v="0"/>
    <n v="3"/>
    <n v="1"/>
    <n v="1"/>
    <x v="1"/>
    <n v="1"/>
    <n v="0"/>
    <s v=""/>
  </r>
  <r>
    <x v="2"/>
    <x v="10"/>
    <d v="2024-09-09T00:00:00"/>
    <d v="2024-09-11T00:00:00"/>
    <d v="2024-09-10T00:00:00"/>
    <d v="2024-09-13T00:00:00"/>
    <x v="5"/>
    <x v="29"/>
    <x v="0"/>
    <n v="0"/>
    <n v="0"/>
    <n v="2"/>
    <n v="3"/>
    <n v="1"/>
    <x v="1"/>
    <n v="1"/>
    <n v="0"/>
    <s v=""/>
  </r>
  <r>
    <x v="2"/>
    <x v="3"/>
    <d v="2024-11-13T00:00:00"/>
    <d v="2024-11-13T00:00:00"/>
    <d v="2024-11-14T00:00:00"/>
    <d v="2024-11-15T00:00:00"/>
    <x v="5"/>
    <x v="28"/>
    <x v="0"/>
    <n v="0"/>
    <n v="0"/>
    <n v="0"/>
    <n v="1"/>
    <n v="1"/>
    <x v="1"/>
    <n v="1"/>
    <n v="0"/>
    <s v=""/>
  </r>
  <r>
    <x v="2"/>
    <x v="6"/>
    <d v="2024-10-08T00:00:00"/>
    <d v="2024-10-10T00:00:00"/>
    <d v="2024-10-14T00:00:00"/>
    <d v="2024-10-14T00:00:00"/>
    <x v="5"/>
    <x v="29"/>
    <x v="0"/>
    <n v="0"/>
    <n v="0"/>
    <n v="2"/>
    <n v="0"/>
    <n v="1"/>
    <x v="1"/>
    <n v="1"/>
    <n v="0"/>
    <s v=""/>
  </r>
  <r>
    <x v="2"/>
    <x v="11"/>
    <d v="2024-12-05T00:00:00"/>
    <d v="2024-12-12T00:00:00"/>
    <d v="2024-12-10T00:00:00"/>
    <d v="2024-12-16T00:00:00"/>
    <x v="5"/>
    <x v="28"/>
    <x v="0"/>
    <n v="0"/>
    <n v="0"/>
    <n v="7"/>
    <n v="6"/>
    <n v="1"/>
    <x v="1"/>
    <n v="1"/>
    <n v="0"/>
    <s v=""/>
  </r>
  <r>
    <x v="2"/>
    <x v="3"/>
    <d v="2024-11-11T00:00:00"/>
    <d v="2024-11-12T00:00:00"/>
    <d v="2024-11-13T00:00:00"/>
    <d v="2024-11-14T00:00:00"/>
    <x v="5"/>
    <x v="29"/>
    <x v="0"/>
    <n v="0"/>
    <n v="0"/>
    <n v="1"/>
    <n v="1"/>
    <n v="1"/>
    <x v="1"/>
    <n v="1"/>
    <n v="0"/>
    <s v=""/>
  </r>
  <r>
    <x v="2"/>
    <x v="11"/>
    <d v="2024-12-09T00:00:00"/>
    <d v="2024-12-11T00:00:00"/>
    <d v="2024-12-10T00:00:00"/>
    <d v="2024-12-13T00:00:00"/>
    <x v="5"/>
    <x v="29"/>
    <x v="0"/>
    <n v="0"/>
    <n v="0"/>
    <n v="2"/>
    <n v="3"/>
    <n v="1"/>
    <x v="1"/>
    <n v="1"/>
    <n v="0"/>
    <s v=""/>
  </r>
  <r>
    <x v="3"/>
    <x v="2"/>
    <d v="2025-03-10T00:00:00"/>
    <d v="2025-03-13T00:00:00"/>
    <d v="2025-03-12T00:00:00"/>
    <d v="2025-03-17T00:00:00"/>
    <x v="5"/>
    <x v="29"/>
    <x v="0"/>
    <n v="0"/>
    <n v="0"/>
    <n v="3"/>
    <n v="5"/>
    <n v="1"/>
    <x v="1"/>
    <n v="1"/>
    <n v="0"/>
    <s v=""/>
  </r>
  <r>
    <x v="3"/>
    <x v="1"/>
    <d v="2025-02-10T00:00:00"/>
    <d v="2025-02-13T00:00:00"/>
    <d v="2025-02-12T00:00:00"/>
    <d v="2025-02-17T00:00:00"/>
    <x v="5"/>
    <x v="28"/>
    <x v="0"/>
    <n v="0"/>
    <n v="0"/>
    <n v="3"/>
    <n v="5"/>
    <n v="1"/>
    <x v="1"/>
    <n v="1"/>
    <n v="0"/>
    <s v=""/>
  </r>
  <r>
    <x v="2"/>
    <x v="1"/>
    <m/>
    <d v="2024-02-13T00:00:00"/>
    <m/>
    <d v="2024-02-15T00:00:00"/>
    <x v="5"/>
    <x v="25"/>
    <x v="3"/>
    <n v="0"/>
    <n v="0"/>
    <n v="0"/>
    <n v="0"/>
    <n v="0"/>
    <x v="1"/>
    <n v="0"/>
    <n v="0"/>
    <s v="Пустые ячейки"/>
  </r>
  <r>
    <x v="3"/>
    <x v="2"/>
    <d v="2025-03-11T00:00:00"/>
    <d v="2025-03-13T00:00:00"/>
    <d v="2025-03-12T00:00:00"/>
    <d v="2025-03-17T00:00:00"/>
    <x v="5"/>
    <x v="28"/>
    <x v="0"/>
    <n v="0"/>
    <n v="0"/>
    <n v="2"/>
    <n v="5"/>
    <n v="1"/>
    <x v="1"/>
    <n v="1"/>
    <n v="0"/>
    <s v=""/>
  </r>
  <r>
    <x v="3"/>
    <x v="1"/>
    <d v="2025-02-12T00:00:00"/>
    <d v="2025-02-13T00:00:00"/>
    <d v="2025-02-13T00:00:00"/>
    <d v="2025-02-17T00:00:00"/>
    <x v="5"/>
    <x v="50"/>
    <x v="3"/>
    <n v="0"/>
    <n v="0"/>
    <n v="1"/>
    <n v="4"/>
    <n v="1"/>
    <x v="1"/>
    <n v="1"/>
    <n v="0"/>
    <s v=""/>
  </r>
  <r>
    <x v="2"/>
    <x v="1"/>
    <d v="2024-02-06T00:00:00"/>
    <d v="2024-02-13T00:00:00"/>
    <d v="2024-02-08T00:00:00"/>
    <d v="2024-02-15T00:00:00"/>
    <x v="5"/>
    <x v="27"/>
    <x v="3"/>
    <n v="0"/>
    <n v="0"/>
    <n v="7"/>
    <n v="7"/>
    <n v="1"/>
    <x v="1"/>
    <n v="1"/>
    <n v="0"/>
    <s v=""/>
  </r>
  <r>
    <x v="2"/>
    <x v="7"/>
    <d v="2024-05-07T00:00:00"/>
    <d v="2024-05-13T00:00:00"/>
    <d v="2024-05-14T00:00:00"/>
    <d v="2024-05-15T00:00:00"/>
    <x v="5"/>
    <x v="27"/>
    <x v="3"/>
    <n v="0"/>
    <n v="0"/>
    <n v="6"/>
    <n v="1"/>
    <n v="1"/>
    <x v="1"/>
    <n v="1"/>
    <n v="0"/>
    <s v=""/>
  </r>
  <r>
    <x v="2"/>
    <x v="3"/>
    <d v="2024-11-13T00:00:00"/>
    <d v="2024-11-13T00:00:00"/>
    <d v="2024-11-15T00:00:00"/>
    <d v="2024-11-15T00:00:00"/>
    <x v="5"/>
    <x v="27"/>
    <x v="3"/>
    <n v="0"/>
    <n v="0"/>
    <n v="0"/>
    <n v="0"/>
    <n v="1"/>
    <x v="1"/>
    <n v="1"/>
    <n v="0"/>
    <s v=""/>
  </r>
  <r>
    <x v="2"/>
    <x v="0"/>
    <d v="2024-01-24T00:00:00"/>
    <d v="2024-01-26T00:00:00"/>
    <d v="2024-01-29T00:00:00"/>
    <d v="2024-01-30T00:00:00"/>
    <x v="7"/>
    <x v="31"/>
    <x v="3"/>
    <n v="0"/>
    <n v="0"/>
    <n v="2"/>
    <n v="1"/>
    <n v="1"/>
    <x v="1"/>
    <n v="1"/>
    <n v="0"/>
    <s v=""/>
  </r>
  <r>
    <x v="2"/>
    <x v="4"/>
    <d v="2024-04-08T00:00:00"/>
    <d v="2024-04-11T00:00:00"/>
    <d v="2024-04-09T00:00:00"/>
    <d v="2024-04-15T00:00:00"/>
    <x v="5"/>
    <x v="28"/>
    <x v="0"/>
    <n v="0"/>
    <n v="0"/>
    <n v="3"/>
    <n v="6"/>
    <n v="1"/>
    <x v="1"/>
    <n v="1"/>
    <n v="0"/>
    <s v=""/>
  </r>
  <r>
    <x v="2"/>
    <x v="5"/>
    <d v="2024-07-25T00:00:00"/>
    <d v="2024-07-26T00:00:00"/>
    <d v="2024-07-26T00:00:00"/>
    <d v="2024-07-30T00:00:00"/>
    <x v="7"/>
    <x v="31"/>
    <x v="3"/>
    <n v="0"/>
    <n v="0"/>
    <n v="1"/>
    <n v="4"/>
    <n v="1"/>
    <x v="1"/>
    <n v="1"/>
    <n v="0"/>
    <s v=""/>
  </r>
  <r>
    <x v="2"/>
    <x v="6"/>
    <d v="2024-10-28T00:00:00"/>
    <d v="2024-10-28T00:00:00"/>
    <d v="2024-10-28T00:00:00"/>
    <d v="2024-10-30T00:00:00"/>
    <x v="7"/>
    <x v="31"/>
    <x v="3"/>
    <n v="0"/>
    <n v="0"/>
    <n v="0"/>
    <n v="2"/>
    <n v="1"/>
    <x v="1"/>
    <n v="1"/>
    <n v="0"/>
    <s v=""/>
  </r>
  <r>
    <x v="2"/>
    <x v="0"/>
    <d v="2024-01-24T00:00:00"/>
    <d v="2024-01-26T00:00:00"/>
    <d v="2024-01-29T00:00:00"/>
    <d v="2024-01-30T00:00:00"/>
    <x v="7"/>
    <x v="32"/>
    <x v="3"/>
    <n v="0"/>
    <n v="0"/>
    <n v="2"/>
    <n v="1"/>
    <n v="1"/>
    <x v="1"/>
    <n v="1"/>
    <n v="0"/>
    <s v=""/>
  </r>
  <r>
    <x v="2"/>
    <x v="4"/>
    <d v="2024-04-08T00:00:00"/>
    <d v="2024-04-11T00:00:00"/>
    <d v="2024-04-09T00:00:00"/>
    <d v="2024-04-15T00:00:00"/>
    <x v="5"/>
    <x v="29"/>
    <x v="0"/>
    <n v="0"/>
    <n v="0"/>
    <n v="3"/>
    <n v="6"/>
    <n v="1"/>
    <x v="1"/>
    <n v="1"/>
    <n v="0"/>
    <s v=""/>
  </r>
  <r>
    <x v="2"/>
    <x v="6"/>
    <d v="2024-10-28T00:00:00"/>
    <d v="2024-10-28T00:00:00"/>
    <d v="2024-10-28T00:00:00"/>
    <d v="2024-10-30T00:00:00"/>
    <x v="7"/>
    <x v="33"/>
    <x v="3"/>
    <n v="0"/>
    <n v="0"/>
    <n v="0"/>
    <n v="2"/>
    <n v="1"/>
    <x v="1"/>
    <n v="1"/>
    <n v="0"/>
    <s v=""/>
  </r>
  <r>
    <x v="2"/>
    <x v="5"/>
    <d v="2024-07-25T00:00:00"/>
    <d v="2024-07-26T00:00:00"/>
    <d v="2024-07-26T00:00:00"/>
    <d v="2024-07-30T00:00:00"/>
    <x v="7"/>
    <x v="33"/>
    <x v="3"/>
    <n v="0"/>
    <n v="0"/>
    <n v="1"/>
    <n v="4"/>
    <n v="1"/>
    <x v="1"/>
    <n v="1"/>
    <n v="0"/>
    <s v=""/>
  </r>
  <r>
    <x v="2"/>
    <x v="5"/>
    <d v="2024-07-25T00:00:00"/>
    <d v="2024-07-26T00:00:00"/>
    <d v="2024-07-26T00:00:00"/>
    <d v="2024-07-30T00:00:00"/>
    <x v="7"/>
    <x v="32"/>
    <x v="3"/>
    <n v="0"/>
    <n v="0"/>
    <n v="1"/>
    <n v="4"/>
    <n v="1"/>
    <x v="1"/>
    <n v="1"/>
    <n v="0"/>
    <s v=""/>
  </r>
  <r>
    <x v="2"/>
    <x v="6"/>
    <d v="2024-10-28T00:00:00"/>
    <d v="2024-10-28T00:00:00"/>
    <d v="2024-10-28T00:00:00"/>
    <d v="2024-10-30T00:00:00"/>
    <x v="7"/>
    <x v="32"/>
    <x v="3"/>
    <n v="0"/>
    <n v="0"/>
    <n v="0"/>
    <n v="2"/>
    <n v="1"/>
    <x v="1"/>
    <n v="1"/>
    <n v="0"/>
    <s v=""/>
  </r>
  <r>
    <x v="2"/>
    <x v="7"/>
    <d v="2024-05-20T00:00:00"/>
    <d v="2024-05-29T00:00:00"/>
    <d v="2024-05-24T00:00:00"/>
    <d v="2024-05-31T00:00:00"/>
    <x v="6"/>
    <x v="30"/>
    <x v="1"/>
    <n v="0"/>
    <n v="0"/>
    <n v="9"/>
    <n v="7"/>
    <n v="1"/>
    <x v="1"/>
    <n v="1"/>
    <n v="0"/>
    <s v=""/>
  </r>
  <r>
    <x v="2"/>
    <x v="0"/>
    <d v="2024-01-24T00:00:00"/>
    <d v="2024-01-26T00:00:00"/>
    <d v="2024-01-29T00:00:00"/>
    <d v="2024-01-30T00:00:00"/>
    <x v="7"/>
    <x v="33"/>
    <x v="3"/>
    <n v="0"/>
    <n v="0"/>
    <n v="2"/>
    <n v="1"/>
    <n v="1"/>
    <x v="1"/>
    <n v="1"/>
    <n v="0"/>
    <s v=""/>
  </r>
  <r>
    <x v="2"/>
    <x v="0"/>
    <d v="2024-01-24T00:00:00"/>
    <d v="2024-01-26T00:00:00"/>
    <d v="2024-01-29T00:00:00"/>
    <d v="2024-01-30T00:00:00"/>
    <x v="7"/>
    <x v="34"/>
    <x v="3"/>
    <n v="0"/>
    <n v="0"/>
    <n v="2"/>
    <n v="1"/>
    <n v="1"/>
    <x v="1"/>
    <n v="1"/>
    <n v="0"/>
    <s v=""/>
  </r>
  <r>
    <x v="2"/>
    <x v="0"/>
    <d v="2024-01-12T00:00:00"/>
    <d v="2024-01-18T00:00:00"/>
    <d v="2024-01-15T00:00:00"/>
    <d v="2024-01-22T00:00:00"/>
    <x v="7"/>
    <x v="35"/>
    <x v="1"/>
    <n v="0"/>
    <n v="0"/>
    <n v="6"/>
    <n v="7"/>
    <n v="1"/>
    <x v="1"/>
    <n v="1"/>
    <n v="0"/>
    <s v=""/>
  </r>
  <r>
    <x v="2"/>
    <x v="0"/>
    <d v="2024-01-16T00:00:00"/>
    <d v="2024-01-26T00:00:00"/>
    <d v="2024-01-16T00:00:00"/>
    <d v="2024-01-30T00:00:00"/>
    <x v="9"/>
    <x v="37"/>
    <x v="3"/>
    <n v="0"/>
    <n v="0"/>
    <n v="10"/>
    <n v="14"/>
    <n v="1"/>
    <x v="1"/>
    <n v="1"/>
    <n v="0"/>
    <s v=""/>
  </r>
  <r>
    <x v="2"/>
    <x v="4"/>
    <d v="2024-03-14T00:00:00"/>
    <d v="2024-04-23T00:00:00"/>
    <d v="2024-03-15T00:00:00"/>
    <d v="2024-04-25T00:00:00"/>
    <x v="10"/>
    <x v="38"/>
    <x v="3"/>
    <n v="0"/>
    <n v="0"/>
    <n v="40"/>
    <n v="41"/>
    <n v="1"/>
    <x v="1"/>
    <n v="1"/>
    <n v="0"/>
    <s v=""/>
  </r>
  <r>
    <x v="2"/>
    <x v="6"/>
    <d v="2024-10-28T00:00:00"/>
    <d v="2024-10-28T00:00:00"/>
    <d v="2024-10-28T00:00:00"/>
    <d v="2024-10-30T00:00:00"/>
    <x v="7"/>
    <x v="34"/>
    <x v="3"/>
    <n v="0"/>
    <n v="0"/>
    <n v="0"/>
    <n v="2"/>
    <n v="1"/>
    <x v="1"/>
    <n v="1"/>
    <n v="0"/>
    <s v=""/>
  </r>
  <r>
    <x v="2"/>
    <x v="5"/>
    <d v="2024-07-22T00:00:00"/>
    <d v="2024-07-26T00:00:00"/>
    <d v="2024-07-22T00:00:00"/>
    <d v="2024-07-30T00:00:00"/>
    <x v="10"/>
    <x v="37"/>
    <x v="3"/>
    <n v="0"/>
    <n v="0"/>
    <n v="4"/>
    <n v="8"/>
    <n v="1"/>
    <x v="1"/>
    <n v="1"/>
    <n v="0"/>
    <s v=""/>
  </r>
  <r>
    <x v="2"/>
    <x v="6"/>
    <d v="2024-10-14T00:00:00"/>
    <d v="2024-10-28T00:00:00"/>
    <d v="2024-10-14T00:00:00"/>
    <d v="2024-10-30T00:00:00"/>
    <x v="10"/>
    <x v="37"/>
    <x v="3"/>
    <n v="0"/>
    <n v="0"/>
    <n v="14"/>
    <n v="16"/>
    <n v="1"/>
    <x v="1"/>
    <n v="1"/>
    <n v="0"/>
    <s v=""/>
  </r>
  <r>
    <x v="2"/>
    <x v="0"/>
    <d v="2023-12-08T00:00:00"/>
    <d v="2024-01-19T00:00:00"/>
    <d v="2023-12-08T00:00:00"/>
    <d v="2024-01-23T00:00:00"/>
    <x v="9"/>
    <x v="38"/>
    <x v="3"/>
    <n v="0"/>
    <n v="0"/>
    <n v="42"/>
    <n v="46"/>
    <n v="1"/>
    <x v="1"/>
    <n v="1"/>
    <n v="0"/>
    <s v=""/>
  </r>
  <r>
    <x v="2"/>
    <x v="4"/>
    <d v="2024-04-14T00:00:00"/>
    <d v="2024-04-23T00:00:00"/>
    <d v="2024-04-15T00:00:00"/>
    <d v="2024-04-25T00:00:00"/>
    <x v="10"/>
    <x v="39"/>
    <x v="3"/>
    <n v="0"/>
    <n v="0"/>
    <n v="9"/>
    <n v="10"/>
    <n v="1"/>
    <x v="1"/>
    <n v="1"/>
    <n v="0"/>
    <s v=""/>
  </r>
  <r>
    <x v="2"/>
    <x v="5"/>
    <d v="2024-06-11T00:00:00"/>
    <d v="2024-07-17T00:00:00"/>
    <d v="2024-06-11T00:00:00"/>
    <d v="2024-07-19T00:00:00"/>
    <x v="10"/>
    <x v="38"/>
    <x v="3"/>
    <n v="0"/>
    <n v="0"/>
    <n v="36"/>
    <n v="38"/>
    <n v="1"/>
    <x v="1"/>
    <n v="1"/>
    <n v="0"/>
    <s v=""/>
  </r>
  <r>
    <x v="2"/>
    <x v="6"/>
    <d v="2024-09-03T00:00:00"/>
    <d v="2024-10-09T00:00:00"/>
    <d v="2024-09-03T00:00:00"/>
    <d v="2024-10-11T00:00:00"/>
    <x v="10"/>
    <x v="38"/>
    <x v="3"/>
    <n v="0"/>
    <n v="0"/>
    <n v="36"/>
    <n v="38"/>
    <n v="1"/>
    <x v="1"/>
    <n v="1"/>
    <n v="0"/>
    <s v=""/>
  </r>
  <r>
    <x v="2"/>
    <x v="0"/>
    <d v="2023-12-08T00:00:00"/>
    <d v="2024-01-19T00:00:00"/>
    <d v="2023-12-08T00:00:00"/>
    <d v="2024-01-23T00:00:00"/>
    <x v="9"/>
    <x v="39"/>
    <x v="3"/>
    <n v="0"/>
    <n v="0"/>
    <n v="42"/>
    <n v="46"/>
    <n v="1"/>
    <x v="1"/>
    <n v="1"/>
    <n v="0"/>
    <s v=""/>
  </r>
  <r>
    <x v="2"/>
    <x v="4"/>
    <d v="2024-04-14T00:00:00"/>
    <d v="2024-04-23T00:00:00"/>
    <d v="2024-04-15T00:00:00"/>
    <d v="2024-04-25T00:00:00"/>
    <x v="10"/>
    <x v="41"/>
    <x v="3"/>
    <n v="0"/>
    <n v="0"/>
    <n v="9"/>
    <n v="10"/>
    <n v="1"/>
    <x v="1"/>
    <n v="1"/>
    <n v="0"/>
    <s v=""/>
  </r>
  <r>
    <x v="2"/>
    <x v="5"/>
    <d v="2024-06-11T00:00:00"/>
    <d v="2024-07-17T00:00:00"/>
    <d v="2024-06-11T00:00:00"/>
    <d v="2024-07-19T00:00:00"/>
    <x v="10"/>
    <x v="39"/>
    <x v="3"/>
    <n v="0"/>
    <n v="0"/>
    <n v="36"/>
    <n v="38"/>
    <n v="1"/>
    <x v="1"/>
    <n v="1"/>
    <n v="0"/>
    <s v=""/>
  </r>
  <r>
    <x v="2"/>
    <x v="6"/>
    <d v="2024-09-03T00:00:00"/>
    <d v="2024-10-09T00:00:00"/>
    <d v="2024-09-03T00:00:00"/>
    <d v="2024-10-11T00:00:00"/>
    <x v="10"/>
    <x v="39"/>
    <x v="3"/>
    <n v="0"/>
    <n v="0"/>
    <n v="36"/>
    <n v="38"/>
    <n v="1"/>
    <x v="1"/>
    <n v="1"/>
    <n v="0"/>
    <s v=""/>
  </r>
  <r>
    <x v="2"/>
    <x v="0"/>
    <d v="2023-12-08T00:00:00"/>
    <d v="2024-01-19T00:00:00"/>
    <d v="2023-12-08T00:00:00"/>
    <d v="2024-01-23T00:00:00"/>
    <x v="9"/>
    <x v="41"/>
    <x v="3"/>
    <n v="0"/>
    <n v="0"/>
    <n v="42"/>
    <n v="46"/>
    <n v="1"/>
    <x v="1"/>
    <n v="1"/>
    <n v="0"/>
    <s v=""/>
  </r>
  <r>
    <x v="2"/>
    <x v="4"/>
    <d v="2024-04-18T00:00:00"/>
    <d v="2024-04-26T00:00:00"/>
    <d v="2024-04-22T00:00:00"/>
    <d v="2024-05-02T00:00:00"/>
    <x v="7"/>
    <x v="31"/>
    <x v="3"/>
    <n v="0"/>
    <n v="0"/>
    <n v="8"/>
    <n v="10"/>
    <n v="1"/>
    <x v="1"/>
    <n v="1"/>
    <n v="0"/>
    <s v=""/>
  </r>
  <r>
    <x v="2"/>
    <x v="5"/>
    <d v="2024-06-11T00:00:00"/>
    <d v="2024-07-17T00:00:00"/>
    <d v="2024-06-11T00:00:00"/>
    <d v="2024-07-19T00:00:00"/>
    <x v="10"/>
    <x v="41"/>
    <x v="3"/>
    <n v="0"/>
    <n v="0"/>
    <n v="36"/>
    <n v="38"/>
    <n v="1"/>
    <x v="1"/>
    <n v="1"/>
    <n v="0"/>
    <s v=""/>
  </r>
  <r>
    <x v="2"/>
    <x v="6"/>
    <d v="2024-09-03T00:00:00"/>
    <d v="2024-10-09T00:00:00"/>
    <d v="2024-09-03T00:00:00"/>
    <d v="2024-10-11T00:00:00"/>
    <x v="10"/>
    <x v="41"/>
    <x v="3"/>
    <n v="0"/>
    <n v="0"/>
    <n v="36"/>
    <n v="38"/>
    <n v="1"/>
    <x v="1"/>
    <n v="1"/>
    <n v="0"/>
    <s v=""/>
  </r>
  <r>
    <x v="2"/>
    <x v="8"/>
    <d v="2024-06-11T00:00:00"/>
    <d v="2024-06-19T00:00:00"/>
    <d v="2024-06-11T00:00:00"/>
    <d v="2024-06-21T00:00:00"/>
    <x v="10"/>
    <x v="40"/>
    <x v="3"/>
    <n v="0"/>
    <n v="0"/>
    <n v="8"/>
    <n v="10"/>
    <n v="1"/>
    <x v="1"/>
    <n v="1"/>
    <n v="0"/>
    <s v=""/>
  </r>
  <r>
    <x v="2"/>
    <x v="10"/>
    <d v="2024-09-11T00:00:00"/>
    <d v="2024-09-11T00:00:00"/>
    <d v="2024-09-13T00:00:00"/>
    <d v="2024-09-13T00:00:00"/>
    <x v="10"/>
    <x v="40"/>
    <x v="3"/>
    <n v="0"/>
    <n v="0"/>
    <n v="0"/>
    <n v="0"/>
    <n v="1"/>
    <x v="1"/>
    <n v="1"/>
    <n v="0"/>
    <s v=""/>
  </r>
  <r>
    <x v="2"/>
    <x v="11"/>
    <d v="2024-12-10T00:00:00"/>
    <d v="2024-12-12T00:00:00"/>
    <d v="2024-12-11T00:00:00"/>
    <d v="2024-12-16T00:00:00"/>
    <x v="10"/>
    <x v="40"/>
    <x v="3"/>
    <n v="0"/>
    <n v="0"/>
    <n v="2"/>
    <n v="5"/>
    <n v="1"/>
    <x v="1"/>
    <n v="1"/>
    <n v="0"/>
    <s v=""/>
  </r>
  <r>
    <x v="2"/>
    <x v="4"/>
    <d v="2024-04-18T00:00:00"/>
    <d v="2024-04-26T00:00:00"/>
    <d v="2024-04-22T00:00:00"/>
    <d v="2024-05-02T00:00:00"/>
    <x v="7"/>
    <x v="32"/>
    <x v="3"/>
    <n v="0"/>
    <n v="0"/>
    <n v="8"/>
    <n v="10"/>
    <n v="1"/>
    <x v="1"/>
    <n v="1"/>
    <n v="0"/>
    <s v=""/>
  </r>
  <r>
    <x v="2"/>
    <x v="0"/>
    <d v="2024-01-19T00:00:00"/>
    <d v="2024-01-26T00:00:00"/>
    <d v="2024-01-22T00:00:00"/>
    <d v="2024-01-30T00:00:00"/>
    <x v="8"/>
    <x v="36"/>
    <x v="3"/>
    <n v="0"/>
    <n v="0"/>
    <n v="7"/>
    <n v="8"/>
    <n v="1"/>
    <x v="1"/>
    <n v="1"/>
    <n v="0"/>
    <s v=""/>
  </r>
  <r>
    <x v="2"/>
    <x v="5"/>
    <d v="2024-07-25T00:00:00"/>
    <d v="2024-07-26T00:00:00"/>
    <d v="2024-07-26T00:00:00"/>
    <d v="2024-07-30T00:00:00"/>
    <x v="7"/>
    <x v="32"/>
    <x v="3"/>
    <n v="0"/>
    <n v="0"/>
    <n v="1"/>
    <n v="4"/>
    <n v="1"/>
    <x v="1"/>
    <n v="1"/>
    <n v="0"/>
    <s v=""/>
  </r>
  <r>
    <x v="2"/>
    <x v="4"/>
    <d v="2024-04-15T00:00:00"/>
    <d v="2024-04-26T00:00:00"/>
    <d v="2024-04-15T00:00:00"/>
    <d v="2024-05-02T00:00:00"/>
    <x v="10"/>
    <x v="37"/>
    <x v="3"/>
    <n v="0"/>
    <n v="0"/>
    <n v="11"/>
    <n v="17"/>
    <n v="1"/>
    <x v="1"/>
    <n v="1"/>
    <n v="0"/>
    <s v=""/>
  </r>
  <r>
    <x v="2"/>
    <x v="5"/>
    <d v="2024-07-11T00:00:00"/>
    <d v="2024-07-26T00:00:00"/>
    <d v="2024-07-15T00:00:00"/>
    <d v="2024-07-30T00:00:00"/>
    <x v="8"/>
    <x v="36"/>
    <x v="3"/>
    <n v="0"/>
    <n v="0"/>
    <n v="15"/>
    <n v="15"/>
    <n v="1"/>
    <x v="1"/>
    <n v="1"/>
    <n v="0"/>
    <s v=""/>
  </r>
  <r>
    <x v="2"/>
    <x v="6"/>
    <d v="2024-10-15T00:00:00"/>
    <d v="2024-10-28T00:00:00"/>
    <d v="2024-10-15T00:00:00"/>
    <d v="2024-10-30T00:00:00"/>
    <x v="8"/>
    <x v="36"/>
    <x v="3"/>
    <n v="0"/>
    <n v="0"/>
    <n v="13"/>
    <n v="15"/>
    <n v="1"/>
    <x v="1"/>
    <n v="1"/>
    <n v="0"/>
    <s v=""/>
  </r>
  <r>
    <x v="2"/>
    <x v="0"/>
    <d v="2024-01-15T00:00:00"/>
    <d v="2024-01-15T00:00:00"/>
    <d v="2024-01-15T00:00:00"/>
    <d v="2024-01-15T00:00:00"/>
    <x v="2"/>
    <x v="3"/>
    <x v="3"/>
    <n v="0"/>
    <n v="0"/>
    <n v="0"/>
    <n v="0"/>
    <n v="1"/>
    <x v="1"/>
    <n v="1"/>
    <n v="0"/>
    <s v=""/>
  </r>
  <r>
    <x v="2"/>
    <x v="4"/>
    <d v="2024-04-24T00:00:00"/>
    <d v="2024-04-26T00:00:00"/>
    <d v="2024-04-24T00:00:00"/>
    <d v="2024-05-02T00:00:00"/>
    <x v="10"/>
    <x v="40"/>
    <x v="1"/>
    <n v="0"/>
    <n v="0"/>
    <n v="2"/>
    <n v="8"/>
    <n v="1"/>
    <x v="1"/>
    <n v="1"/>
    <n v="0"/>
    <s v=""/>
  </r>
  <r>
    <x v="2"/>
    <x v="5"/>
    <d v="2024-07-01T00:00:00"/>
    <d v="2024-07-03T00:00:00"/>
    <d v="2024-07-01T00:00:00"/>
    <d v="2024-07-05T00:00:00"/>
    <x v="2"/>
    <x v="3"/>
    <x v="3"/>
    <n v="0"/>
    <n v="0"/>
    <n v="2"/>
    <n v="4"/>
    <n v="1"/>
    <x v="1"/>
    <n v="1"/>
    <n v="0"/>
    <s v=""/>
  </r>
  <r>
    <x v="2"/>
    <x v="6"/>
    <d v="2024-10-02T00:00:00"/>
    <d v="2024-10-03T00:00:00"/>
    <d v="2024-10-04T00:00:00"/>
    <d v="2024-10-07T00:00:00"/>
    <x v="2"/>
    <x v="3"/>
    <x v="3"/>
    <n v="0"/>
    <n v="0"/>
    <n v="1"/>
    <n v="3"/>
    <n v="1"/>
    <x v="1"/>
    <n v="1"/>
    <n v="0"/>
    <s v=""/>
  </r>
  <r>
    <x v="2"/>
    <x v="7"/>
    <d v="2024-05-22T00:00:00"/>
    <d v="2024-05-29T00:00:00"/>
    <d v="2024-05-22T00:00:00"/>
    <d v="2024-05-31T00:00:00"/>
    <x v="2"/>
    <x v="9"/>
    <x v="1"/>
    <n v="0"/>
    <n v="0"/>
    <n v="7"/>
    <n v="9"/>
    <n v="1"/>
    <x v="1"/>
    <n v="1"/>
    <n v="0"/>
    <s v=""/>
  </r>
  <r>
    <x v="2"/>
    <x v="1"/>
    <d v="2024-01-31T00:00:00"/>
    <d v="2024-02-01T00:00:00"/>
    <d v="2024-01-31T00:00:00"/>
    <d v="2024-02-05T00:00:00"/>
    <x v="2"/>
    <x v="14"/>
    <x v="3"/>
    <n v="0"/>
    <n v="0"/>
    <n v="1"/>
    <n v="5"/>
    <n v="1"/>
    <x v="1"/>
    <n v="1"/>
    <n v="0"/>
    <s v=""/>
  </r>
  <r>
    <x v="2"/>
    <x v="4"/>
    <d v="2024-04-09T00:00:00"/>
    <d v="2024-04-26T00:00:00"/>
    <d v="2024-04-10T00:00:00"/>
    <d v="2024-05-02T00:00:00"/>
    <x v="8"/>
    <x v="36"/>
    <x v="3"/>
    <n v="0"/>
    <n v="0"/>
    <n v="17"/>
    <n v="22"/>
    <n v="1"/>
    <x v="1"/>
    <n v="1"/>
    <n v="0"/>
    <s v=""/>
  </r>
  <r>
    <x v="2"/>
    <x v="5"/>
    <d v="2024-07-22T00:00:00"/>
    <d v="2024-07-24T00:00:00"/>
    <d v="2024-07-22T00:00:00"/>
    <d v="2024-07-26T00:00:00"/>
    <x v="2"/>
    <x v="14"/>
    <x v="3"/>
    <n v="0"/>
    <n v="0"/>
    <n v="2"/>
    <n v="4"/>
    <n v="1"/>
    <x v="1"/>
    <n v="1"/>
    <n v="0"/>
    <s v=""/>
  </r>
  <r>
    <x v="2"/>
    <x v="6"/>
    <d v="2024-06-28T00:00:00"/>
    <d v="2024-10-03T00:00:00"/>
    <d v="2024-06-28T00:00:00"/>
    <d v="2024-10-07T00:00:00"/>
    <x v="2"/>
    <x v="5"/>
    <x v="1"/>
    <n v="0"/>
    <n v="0"/>
    <n v="97"/>
    <n v="101"/>
    <n v="1"/>
    <x v="1"/>
    <n v="1"/>
    <n v="0"/>
    <s v=""/>
  </r>
  <r>
    <x v="2"/>
    <x v="6"/>
    <d v="2024-10-24T00:00:00"/>
    <d v="2024-10-24T00:00:00"/>
    <d v="2024-10-25T00:00:00"/>
    <d v="2024-10-28T00:00:00"/>
    <x v="2"/>
    <x v="14"/>
    <x v="3"/>
    <n v="0"/>
    <n v="0"/>
    <n v="0"/>
    <n v="3"/>
    <n v="1"/>
    <x v="1"/>
    <n v="1"/>
    <n v="0"/>
    <s v=""/>
  </r>
  <r>
    <x v="2"/>
    <x v="7"/>
    <d v="2024-05-16T00:00:00"/>
    <d v="2024-05-15T00:00:00"/>
    <d v="2024-05-16T00:00:00"/>
    <d v="2024-05-15T00:00:00"/>
    <x v="2"/>
    <x v="11"/>
    <x v="1"/>
    <n v="1"/>
    <n v="1"/>
    <n v="0"/>
    <n v="0"/>
    <n v="0"/>
    <x v="0"/>
    <n v="0"/>
    <n v="1"/>
    <s v=""/>
  </r>
  <r>
    <x v="3"/>
    <x v="1"/>
    <d v="2025-02-03T00:00:00"/>
    <d v="2025-02-03T00:00:00"/>
    <d v="2025-02-03T00:00:00"/>
    <d v="2025-02-05T00:00:00"/>
    <x v="2"/>
    <x v="14"/>
    <x v="3"/>
    <n v="0"/>
    <n v="0"/>
    <n v="0"/>
    <n v="2"/>
    <n v="1"/>
    <x v="1"/>
    <n v="1"/>
    <n v="0"/>
    <s v=""/>
  </r>
  <r>
    <x v="2"/>
    <x v="1"/>
    <d v="2024-01-31T00:00:00"/>
    <d v="2024-02-01T00:00:00"/>
    <d v="2024-01-31T00:00:00"/>
    <d v="2024-02-05T00:00:00"/>
    <x v="2"/>
    <x v="16"/>
    <x v="3"/>
    <n v="0"/>
    <n v="0"/>
    <n v="1"/>
    <n v="5"/>
    <n v="1"/>
    <x v="1"/>
    <n v="1"/>
    <n v="0"/>
    <s v=""/>
  </r>
  <r>
    <x v="2"/>
    <x v="5"/>
    <d v="2024-07-01T00:00:00"/>
    <d v="2024-07-24T00:00:00"/>
    <d v="2024-07-01T00:00:00"/>
    <d v="2024-07-26T00:00:00"/>
    <x v="2"/>
    <x v="16"/>
    <x v="3"/>
    <n v="0"/>
    <n v="0"/>
    <n v="23"/>
    <n v="25"/>
    <n v="1"/>
    <x v="1"/>
    <n v="1"/>
    <n v="0"/>
    <s v=""/>
  </r>
  <r>
    <x v="3"/>
    <x v="1"/>
    <d v="2025-01-13T00:00:00"/>
    <d v="2025-02-03T00:00:00"/>
    <d v="2025-01-13T00:00:00"/>
    <d v="2025-02-05T00:00:00"/>
    <x v="2"/>
    <x v="16"/>
    <x v="3"/>
    <n v="0"/>
    <n v="0"/>
    <n v="21"/>
    <n v="23"/>
    <n v="1"/>
    <x v="1"/>
    <n v="1"/>
    <n v="0"/>
    <s v=""/>
  </r>
  <r>
    <x v="2"/>
    <x v="1"/>
    <d v="2024-01-31T00:00:00"/>
    <d v="2024-02-01T00:00:00"/>
    <d v="2024-01-31T00:00:00"/>
    <d v="2024-02-05T00:00:00"/>
    <x v="2"/>
    <x v="12"/>
    <x v="3"/>
    <n v="0"/>
    <n v="0"/>
    <n v="1"/>
    <n v="5"/>
    <n v="1"/>
    <x v="1"/>
    <n v="1"/>
    <n v="0"/>
    <s v=""/>
  </r>
  <r>
    <x v="2"/>
    <x v="4"/>
    <d v="2024-04-25T00:00:00"/>
    <d v="2024-04-26T00:00:00"/>
    <d v="2024-04-25T00:00:00"/>
    <d v="2024-04-26T00:00:00"/>
    <x v="2"/>
    <x v="14"/>
    <x v="3"/>
    <n v="0"/>
    <n v="0"/>
    <n v="1"/>
    <n v="1"/>
    <n v="1"/>
    <x v="1"/>
    <n v="1"/>
    <n v="0"/>
    <s v=""/>
  </r>
  <r>
    <x v="2"/>
    <x v="5"/>
    <d v="2024-07-22T00:00:00"/>
    <d v="2024-07-24T00:00:00"/>
    <d v="2024-07-22T00:00:00"/>
    <d v="2024-07-26T00:00:00"/>
    <x v="2"/>
    <x v="12"/>
    <x v="3"/>
    <n v="0"/>
    <n v="0"/>
    <n v="2"/>
    <n v="4"/>
    <n v="1"/>
    <x v="1"/>
    <n v="1"/>
    <n v="0"/>
    <s v=""/>
  </r>
  <r>
    <x v="2"/>
    <x v="6"/>
    <d v="2024-10-24T00:00:00"/>
    <d v="2024-10-24T00:00:00"/>
    <d v="2024-10-25T00:00:00"/>
    <d v="2024-10-28T00:00:00"/>
    <x v="2"/>
    <x v="12"/>
    <x v="3"/>
    <n v="0"/>
    <n v="0"/>
    <n v="0"/>
    <n v="3"/>
    <n v="1"/>
    <x v="1"/>
    <n v="1"/>
    <n v="0"/>
    <s v=""/>
  </r>
  <r>
    <x v="3"/>
    <x v="1"/>
    <d v="2025-02-03T00:00:00"/>
    <d v="2025-02-03T00:00:00"/>
    <d v="2025-02-03T00:00:00"/>
    <d v="2025-02-05T00:00:00"/>
    <x v="2"/>
    <x v="12"/>
    <x v="3"/>
    <n v="0"/>
    <n v="0"/>
    <n v="0"/>
    <n v="2"/>
    <n v="1"/>
    <x v="1"/>
    <n v="1"/>
    <n v="0"/>
    <s v=""/>
  </r>
  <r>
    <x v="2"/>
    <x v="1"/>
    <d v="2024-01-31T00:00:00"/>
    <d v="2024-02-01T00:00:00"/>
    <d v="2024-01-31T00:00:00"/>
    <d v="2024-02-05T00:00:00"/>
    <x v="2"/>
    <x v="13"/>
    <x v="3"/>
    <n v="0"/>
    <n v="0"/>
    <n v="1"/>
    <n v="5"/>
    <n v="1"/>
    <x v="1"/>
    <n v="1"/>
    <n v="0"/>
    <s v=""/>
  </r>
  <r>
    <x v="2"/>
    <x v="4"/>
    <d v="2024-04-25T00:00:00"/>
    <d v="2024-04-26T00:00:00"/>
    <d v="2024-04-25T00:00:00"/>
    <d v="2024-04-26T00:00:00"/>
    <x v="2"/>
    <x v="12"/>
    <x v="3"/>
    <n v="0"/>
    <n v="0"/>
    <n v="1"/>
    <n v="1"/>
    <n v="1"/>
    <x v="1"/>
    <n v="1"/>
    <n v="0"/>
    <s v=""/>
  </r>
  <r>
    <x v="2"/>
    <x v="5"/>
    <d v="2024-07-22T00:00:00"/>
    <d v="2024-07-24T00:00:00"/>
    <d v="2024-07-22T00:00:00"/>
    <d v="2024-07-26T00:00:00"/>
    <x v="2"/>
    <x v="13"/>
    <x v="3"/>
    <n v="0"/>
    <n v="0"/>
    <n v="2"/>
    <n v="4"/>
    <n v="1"/>
    <x v="1"/>
    <n v="1"/>
    <n v="0"/>
    <s v=""/>
  </r>
  <r>
    <x v="2"/>
    <x v="6"/>
    <d v="2024-10-24T00:00:00"/>
    <d v="2024-10-24T00:00:00"/>
    <d v="2024-10-25T00:00:00"/>
    <d v="2024-10-28T00:00:00"/>
    <x v="2"/>
    <x v="13"/>
    <x v="3"/>
    <n v="0"/>
    <n v="0"/>
    <n v="0"/>
    <n v="3"/>
    <n v="1"/>
    <x v="1"/>
    <n v="1"/>
    <n v="0"/>
    <s v=""/>
  </r>
  <r>
    <x v="2"/>
    <x v="7"/>
    <d v="2024-05-22T00:00:00"/>
    <d v="2024-05-29T00:00:00"/>
    <d v="2024-05-22T00:00:00"/>
    <d v="2024-05-31T00:00:00"/>
    <x v="2"/>
    <x v="7"/>
    <x v="1"/>
    <n v="0"/>
    <n v="0"/>
    <n v="7"/>
    <n v="9"/>
    <n v="1"/>
    <x v="1"/>
    <n v="1"/>
    <n v="0"/>
    <s v=""/>
  </r>
  <r>
    <x v="2"/>
    <x v="7"/>
    <d v="2024-05-22T00:00:00"/>
    <d v="2024-05-29T00:00:00"/>
    <d v="2024-05-22T00:00:00"/>
    <d v="2024-05-31T00:00:00"/>
    <x v="2"/>
    <x v="8"/>
    <x v="1"/>
    <n v="0"/>
    <n v="0"/>
    <n v="7"/>
    <n v="9"/>
    <n v="1"/>
    <x v="1"/>
    <n v="1"/>
    <n v="0"/>
    <s v=""/>
  </r>
  <r>
    <x v="2"/>
    <x v="0"/>
    <d v="2024-01-15T00:00:00"/>
    <d v="2024-01-15T00:00:00"/>
    <d v="2024-01-15T00:00:00"/>
    <d v="2024-01-15T00:00:00"/>
    <x v="2"/>
    <x v="4"/>
    <x v="3"/>
    <n v="0"/>
    <n v="0"/>
    <n v="0"/>
    <n v="0"/>
    <n v="1"/>
    <x v="1"/>
    <n v="1"/>
    <n v="0"/>
    <s v=""/>
  </r>
  <r>
    <x v="2"/>
    <x v="4"/>
    <d v="2024-04-25T00:00:00"/>
    <d v="2024-04-26T00:00:00"/>
    <d v="2024-04-25T00:00:00"/>
    <d v="2024-04-26T00:00:00"/>
    <x v="2"/>
    <x v="13"/>
    <x v="3"/>
    <n v="0"/>
    <n v="0"/>
    <n v="1"/>
    <n v="1"/>
    <n v="1"/>
    <x v="1"/>
    <n v="1"/>
    <n v="0"/>
    <s v=""/>
  </r>
  <r>
    <x v="2"/>
    <x v="5"/>
    <d v="2024-07-01T00:00:00"/>
    <d v="2024-07-03T00:00:00"/>
    <d v="2024-07-01T00:00:00"/>
    <d v="2024-07-05T00:00:00"/>
    <x v="2"/>
    <x v="4"/>
    <x v="3"/>
    <n v="0"/>
    <n v="0"/>
    <n v="2"/>
    <n v="4"/>
    <n v="1"/>
    <x v="1"/>
    <n v="1"/>
    <n v="0"/>
    <s v=""/>
  </r>
  <r>
    <x v="2"/>
    <x v="6"/>
    <d v="2024-10-02T00:00:00"/>
    <d v="2024-10-03T00:00:00"/>
    <d v="2024-10-04T00:00:00"/>
    <d v="2024-10-07T00:00:00"/>
    <x v="2"/>
    <x v="4"/>
    <x v="3"/>
    <n v="0"/>
    <n v="0"/>
    <n v="1"/>
    <n v="3"/>
    <n v="1"/>
    <x v="1"/>
    <n v="1"/>
    <n v="0"/>
    <s v=""/>
  </r>
  <r>
    <x v="2"/>
    <x v="4"/>
    <d v="2024-04-25T00:00:00"/>
    <d v="2024-04-26T00:00:00"/>
    <d v="2024-04-25T00:00:00"/>
    <d v="2024-04-26T00:00:00"/>
    <x v="2"/>
    <x v="15"/>
    <x v="1"/>
    <n v="0"/>
    <n v="0"/>
    <n v="1"/>
    <n v="1"/>
    <n v="1"/>
    <x v="1"/>
    <n v="1"/>
    <n v="0"/>
    <s v=""/>
  </r>
  <r>
    <x v="2"/>
    <x v="4"/>
    <d v="2024-04-03T00:00:00"/>
    <d v="2024-04-26T00:00:00"/>
    <d v="2024-04-03T00:00:00"/>
    <d v="2024-04-26T00:00:00"/>
    <x v="2"/>
    <x v="16"/>
    <x v="3"/>
    <n v="0"/>
    <n v="0"/>
    <n v="23"/>
    <n v="23"/>
    <n v="1"/>
    <x v="1"/>
    <n v="1"/>
    <n v="0"/>
    <s v=""/>
  </r>
  <r>
    <x v="2"/>
    <x v="6"/>
    <d v="2024-10-02T00:00:00"/>
    <d v="2024-10-24T00:00:00"/>
    <d v="2024-10-04T00:00:00"/>
    <d v="2024-10-28T00:00:00"/>
    <x v="2"/>
    <x v="16"/>
    <x v="3"/>
    <n v="0"/>
    <n v="0"/>
    <n v="22"/>
    <n v="24"/>
    <n v="1"/>
    <x v="1"/>
    <n v="1"/>
    <n v="0"/>
    <s v=""/>
  </r>
  <r>
    <x v="3"/>
    <x v="1"/>
    <d v="2025-02-03T00:00:00"/>
    <d v="2025-02-03T00:00:00"/>
    <d v="2025-02-03T00:00:00"/>
    <d v="2025-02-05T00:00:00"/>
    <x v="2"/>
    <x v="13"/>
    <x v="3"/>
    <n v="0"/>
    <n v="0"/>
    <n v="0"/>
    <n v="2"/>
    <n v="1"/>
    <x v="1"/>
    <n v="1"/>
    <n v="0"/>
    <s v=""/>
  </r>
  <r>
    <x v="2"/>
    <x v="1"/>
    <d v="2024-01-31T00:00:00"/>
    <d v="2024-02-01T00:00:00"/>
    <d v="2024-01-31T00:00:00"/>
    <d v="2024-02-05T00:00:00"/>
    <x v="2"/>
    <x v="6"/>
    <x v="3"/>
    <n v="0"/>
    <n v="0"/>
    <n v="1"/>
    <n v="5"/>
    <n v="1"/>
    <x v="1"/>
    <n v="1"/>
    <n v="0"/>
    <s v=""/>
  </r>
  <r>
    <x v="2"/>
    <x v="4"/>
    <d v="2024-04-25T00:00:00"/>
    <d v="2024-04-26T00:00:00"/>
    <d v="2024-04-25T00:00:00"/>
    <d v="2024-04-26T00:00:00"/>
    <x v="2"/>
    <x v="6"/>
    <x v="3"/>
    <n v="0"/>
    <n v="0"/>
    <n v="1"/>
    <n v="1"/>
    <n v="1"/>
    <x v="1"/>
    <n v="1"/>
    <n v="0"/>
    <s v=""/>
  </r>
  <r>
    <x v="2"/>
    <x v="5"/>
    <d v="2024-07-22T00:00:00"/>
    <d v="2024-07-24T00:00:00"/>
    <d v="2024-07-22T00:00:00"/>
    <d v="2024-07-26T00:00:00"/>
    <x v="2"/>
    <x v="6"/>
    <x v="3"/>
    <n v="0"/>
    <n v="0"/>
    <n v="2"/>
    <n v="4"/>
    <n v="1"/>
    <x v="1"/>
    <n v="1"/>
    <n v="0"/>
    <s v=""/>
  </r>
  <r>
    <x v="2"/>
    <x v="6"/>
    <d v="2024-10-24T00:00:00"/>
    <d v="2024-10-24T00:00:00"/>
    <d v="2024-10-25T00:00:00"/>
    <d v="2024-10-28T00:00:00"/>
    <x v="2"/>
    <x v="6"/>
    <x v="3"/>
    <n v="0"/>
    <n v="0"/>
    <n v="0"/>
    <n v="3"/>
    <n v="1"/>
    <x v="1"/>
    <n v="1"/>
    <n v="0"/>
    <s v=""/>
  </r>
  <r>
    <x v="3"/>
    <x v="1"/>
    <d v="2025-02-03T00:00:00"/>
    <d v="2025-02-03T00:00:00"/>
    <d v="2025-02-03T00:00:00"/>
    <d v="2025-02-05T00:00:00"/>
    <x v="2"/>
    <x v="6"/>
    <x v="3"/>
    <n v="0"/>
    <n v="0"/>
    <n v="0"/>
    <n v="2"/>
    <n v="1"/>
    <x v="1"/>
    <n v="1"/>
    <n v="0"/>
    <s v=""/>
  </r>
  <r>
    <x v="2"/>
    <x v="7"/>
    <d v="2024-05-16T00:00:00"/>
    <d v="2024-05-15T00:00:00"/>
    <d v="2024-05-16T00:00:00"/>
    <d v="2024-05-15T00:00:00"/>
    <x v="2"/>
    <x v="10"/>
    <x v="1"/>
    <n v="1"/>
    <n v="1"/>
    <n v="0"/>
    <n v="0"/>
    <n v="0"/>
    <x v="0"/>
    <n v="0"/>
    <n v="1"/>
    <s v=""/>
  </r>
  <r>
    <x v="2"/>
    <x v="4"/>
    <d v="2024-04-18T00:00:00"/>
    <d v="2024-04-26T00:00:00"/>
    <d v="2024-04-22T00:00:00"/>
    <d v="2024-05-02T00:00:00"/>
    <x v="7"/>
    <x v="33"/>
    <x v="3"/>
    <n v="0"/>
    <n v="0"/>
    <n v="8"/>
    <n v="10"/>
    <n v="1"/>
    <x v="1"/>
    <n v="1"/>
    <n v="0"/>
    <s v=""/>
  </r>
  <r>
    <x v="2"/>
    <x v="4"/>
    <d v="2024-04-18T00:00:00"/>
    <d v="2024-04-26T00:00:00"/>
    <d v="2024-04-22T00:00:00"/>
    <d v="2024-05-02T00:00:00"/>
    <x v="7"/>
    <x v="34"/>
    <x v="3"/>
    <n v="0"/>
    <n v="0"/>
    <n v="8"/>
    <n v="10"/>
    <n v="1"/>
    <x v="1"/>
    <n v="1"/>
    <n v="0"/>
    <s v=""/>
  </r>
  <r>
    <x v="2"/>
    <x v="5"/>
    <d v="2024-07-25T00:00:00"/>
    <d v="2024-07-26T00:00:00"/>
    <d v="2024-07-26T00:00:00"/>
    <d v="2024-07-30T00:00:00"/>
    <x v="7"/>
    <x v="34"/>
    <x v="3"/>
    <n v="0"/>
    <n v="0"/>
    <n v="1"/>
    <n v="4"/>
    <n v="1"/>
    <x v="1"/>
    <n v="1"/>
    <n v="0"/>
    <s v=""/>
  </r>
  <r>
    <x v="3"/>
    <x v="0"/>
    <d v="2025-01-13T00:00:00"/>
    <d v="2025-01-15T00:00:00"/>
    <d v="2025-01-13T00:00:00"/>
    <d v="2025-01-17T00:00:00"/>
    <x v="2"/>
    <x v="3"/>
    <x v="3"/>
    <n v="0"/>
    <n v="0"/>
    <n v="2"/>
    <n v="4"/>
    <n v="1"/>
    <x v="1"/>
    <n v="1"/>
    <n v="0"/>
    <s v=""/>
  </r>
  <r>
    <x v="3"/>
    <x v="0"/>
    <d v="2025-01-13T00:00:00"/>
    <d v="2025-01-15T00:00:00"/>
    <d v="2025-01-13T00:00:00"/>
    <d v="2025-01-17T00:00:00"/>
    <x v="2"/>
    <x v="4"/>
    <x v="3"/>
    <n v="0"/>
    <n v="0"/>
    <n v="2"/>
    <n v="4"/>
    <n v="1"/>
    <x v="1"/>
    <n v="1"/>
    <n v="0"/>
    <s v=""/>
  </r>
  <r>
    <x v="3"/>
    <x v="0"/>
    <d v="2025-01-10T00:00:00"/>
    <d v="2025-01-13T00:00:00"/>
    <d v="2025-01-13T00:00:00"/>
    <d v="2025-01-15T00:00:00"/>
    <x v="3"/>
    <x v="46"/>
    <x v="0"/>
    <n v="0"/>
    <n v="0"/>
    <n v="3"/>
    <n v="2"/>
    <n v="1"/>
    <x v="1"/>
    <n v="1"/>
    <n v="0"/>
    <s v=""/>
  </r>
  <r>
    <x v="3"/>
    <x v="0"/>
    <d v="2025-01-10T00:00:00"/>
    <d v="2025-01-13T00:00:00"/>
    <d v="2025-01-13T00:00:00"/>
    <d v="2025-01-15T00:00:00"/>
    <x v="3"/>
    <x v="45"/>
    <x v="0"/>
    <n v="0"/>
    <n v="0"/>
    <n v="3"/>
    <n v="2"/>
    <n v="1"/>
    <x v="1"/>
    <n v="1"/>
    <n v="0"/>
    <s v=""/>
  </r>
  <r>
    <x v="3"/>
    <x v="0"/>
    <d v="2025-01-10T00:00:00"/>
    <d v="2025-01-13T00:00:00"/>
    <d v="2025-01-13T00:00:00"/>
    <d v="2025-01-15T00:00:00"/>
    <x v="3"/>
    <x v="19"/>
    <x v="0"/>
    <n v="0"/>
    <n v="0"/>
    <n v="3"/>
    <n v="2"/>
    <n v="1"/>
    <x v="1"/>
    <n v="1"/>
    <n v="0"/>
    <s v=""/>
  </r>
  <r>
    <x v="3"/>
    <x v="0"/>
    <d v="2025-01-10T00:00:00"/>
    <d v="2025-01-13T00:00:00"/>
    <d v="2025-01-13T00:00:00"/>
    <d v="2025-01-15T00:00:00"/>
    <x v="3"/>
    <x v="18"/>
    <x v="0"/>
    <n v="0"/>
    <n v="0"/>
    <n v="3"/>
    <n v="2"/>
    <n v="1"/>
    <x v="1"/>
    <n v="1"/>
    <n v="0"/>
    <s v=""/>
  </r>
  <r>
    <x v="3"/>
    <x v="0"/>
    <d v="2025-01-10T00:00:00"/>
    <d v="2025-01-13T00:00:00"/>
    <d v="2025-01-13T00:00:00"/>
    <d v="2025-01-15T00:00:00"/>
    <x v="3"/>
    <x v="47"/>
    <x v="0"/>
    <n v="0"/>
    <n v="0"/>
    <n v="3"/>
    <n v="2"/>
    <n v="1"/>
    <x v="1"/>
    <n v="1"/>
    <n v="0"/>
    <s v=""/>
  </r>
  <r>
    <x v="3"/>
    <x v="0"/>
    <d v="2025-01-10T00:00:00"/>
    <d v="2025-01-13T00:00:00"/>
    <d v="2025-01-13T00:00:00"/>
    <d v="2025-01-15T00:00:00"/>
    <x v="3"/>
    <x v="20"/>
    <x v="0"/>
    <n v="0"/>
    <n v="0"/>
    <n v="3"/>
    <n v="2"/>
    <n v="1"/>
    <x v="1"/>
    <n v="1"/>
    <n v="0"/>
    <s v=""/>
  </r>
  <r>
    <x v="3"/>
    <x v="0"/>
    <d v="2025-01-10T00:00:00"/>
    <d v="2025-01-13T00:00:00"/>
    <d v="2025-01-13T00:00:00"/>
    <d v="2025-01-15T00:00:00"/>
    <x v="3"/>
    <x v="21"/>
    <x v="0"/>
    <n v="0"/>
    <n v="0"/>
    <n v="3"/>
    <n v="2"/>
    <n v="1"/>
    <x v="1"/>
    <n v="1"/>
    <n v="0"/>
    <s v=""/>
  </r>
  <r>
    <x v="3"/>
    <x v="0"/>
    <d v="2025-01-10T00:00:00"/>
    <d v="2025-01-13T00:00:00"/>
    <d v="2025-01-13T00:00:00"/>
    <d v="2025-01-15T00:00:00"/>
    <x v="3"/>
    <x v="48"/>
    <x v="0"/>
    <n v="0"/>
    <n v="0"/>
    <n v="3"/>
    <n v="2"/>
    <n v="1"/>
    <x v="1"/>
    <n v="1"/>
    <n v="0"/>
    <s v=""/>
  </r>
  <r>
    <x v="3"/>
    <x v="0"/>
    <d v="2025-01-10T00:00:00"/>
    <d v="2025-01-13T00:00:00"/>
    <d v="2025-01-13T00:00:00"/>
    <d v="2025-01-15T00:00:00"/>
    <x v="3"/>
    <x v="17"/>
    <x v="0"/>
    <n v="0"/>
    <n v="0"/>
    <n v="3"/>
    <n v="2"/>
    <n v="1"/>
    <x v="1"/>
    <n v="1"/>
    <n v="0"/>
    <s v=""/>
  </r>
  <r>
    <x v="3"/>
    <x v="0"/>
    <d v="2024-12-28T00:00:00"/>
    <d v="2025-01-13T00:00:00"/>
    <d v="2025-01-10T00:00:00"/>
    <d v="2025-01-15T00:00:00"/>
    <x v="5"/>
    <x v="23"/>
    <x v="0"/>
    <n v="0"/>
    <n v="0"/>
    <n v="16"/>
    <n v="5"/>
    <n v="1"/>
    <x v="1"/>
    <n v="1"/>
    <n v="0"/>
    <s v=""/>
  </r>
  <r>
    <x v="3"/>
    <x v="0"/>
    <d v="2024-12-28T00:00:00"/>
    <d v="2025-01-13T00:00:00"/>
    <d v="2025-01-10T00:00:00"/>
    <d v="2025-01-15T00:00:00"/>
    <x v="5"/>
    <x v="24"/>
    <x v="0"/>
    <n v="0"/>
    <n v="0"/>
    <n v="16"/>
    <n v="5"/>
    <n v="1"/>
    <x v="1"/>
    <n v="1"/>
    <n v="0"/>
    <s v=""/>
  </r>
  <r>
    <x v="3"/>
    <x v="0"/>
    <d v="2024-12-28T00:00:00"/>
    <d v="2025-01-13T00:00:00"/>
    <d v="2025-01-10T00:00:00"/>
    <d v="2025-01-15T00:00:00"/>
    <x v="5"/>
    <x v="42"/>
    <x v="0"/>
    <n v="0"/>
    <n v="0"/>
    <n v="16"/>
    <n v="5"/>
    <n v="1"/>
    <x v="1"/>
    <n v="1"/>
    <n v="0"/>
    <s v=""/>
  </r>
  <r>
    <x v="3"/>
    <x v="0"/>
    <d v="2024-12-28T00:00:00"/>
    <d v="2025-01-13T00:00:00"/>
    <d v="2025-01-10T00:00:00"/>
    <d v="2025-01-15T00:00:00"/>
    <x v="5"/>
    <x v="43"/>
    <x v="0"/>
    <n v="0"/>
    <n v="0"/>
    <n v="16"/>
    <n v="5"/>
    <n v="1"/>
    <x v="1"/>
    <n v="1"/>
    <n v="0"/>
    <s v=""/>
  </r>
  <r>
    <x v="3"/>
    <x v="0"/>
    <d v="2024-12-28T00:00:00"/>
    <d v="2025-01-13T00:00:00"/>
    <d v="2025-01-10T00:00:00"/>
    <d v="2025-01-15T00:00:00"/>
    <x v="5"/>
    <x v="28"/>
    <x v="0"/>
    <n v="0"/>
    <n v="0"/>
    <n v="16"/>
    <n v="5"/>
    <n v="1"/>
    <x v="1"/>
    <n v="1"/>
    <n v="0"/>
    <s v=""/>
  </r>
  <r>
    <x v="3"/>
    <x v="0"/>
    <d v="2025-01-20T00:00:00"/>
    <d v="2025-01-20T00:00:00"/>
    <d v="2025-01-21T00:00:00"/>
    <d v="2025-01-22T00:00:00"/>
    <x v="5"/>
    <x v="29"/>
    <x v="0"/>
    <n v="0"/>
    <n v="0"/>
    <n v="0"/>
    <n v="1"/>
    <n v="1"/>
    <x v="1"/>
    <n v="1"/>
    <n v="0"/>
    <s v=""/>
  </r>
  <r>
    <x v="3"/>
    <x v="0"/>
    <d v="2024-12-11T00:00:00"/>
    <d v="2025-01-13T00:00:00"/>
    <d v="2024-12-16T00:00:00"/>
    <d v="2025-01-15T00:00:00"/>
    <x v="4"/>
    <x v="22"/>
    <x v="0"/>
    <n v="0"/>
    <n v="0"/>
    <n v="33"/>
    <n v="30"/>
    <n v="1"/>
    <x v="1"/>
    <n v="1"/>
    <n v="0"/>
    <s v=""/>
  </r>
  <r>
    <x v="3"/>
    <x v="0"/>
    <d v="2025-01-16T00:00:00"/>
    <d v="2025-01-16T00:00:00"/>
    <d v="2025-01-17T00:00:00"/>
    <d v="2025-01-20T00:00:00"/>
    <x v="7"/>
    <x v="35"/>
    <x v="1"/>
    <n v="0"/>
    <n v="0"/>
    <n v="0"/>
    <n v="3"/>
    <n v="1"/>
    <x v="1"/>
    <n v="1"/>
    <n v="0"/>
    <s v=""/>
  </r>
  <r>
    <x v="3"/>
    <x v="0"/>
    <d v="2025-01-22T00:00:00"/>
    <d v="2025-01-28T00:00:00"/>
    <d v="2025-01-27T00:00:00"/>
    <d v="2025-01-30T00:00:00"/>
    <x v="7"/>
    <x v="34"/>
    <x v="3"/>
    <n v="0"/>
    <n v="0"/>
    <n v="6"/>
    <n v="3"/>
    <n v="1"/>
    <x v="1"/>
    <n v="1"/>
    <n v="0"/>
    <s v=""/>
  </r>
  <r>
    <x v="3"/>
    <x v="0"/>
    <d v="2025-01-22T00:00:00"/>
    <d v="2025-01-28T00:00:00"/>
    <d v="2025-01-27T00:00:00"/>
    <d v="2025-01-30T00:00:00"/>
    <x v="7"/>
    <x v="32"/>
    <x v="3"/>
    <n v="0"/>
    <n v="0"/>
    <n v="6"/>
    <n v="3"/>
    <n v="1"/>
    <x v="1"/>
    <n v="1"/>
    <n v="0"/>
    <s v=""/>
  </r>
  <r>
    <x v="3"/>
    <x v="0"/>
    <d v="2025-01-22T00:00:00"/>
    <d v="2025-01-28T00:00:00"/>
    <d v="2025-01-27T00:00:00"/>
    <d v="2025-01-30T00:00:00"/>
    <x v="7"/>
    <x v="33"/>
    <x v="3"/>
    <n v="0"/>
    <n v="0"/>
    <n v="6"/>
    <n v="3"/>
    <n v="1"/>
    <x v="1"/>
    <n v="1"/>
    <n v="0"/>
    <s v=""/>
  </r>
  <r>
    <x v="3"/>
    <x v="0"/>
    <d v="2025-01-22T00:00:00"/>
    <d v="2025-01-28T00:00:00"/>
    <d v="2025-01-27T00:00:00"/>
    <d v="2025-01-30T00:00:00"/>
    <x v="7"/>
    <x v="31"/>
    <x v="3"/>
    <n v="0"/>
    <n v="0"/>
    <n v="6"/>
    <n v="3"/>
    <n v="1"/>
    <x v="1"/>
    <n v="1"/>
    <n v="0"/>
    <s v=""/>
  </r>
  <r>
    <x v="3"/>
    <x v="0"/>
    <d v="2025-01-14T00:00:00"/>
    <d v="2025-01-28T00:00:00"/>
    <d v="2025-01-17T00:00:00"/>
    <d v="2025-01-30T00:00:00"/>
    <x v="8"/>
    <x v="36"/>
    <x v="3"/>
    <n v="0"/>
    <n v="0"/>
    <n v="14"/>
    <n v="13"/>
    <n v="1"/>
    <x v="1"/>
    <n v="1"/>
    <n v="0"/>
    <s v=""/>
  </r>
  <r>
    <x v="3"/>
    <x v="0"/>
    <d v="2025-01-28T00:00:00"/>
    <d v="2025-01-28T00:00:00"/>
    <d v="2025-01-28T00:00:00"/>
    <d v="2025-01-30T00:00:00"/>
    <x v="10"/>
    <x v="37"/>
    <x v="3"/>
    <n v="0"/>
    <n v="0"/>
    <n v="0"/>
    <n v="2"/>
    <n v="1"/>
    <x v="1"/>
    <n v="1"/>
    <n v="0"/>
    <s v=""/>
  </r>
  <r>
    <x v="3"/>
    <x v="0"/>
    <d v="2024-11-23T00:00:00"/>
    <d v="2025-01-20T00:00:00"/>
    <d v="2024-11-28T00:00:00"/>
    <d v="2025-01-22T00:00:00"/>
    <x v="10"/>
    <x v="39"/>
    <x v="3"/>
    <n v="0"/>
    <n v="0"/>
    <n v="58"/>
    <n v="55"/>
    <n v="1"/>
    <x v="1"/>
    <n v="1"/>
    <n v="0"/>
    <s v=""/>
  </r>
  <r>
    <x v="3"/>
    <x v="0"/>
    <d v="2024-11-23T00:00:00"/>
    <d v="2025-01-20T00:00:00"/>
    <d v="2024-11-28T00:00:00"/>
    <d v="2025-01-22T00:00:00"/>
    <x v="10"/>
    <x v="38"/>
    <x v="3"/>
    <n v="0"/>
    <n v="0"/>
    <n v="58"/>
    <n v="55"/>
    <n v="1"/>
    <x v="1"/>
    <n v="1"/>
    <n v="0"/>
    <s v=""/>
  </r>
  <r>
    <x v="3"/>
    <x v="0"/>
    <d v="2024-11-23T00:00:00"/>
    <d v="2025-01-20T00:00:00"/>
    <d v="2024-11-28T00:00:00"/>
    <d v="2025-01-22T00:00:00"/>
    <x v="10"/>
    <x v="41"/>
    <x v="3"/>
    <n v="0"/>
    <n v="0"/>
    <n v="58"/>
    <n v="55"/>
    <n v="1"/>
    <x v="1"/>
    <n v="1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>
  <location ref="E40:G40" firstHeaderRow="0" firstDataRow="1" firstDataCol="1" rowPageCount="1" colPageCount="1"/>
  <pivotFields count="20">
    <pivotField showAll="0">
      <items count="7">
        <item h="1" m="1" x="4"/>
        <item h="1" m="1" x="5"/>
        <item h="1" x="0"/>
        <item h="1" x="1"/>
        <item h="1" x="2"/>
        <item x="3"/>
        <item t="default"/>
      </items>
    </pivotField>
    <pivotField showAll="0">
      <items count="24">
        <item h="1" x="0"/>
        <item h="1" x="1"/>
        <item x="2"/>
        <item h="1" x="4"/>
        <item h="1" x="7"/>
        <item h="1" x="8"/>
        <item h="1" x="5"/>
        <item h="1" x="9"/>
        <item h="1" x="10"/>
        <item h="1" x="6"/>
        <item h="1" x="3"/>
        <item h="1" x="11"/>
        <item h="1" m="1" x="20"/>
        <item h="1" m="1" x="19"/>
        <item h="1" m="1" x="18"/>
        <item h="1" m="1" x="17"/>
        <item h="1" m="1" x="16"/>
        <item h="1" m="1" x="15"/>
        <item h="1" m="1" x="14"/>
        <item h="1" m="1" x="13"/>
        <item h="1" m="1" x="12"/>
        <item h="1" m="1" x="22"/>
        <item h="1" m="1" x="21"/>
        <item t="default"/>
      </items>
    </pivotField>
    <pivotField showAll="0"/>
    <pivotField numFmtId="14" showAll="0"/>
    <pivotField showAll="0"/>
    <pivotField numFmtId="14" showAll="0"/>
    <pivotField axis="axisRow" showAll="0">
      <items count="13">
        <item x="5"/>
        <item x="4"/>
        <item x="1"/>
        <item x="8"/>
        <item x="7"/>
        <item x="6"/>
        <item x="2"/>
        <item x="9"/>
        <item x="0"/>
        <item x="3"/>
        <item m="1" x="11"/>
        <item x="10"/>
        <item t="default"/>
      </items>
    </pivotField>
    <pivotField axis="axisRow" showAll="0" defaultSubtotal="0">
      <items count="51">
        <item x="22"/>
        <item x="26"/>
        <item x="46"/>
        <item x="40"/>
        <item x="41"/>
        <item x="45"/>
        <item x="9"/>
        <item x="38"/>
        <item x="33"/>
        <item x="31"/>
        <item x="36"/>
        <item x="2"/>
        <item x="25"/>
        <item x="14"/>
        <item x="0"/>
        <item x="11"/>
        <item x="16"/>
        <item x="12"/>
        <item x="13"/>
        <item x="10"/>
        <item x="34"/>
        <item x="32"/>
        <item x="37"/>
        <item x="43"/>
        <item x="23"/>
        <item x="19"/>
        <item x="18"/>
        <item x="7"/>
        <item x="8"/>
        <item x="47"/>
        <item x="28"/>
        <item x="42"/>
        <item x="1"/>
        <item x="30"/>
        <item x="29"/>
        <item x="24"/>
        <item x="20"/>
        <item x="44"/>
        <item x="21"/>
        <item x="27"/>
        <item x="48"/>
        <item x="3"/>
        <item x="4"/>
        <item x="5"/>
        <item x="49"/>
        <item x="39"/>
        <item x="17"/>
        <item x="35"/>
        <item x="6"/>
        <item x="15"/>
        <item x="50"/>
      </items>
    </pivotField>
    <pivotField showAll="0"/>
    <pivotField dataField="1"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6"/>
    <field x="7"/>
  </rowFields>
  <colFields count="1">
    <field x="-2"/>
  </colFields>
  <colItems count="2">
    <i>
      <x/>
    </i>
    <i i="1">
      <x v="1"/>
    </i>
  </colItems>
  <pageFields count="1">
    <pageField fld="14" item="1" hier="-1"/>
  </pageFields>
  <dataFields count="2">
    <dataField name="Сумма по полю Подготовка с задержкой" fld="14" baseField="0" baseItem="0"/>
    <dataField name="Максимум по полю Задержка подготовки" fld="9" subtotal="max" baseField="7" baseItem="34"/>
  </dataFields>
  <formats count="4">
    <format dxfId="52">
      <pivotArea outline="0" collapsedLevelsAreSubtotals="1" fieldPosition="0"/>
    </format>
    <format dxfId="51">
      <pivotArea dataOnly="0" labelOnly="1" fieldPosition="0">
        <references count="1">
          <reference field="6" count="2">
            <x v="0"/>
            <x v="9"/>
          </reference>
        </references>
      </pivotArea>
    </format>
    <format dxfId="50">
      <pivotArea outline="0" collapsedLevelsAreSubtotals="1" fieldPosition="0"/>
    </format>
    <format dxfId="49">
      <pivotArea dataOnly="0" labelOnly="1" fieldPosition="0">
        <references count="1">
          <reference field="6" count="4">
            <x v="0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Число нд по СП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7" rowHeaderCaption=" СП" colHeaderCaption="Без задержки">
  <location ref="B44:D47" firstHeaderRow="0" firstDataRow="1" firstDataCol="1"/>
  <pivotFields count="20">
    <pivotField showAll="0" defaultSubtotal="0">
      <items count="6">
        <item h="1" m="1" x="4"/>
        <item h="1" m="1" x="5"/>
        <item h="1" x="0"/>
        <item h="1" x="1"/>
        <item h="1" x="2"/>
        <item x="3"/>
      </items>
    </pivotField>
    <pivotField showAll="0" defaultSubtotal="0">
      <items count="23">
        <item h="1" x="0"/>
        <item h="1" x="1"/>
        <item x="2"/>
        <item h="1" x="4"/>
        <item h="1" x="7"/>
        <item h="1" x="8"/>
        <item h="1" x="5"/>
        <item h="1" x="9"/>
        <item h="1" x="10"/>
        <item h="1" x="6"/>
        <item h="1" x="3"/>
        <item h="1" x="11"/>
        <item h="1" m="1" x="20"/>
        <item h="1" m="1" x="19"/>
        <item h="1" m="1" x="18"/>
        <item h="1" m="1" x="17"/>
        <item h="1" m="1" x="16"/>
        <item h="1" m="1" x="15"/>
        <item h="1" m="1" x="14"/>
        <item h="1" m="1" x="13"/>
        <item h="1" m="1" x="12"/>
        <item h="1" m="1" x="22"/>
        <item h="1" m="1" x="21"/>
      </items>
    </pivotField>
    <pivotField numFmtId="14" showAll="0" defaultSubtotal="0"/>
    <pivotField numFmtId="14" showAll="0" defaultSubtotal="0"/>
    <pivotField numFmtId="14" showAll="0" defaultSubtotal="0"/>
    <pivotField numFmtId="14" showAll="0" defaultSubtotal="0"/>
    <pivotField axis="axisRow" showAll="0" sortType="ascending">
      <items count="13">
        <item x="5"/>
        <item x="4"/>
        <item x="1"/>
        <item x="10"/>
        <item x="8"/>
        <item x="7"/>
        <item x="6"/>
        <item x="2"/>
        <item x="9"/>
        <item x="0"/>
        <item x="3"/>
        <item m="1" x="11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3">
    <i>
      <x/>
    </i>
    <i>
      <x v="1"/>
    </i>
    <i>
      <x v="10"/>
    </i>
  </rowItems>
  <colFields count="1">
    <field x="-2"/>
  </colFields>
  <colItems count="2">
    <i>
      <x/>
    </i>
    <i i="1">
      <x v="1"/>
    </i>
  </colItems>
  <dataFields count="2">
    <dataField name="Сумма по полю Подготовка без задержки" fld="13" baseField="0" baseItem="0"/>
    <dataField name="Сумма по полю Подготовка с задержкой" fld="14" baseField="0" baseItem="0"/>
  </dataFields>
  <chartFormats count="2"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Итоги числа НД" cacheId="0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 colHeaderCaption="Нет задержки ">
  <location ref="B10:C11" firstHeaderRow="0" firstDataRow="1" firstDataCol="0"/>
  <pivotFields count="20">
    <pivotField showAll="0" defaultSubtotal="0">
      <items count="6">
        <item h="1" m="1" x="4"/>
        <item h="1" m="1" x="5"/>
        <item h="1" x="0"/>
        <item h="1" x="1"/>
        <item h="1" x="2"/>
        <item x="3"/>
      </items>
    </pivotField>
    <pivotField showAll="0" defaultSubtotal="0">
      <items count="23">
        <item h="1" x="0"/>
        <item h="1" x="1"/>
        <item x="2"/>
        <item h="1" x="4"/>
        <item h="1" x="7"/>
        <item h="1" x="8"/>
        <item h="1" x="5"/>
        <item h="1" x="9"/>
        <item h="1" x="10"/>
        <item h="1" x="6"/>
        <item h="1" x="3"/>
        <item h="1" x="11"/>
        <item h="1" m="1" x="20"/>
        <item h="1" m="1" x="19"/>
        <item h="1" m="1" x="18"/>
        <item h="1" m="1" x="17"/>
        <item h="1" m="1" x="16"/>
        <item h="1" m="1" x="15"/>
        <item h="1" m="1" x="14"/>
        <item h="1" m="1" x="13"/>
        <item h="1" m="1" x="12"/>
        <item h="1" m="1" x="22"/>
        <item h="1" m="1" x="21"/>
      </items>
    </pivotField>
    <pivotField numFmtId="14" showAll="0" defaultSubtotal="0"/>
    <pivotField numFmtId="14" showAll="0" defaultSubtotal="0"/>
    <pivotField numFmtId="14" showAll="0" defaultSubtotal="0"/>
    <pivotField numFmtId="14" showAll="0" defaultSubtotal="0"/>
    <pivotField showAll="0">
      <items count="13">
        <item x="5"/>
        <item x="4"/>
        <item x="1"/>
        <item x="10"/>
        <item x="8"/>
        <item x="7"/>
        <item x="6"/>
        <item x="2"/>
        <item x="9"/>
        <item x="0"/>
        <item x="3"/>
        <item m="1" x="11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Сумма по полю Подготовка с задержкой" fld="14" baseField="0" baseItem="0"/>
    <dataField name="Сумма по полю Подготовка без задержки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Итоги по задержке" cacheId="0" applyNumberFormats="0" applyBorderFormats="0" applyFontFormats="0" applyPatternFormats="0" applyAlignmentFormats="0" applyWidthHeightFormats="1" dataCaption="Значения" updatedVersion="6" minRefreshableVersion="3" itemPrintTitles="1" createdVersion="6" indent="0" outline="1" outlineData="1" multipleFieldFilters="0">
  <location ref="B17:B18" firstHeaderRow="1" firstDataRow="1" firstDataCol="0"/>
  <pivotFields count="20">
    <pivotField showAll="0" defaultSubtotal="0">
      <items count="6">
        <item h="1" m="1" x="4"/>
        <item h="1" m="1" x="5"/>
        <item h="1" x="0"/>
        <item h="1" x="1"/>
        <item h="1" x="2"/>
        <item x="3"/>
      </items>
    </pivotField>
    <pivotField showAll="0" defaultSubtotal="0">
      <items count="23">
        <item h="1" x="0"/>
        <item h="1" x="1"/>
        <item x="2"/>
        <item h="1" x="4"/>
        <item h="1" x="7"/>
        <item h="1" x="8"/>
        <item h="1" x="5"/>
        <item h="1" x="9"/>
        <item h="1" x="10"/>
        <item h="1" x="6"/>
        <item h="1" x="3"/>
        <item h="1" x="11"/>
        <item h="1" m="1" x="20"/>
        <item h="1" m="1" x="19"/>
        <item h="1" m="1" x="18"/>
        <item h="1" m="1" x="17"/>
        <item h="1" m="1" x="16"/>
        <item h="1" m="1" x="15"/>
        <item h="1" m="1" x="14"/>
        <item h="1" m="1" x="13"/>
        <item h="1" m="1" x="12"/>
        <item h="1" m="1" x="22"/>
        <item h="1" m="1" x="21"/>
      </items>
    </pivotField>
    <pivotField numFmtId="14" showAll="0" defaultSubtotal="0"/>
    <pivotField numFmtId="14" showAll="0" defaultSubtotal="0"/>
    <pivotField numFmtId="14" showAll="0" defaultSubtotal="0"/>
    <pivotField numFmtId="14" showAll="0" defaultSubtotal="0"/>
    <pivotField showAll="0">
      <items count="13">
        <item x="5"/>
        <item x="4"/>
        <item x="1"/>
        <item x="10"/>
        <item x="8"/>
        <item x="7"/>
        <item x="6"/>
        <item x="2"/>
        <item x="9"/>
        <item x="0"/>
        <item x="3"/>
        <item m="1" x="11"/>
        <item t="default"/>
      </items>
    </pivotField>
    <pivotField showAll="0" defaultSubtotal="0"/>
    <pivotField showAl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dataFields count="1">
    <dataField name="Максимум по полю Задержка подготовки" fld="9" subtotal="max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Задержка по СП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8" rowHeaderCaption="СП ">
  <location ref="B25:D28" firstHeaderRow="0" firstDataRow="1" firstDataCol="1"/>
  <pivotFields count="20">
    <pivotField showAll="0" defaultSubtotal="0">
      <items count="6">
        <item h="1" m="1" x="4"/>
        <item h="1" m="1" x="5"/>
        <item h="1" x="0"/>
        <item h="1" x="1"/>
        <item h="1" x="2"/>
        <item x="3"/>
      </items>
    </pivotField>
    <pivotField showAll="0" defaultSubtotal="0">
      <items count="23">
        <item h="1" x="0"/>
        <item h="1" x="1"/>
        <item x="2"/>
        <item h="1" x="4"/>
        <item h="1" x="7"/>
        <item h="1" x="8"/>
        <item h="1" x="5"/>
        <item h="1" x="9"/>
        <item h="1" x="10"/>
        <item h="1" x="6"/>
        <item h="1" x="3"/>
        <item h="1" x="11"/>
        <item h="1" m="1" x="20"/>
        <item h="1" m="1" x="19"/>
        <item h="1" m="1" x="18"/>
        <item h="1" m="1" x="17"/>
        <item h="1" m="1" x="16"/>
        <item h="1" m="1" x="15"/>
        <item h="1" m="1" x="14"/>
        <item h="1" m="1" x="13"/>
        <item h="1" m="1" x="12"/>
        <item h="1" m="1" x="22"/>
        <item h="1" m="1" x="21"/>
      </items>
    </pivotField>
    <pivotField numFmtId="14" showAll="0" defaultSubtotal="0"/>
    <pivotField numFmtId="14" showAll="0" defaultSubtotal="0"/>
    <pivotField numFmtId="14" showAll="0" defaultSubtotal="0"/>
    <pivotField numFmtId="14" showAll="0" defaultSubtotal="0"/>
    <pivotField axis="axisRow" showAll="0" sortType="ascending">
      <items count="13">
        <item x="5"/>
        <item x="4"/>
        <item x="1"/>
        <item x="10"/>
        <item x="8"/>
        <item x="7"/>
        <item x="6"/>
        <item x="2"/>
        <item x="9"/>
        <item x="0"/>
        <item x="3"/>
        <item m="1" x="11"/>
        <item t="default"/>
      </items>
    </pivotField>
    <pivotField showAll="0" defaultSubtotal="0"/>
    <pivotField showAl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3">
    <i>
      <x/>
    </i>
    <i>
      <x v="1"/>
    </i>
    <i>
      <x v="10"/>
    </i>
  </rowItems>
  <colFields count="1">
    <field x="-2"/>
  </colFields>
  <colItems count="2">
    <i>
      <x/>
    </i>
    <i i="1">
      <x v="1"/>
    </i>
  </colItems>
  <dataFields count="2">
    <dataField name="Максимум по полю Задержка подготовки" fld="9" subtotal="max" baseField="6" baseItem="0"/>
    <dataField name="Максимум по полю Опережение подготовки" fld="11" subtotal="max" baseField="6" baseItem="0"/>
  </dataFields>
  <chartFormats count="3">
    <chartFormat chart="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Динамика числа нд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12" rowHeaderCaption=" Месяц" colHeaderCaption="Без задержки">
  <location ref="B85:D88" firstHeaderRow="0" firstDataRow="1" firstDataCol="1"/>
  <pivotFields count="20">
    <pivotField showAll="0" defaultSubtotal="0">
      <items count="6">
        <item h="1" m="1" x="4"/>
        <item h="1" m="1" x="5"/>
        <item h="1" x="0"/>
        <item h="1" x="1"/>
        <item h="1" x="2"/>
        <item x="3"/>
      </items>
    </pivotField>
    <pivotField axis="axisRow" showAll="0" sortType="ascending" defaultSubtotal="0">
      <items count="23">
        <item x="0"/>
        <item x="1"/>
        <item x="2"/>
        <item x="4"/>
        <item x="7"/>
        <item x="8"/>
        <item x="5"/>
        <item x="9"/>
        <item x="10"/>
        <item x="6"/>
        <item x="3"/>
        <item x="11"/>
        <item m="1" x="20"/>
        <item m="1" x="19"/>
        <item m="1" x="18"/>
        <item m="1" x="17"/>
        <item m="1" x="16"/>
        <item m="1" x="15"/>
        <item m="1" x="14"/>
        <item m="1" x="13"/>
        <item m="1" x="12"/>
        <item m="1" x="22"/>
        <item m="1" x="21"/>
      </items>
    </pivotField>
    <pivotField numFmtId="14" showAll="0" defaultSubtotal="0"/>
    <pivotField numFmtId="14" showAll="0" defaultSubtotal="0"/>
    <pivotField numFmtId="14" showAll="0" defaultSubtotal="0"/>
    <pivotField numFmtId="14" showAll="0" defaultSubtotal="0"/>
    <pivotField showAll="0">
      <items count="13">
        <item x="5"/>
        <item x="4"/>
        <item x="1"/>
        <item x="10"/>
        <item x="8"/>
        <item x="7"/>
        <item x="6"/>
        <item x="2"/>
        <item x="9"/>
        <item x="0"/>
        <item x="3"/>
        <item m="1" x="11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Сумма по полю Подготовка без задержки" fld="13" baseField="0" baseItem="0"/>
    <dataField name="Сумма по полю Подготовка с задержкой" fld="14" baseField="0" baseItem="0"/>
  </dataFields>
  <formats count="2">
    <format dxfId="47">
      <pivotArea dataOnly="0" labelOnly="1" fieldPosition="0">
        <references count="1">
          <reference field="1" count="1">
            <x v="12"/>
          </reference>
        </references>
      </pivotArea>
    </format>
    <format dxfId="46">
      <pivotArea dataOnly="0" labelOnly="1" fieldPosition="0">
        <references count="1">
          <reference field="1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</formats>
  <chartFormats count="2">
    <chartFormat chart="11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Динамика задержки" cacheId="0" applyNumberFormats="0" applyBorderFormats="0" applyFontFormats="0" applyPatternFormats="0" applyAlignmentFormats="0" applyWidthHeightFormats="1" dataCaption="Значения" updatedVersion="6" minRefreshableVersion="3" rowGrandTotals="0" colGrandTotals="0" itemPrintTitles="1" createdVersion="6" indent="0" outline="1" outlineData="1" multipleFieldFilters="0" chartFormat="9" rowHeaderCaption=" Месяц">
  <location ref="B62:D65" firstHeaderRow="0" firstDataRow="1" firstDataCol="1"/>
  <pivotFields count="20">
    <pivotField showAll="0" defaultSubtotal="0">
      <items count="6">
        <item h="1" m="1" x="4"/>
        <item h="1" m="1" x="5"/>
        <item h="1" x="0"/>
        <item h="1" x="1"/>
        <item h="1" x="2"/>
        <item x="3"/>
      </items>
    </pivotField>
    <pivotField axis="axisRow" showAll="0" defaultSubtotal="0">
      <items count="23">
        <item x="0"/>
        <item x="1"/>
        <item x="2"/>
        <item x="4"/>
        <item x="7"/>
        <item x="8"/>
        <item x="5"/>
        <item x="9"/>
        <item x="10"/>
        <item x="6"/>
        <item x="3"/>
        <item m="1" x="20"/>
        <item m="1" x="19"/>
        <item m="1" x="18"/>
        <item m="1" x="21"/>
        <item m="1" x="17"/>
        <item m="1" x="14"/>
        <item m="1" x="22"/>
        <item m="1" x="13"/>
        <item m="1" x="15"/>
        <item m="1" x="16"/>
        <item m="1" x="12"/>
        <item x="11"/>
      </items>
    </pivotField>
    <pivotField numFmtId="14" showAll="0" defaultSubtotal="0"/>
    <pivotField numFmtId="14" showAll="0" defaultSubtotal="0"/>
    <pivotField numFmtId="14" showAll="0" defaultSubtotal="0"/>
    <pivotField numFmtId="14" showAll="0" defaultSubtotal="0"/>
    <pivotField showAll="0">
      <items count="13">
        <item x="5"/>
        <item x="4"/>
        <item x="1"/>
        <item x="10"/>
        <item x="8"/>
        <item x="7"/>
        <item x="6"/>
        <item x="2"/>
        <item x="9"/>
        <item x="0"/>
        <item x="3"/>
        <item m="1" x="11"/>
        <item t="default"/>
      </items>
    </pivotField>
    <pivotField showAll="0" defaultSubtotal="0"/>
    <pivotField showAll="0"/>
    <pivotField dataField="1"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Максимум по полю Задержка подготовки" fld="9" subtotal="max" baseField="1" baseItem="0"/>
    <dataField name="Максимум по полю Опережение подготовки" fld="11" subtotal="max" baseField="1" baseItem="0"/>
  </dataFields>
  <formats count="1">
    <format dxfId="48">
      <pivotArea dataOnly="0" labelOnly="1" fieldPosition="0">
        <references count="1">
          <reference field="1" count="0"/>
        </references>
      </pivotArea>
    </format>
  </formats>
  <chartFormats count="3"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Сводная таблица4" cacheId="0" applyNumberFormats="0" applyBorderFormats="0" applyFontFormats="0" applyPatternFormats="0" applyAlignmentFormats="0" applyWidthHeightFormats="1" dataCaption="Значения" updatedVersion="5" minRefreshableVersion="3" rowGrandTotals="0" colGrandTotals="0" itemPrintTitles="1" createdVersion="6" indent="0" outline="1" outlineData="1" multipleFieldFilters="0" rowHeaderCaption="Периодичность " customListSort="0">
  <location ref="B122:B126" firstHeaderRow="1" firstDataRow="1" firstDataCol="1"/>
  <pivotFields count="20">
    <pivotField showAll="0"/>
    <pivotField showAll="0"/>
    <pivotField numFmtId="14" showAll="0"/>
    <pivotField numFmtId="14" showAll="0"/>
    <pivotField numFmtId="14" showAll="0"/>
    <pivotField numFmtId="14" showAll="0"/>
    <pivotField showAll="0"/>
    <pivotField showAll="0" defaultSubtotal="0"/>
    <pivotField axis="axisRow" showAll="0">
      <items count="8">
        <item x="1"/>
        <item x="3"/>
        <item x="0"/>
        <item m="1" x="6"/>
        <item m="1" x="5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8"/>
  </rowFields>
  <rowItems count="4">
    <i>
      <x/>
    </i>
    <i>
      <x v="1"/>
    </i>
    <i>
      <x v="2"/>
    </i>
    <i>
      <x v="6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Сводная таблица1" cacheId="0" applyNumberFormats="0" applyBorderFormats="0" applyFontFormats="0" applyPatternFormats="0" applyAlignmentFormats="0" applyWidthHeightFormats="1" dataCaption="Значения" updatedVersion="5" minRefreshableVersion="3" colGrandTotals="0" itemPrintTitles="1" createdVersion="6" indent="0" outline="1" outlineData="1" multipleFieldFilters="0" rowHeaderCaption="Мес" colHeaderCaption="Нет задержки ">
  <location ref="B3:N18" firstHeaderRow="1" firstDataRow="3" firstDataCol="1"/>
  <pivotFields count="20">
    <pivotField axis="axisCol" multipleItemSelectionAllowed="1" showAll="0" defaultSubtotal="0">
      <items count="6">
        <item h="1" m="1" x="4"/>
        <item h="1" m="1" x="5"/>
        <item x="0"/>
        <item x="1"/>
        <item x="2"/>
        <item x="3"/>
      </items>
    </pivotField>
    <pivotField axis="axisRow" showAll="0" defaultSubtotal="0">
      <items count="23">
        <item x="0"/>
        <item x="1"/>
        <item x="2"/>
        <item x="4"/>
        <item x="7"/>
        <item x="8"/>
        <item x="5"/>
        <item x="9"/>
        <item x="10"/>
        <item x="6"/>
        <item x="3"/>
        <item x="11"/>
        <item m="1" x="20"/>
        <item m="1" x="19"/>
        <item m="1" x="18"/>
        <item m="1" x="17"/>
        <item m="1" x="16"/>
        <item m="1" x="15"/>
        <item m="1" x="14"/>
        <item m="1" x="13"/>
        <item m="1" x="12"/>
        <item m="1" x="22"/>
        <item m="1" x="21"/>
      </items>
    </pivotField>
    <pivotField numFmtId="14" showAll="0" defaultSubtotal="0"/>
    <pivotField numFmtId="14" showAll="0" defaultSubtotal="0"/>
    <pivotField numFmtId="14" showAll="0" defaultSubtotal="0"/>
    <pivotField numFmtId="14" showAll="0" defaultSubtota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  <pivotField showAll="0" defaultSubtotal="0"/>
    <pivotField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12"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</colItems>
  <dataFields count="3">
    <dataField name="Сумма по полю Подготовка с задержкой" fld="14" baseField="0" baseItem="0"/>
    <dataField name="Сумма по полю Подготовка без задержки" fld="13" baseField="0" baseItem="0"/>
    <dataField name="Подготовлено" fld="19" baseField="0" baseItem="0"/>
  </dataFields>
  <formats count="15">
    <format dxfId="4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0"/>
          </reference>
        </references>
      </pivotArea>
    </format>
    <format dxfId="41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" count="1">
            <x v="0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>
            <x v="1"/>
          </reference>
        </references>
      </pivotArea>
    </format>
    <format dxfId="3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2"/>
          </reference>
        </references>
      </pivotArea>
    </format>
    <format dxfId="38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1" selected="0">
            <x v="3"/>
          </reference>
          <reference field="1" count="1">
            <x v="2"/>
          </reference>
        </references>
      </pivotArea>
    </format>
    <format dxfId="37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3"/>
          </reference>
        </references>
      </pivotArea>
    </format>
    <format dxfId="36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2" selected="0">
            <x v="3"/>
            <x v="4"/>
          </reference>
          <reference field="1" count="1">
            <x v="3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4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5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6"/>
          </reference>
        </references>
      </pivotArea>
    </format>
    <format dxfId="32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7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8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9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10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СП" xr10:uid="{00000000-0013-0000-FFFF-FFFF01000000}" sourceName="СП">
  <pivotTables>
    <pivotTable tabId="10" name="Итоги числа НД"/>
    <pivotTable tabId="10" name="Итоги по задержке"/>
    <pivotTable tabId="10" name="Динамика задержки"/>
    <pivotTable tabId="10" name="Динамика числа нд"/>
  </pivotTables>
  <data>
    <tabular pivotCacheId="1" showMissing="0">
      <items count="12">
        <i x="5" s="1"/>
        <i x="4" s="1"/>
        <i x="1" s="1"/>
        <i x="10" s="1"/>
        <i x="8" s="1"/>
        <i x="7" s="1"/>
        <i x="2" s="1"/>
        <i x="3" s="1"/>
        <i x="6" s="1" nd="1"/>
        <i x="9" s="1" nd="1"/>
        <i x="0" s="1" nd="1"/>
        <i x="1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00000000-0013-0000-FFFF-FFFF02000000}" sourceName="Год ">
  <pivotTables>
    <pivotTable tabId="10" name="Итоги числа НД"/>
    <pivotTable tabId="10" name="Динамика числа нд"/>
    <pivotTable tabId="10" name="Итоги по задержке"/>
    <pivotTable tabId="10" name="Задержка по СП"/>
    <pivotTable tabId="10" name="Число нд по СП"/>
    <pivotTable tabId="10" name="Динамика задержки"/>
    <pivotTable tabId="11" name="Сводная таблица1"/>
  </pivotTables>
  <data>
    <tabular pivotCacheId="1" showMissing="0">
      <items count="6">
        <i x="0"/>
        <i x="1"/>
        <i x="2"/>
        <i x="3" s="1"/>
        <i x="4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00000000-0013-0000-FFFF-FFFF03000000}" sourceName="Месяц">
  <pivotTables>
    <pivotTable tabId="10" name="Итоги числа НД"/>
    <pivotTable tabId="10" name="Итоги по задержке"/>
    <pivotTable tabId="10" name="Задержка по СП"/>
    <pivotTable tabId="10" name="Число нд по СП"/>
    <pivotTable tabId="11" name="Сводная таблица1"/>
  </pivotTables>
  <data>
    <tabular pivotCacheId="1" showMissing="0">
      <items count="23">
        <i x="0"/>
        <i x="1"/>
        <i x="2" s="1"/>
        <i x="4" nd="1"/>
        <i x="7" nd="1"/>
        <i x="8" nd="1"/>
        <i x="5" nd="1"/>
        <i x="9" nd="1"/>
        <i x="10" nd="1"/>
        <i x="6" nd="1"/>
        <i x="3" nd="1"/>
        <i x="11" nd="1"/>
        <i x="20" nd="1"/>
        <i x="19" nd="1"/>
        <i x="18" nd="1"/>
        <i x="17" nd="1"/>
        <i x="16" nd="1"/>
        <i x="15" nd="1"/>
        <i x="14" nd="1"/>
        <i x="13" nd="1"/>
        <i x="12" nd="1"/>
        <i x="22" nd="1"/>
        <i x="2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СП" xr10:uid="{00000000-0014-0000-FFFF-FFFF01000000}" cache="Срез_СП" caption="СП" lockedPosition="1" rowHeight="241300"/>
  <slicer name="Год " xr10:uid="{00000000-0014-0000-FFFF-FFFF02000000}" cache="Срез_Год" caption="Год " startItem="2" lockedPosition="1" rowHeight="241300"/>
  <slicer name="Месяц" xr10:uid="{00000000-0014-0000-FFFF-FFFF03000000}" cache="Срез_Месяц" caption="Месяц" columnCount="2" lockedPosition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НаборДан" displayName="НаборДан" ref="B133:B187" totalsRowShown="0" headerRowDxfId="45">
  <autoFilter ref="B133:B187" xr:uid="{00000000-0009-0000-0100-000003000000}"/>
  <tableColumns count="1">
    <tableColumn id="1" xr3:uid="{00000000-0010-0000-0000-000001000000}" name="Набор данных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B105:B116" totalsRowShown="0" dataDxfId="44">
  <autoFilter ref="B105:B116" xr:uid="{00000000-0009-0000-0100-000002000000}"/>
  <sortState xmlns:xlrd2="http://schemas.microsoft.com/office/spreadsheetml/2017/richdata2" ref="B106:B116">
    <sortCondition ref="B106"/>
  </sortState>
  <tableColumns count="1">
    <tableColumn id="1" xr3:uid="{00000000-0010-0000-0100-000001000000}" name="СП " dataDxfId="4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ТаблДан" displayName="ТаблДан" ref="B5:S838" totalsRowCount="1" headerRowDxfId="27" dataDxfId="25" totalsRowDxfId="24" headerRowBorderDxfId="26">
  <autoFilter ref="B5:S837" xr:uid="{00000000-0009-0000-0100-000001000000}">
    <filterColumn colId="3">
      <filters>
        <dateGroupItem year="2025" month="3" dateTimeGrouping="month"/>
      </filters>
    </filterColumn>
  </autoFilter>
  <sortState xmlns:xlrd2="http://schemas.microsoft.com/office/spreadsheetml/2017/richdata2" ref="B540:S788">
    <sortCondition ref="E5:E788"/>
  </sortState>
  <tableColumns count="18">
    <tableColumn id="9" xr3:uid="{00000000-0010-0000-0200-000009000000}" name="Год " totalsRowLabel="Итог" dataDxfId="23" totalsRowDxfId="22">
      <calculatedColumnFormula>YEAR(IF(ISBLANK(ТаблДан[Срок подготовки]),ТаблДан[Срок отправки],ТаблДан[Срок подготовки]))</calculatedColumnFormula>
    </tableColumn>
    <tableColumn id="10" xr3:uid="{00000000-0010-0000-0200-00000A000000}" name="Месяц" dataDxfId="21" totalsRowDxfId="20">
      <calculatedColumnFormula>TEXT(ТаблДан[[#This Row],[Срок подготовки]],"МММ")</calculatedColumnFormula>
    </tableColumn>
    <tableColumn id="2" xr3:uid="{00000000-0010-0000-0200-000002000000}" name="Дата подготовки" dataDxfId="19" totalsRowDxfId="18"/>
    <tableColumn id="1" xr3:uid="{00000000-0010-0000-0200-000001000000}" name="Срок подготовки" totalsRowDxfId="17"/>
    <tableColumn id="14" xr3:uid="{00000000-0010-0000-0200-00000E000000}" name="Дата отправки" totalsRowDxfId="16"/>
    <tableColumn id="13" xr3:uid="{00000000-0010-0000-0200-00000D000000}" name="Срок отправки" totalsRowDxfId="15"/>
    <tableColumn id="3" xr3:uid="{00000000-0010-0000-0200-000003000000}" name="СП" totalsRowDxfId="14"/>
    <tableColumn id="4" xr3:uid="{00000000-0010-0000-0200-000004000000}" name="Краткое наименование отчёта" totalsRowDxfId="13"/>
    <tableColumn id="5" xr3:uid="{00000000-0010-0000-0200-000005000000}" name="Периодичность" totalsRowLabel="Итого" totalsRowDxfId="12"/>
    <tableColumn id="6" xr3:uid="{00000000-0010-0000-0200-000006000000}" name="Задержка подготовки" totalsRowFunction="max" totalsRowDxfId="11">
      <calculatedColumnFormula>MAX(ТаблДан[Дата подготовки]-ТаблДан[Срок подготовки],0)</calculatedColumnFormula>
    </tableColumn>
    <tableColumn id="12" xr3:uid="{00000000-0010-0000-0200-00000C000000}" name="Задержка отправки" totalsRowFunction="max" totalsRowDxfId="10">
      <calculatedColumnFormula>MAX(ТаблДан[[#This Row],[Дата отправки]]-ТаблДан[[#This Row],[Срок отправки]],0)</calculatedColumnFormula>
    </tableColumn>
    <tableColumn id="7" xr3:uid="{00000000-0010-0000-0200-000007000000}" name="Опережение подготовки" totalsRowFunction="max" totalsRowDxfId="9">
      <calculatedColumnFormula>IF(ISBLANK(ТаблДан[[#This Row],[Дата подготовки]]),0,-MIN(ТаблДан[Дата подготовки]-ТаблДан[Срок подготовки],0))</calculatedColumnFormula>
    </tableColumn>
    <tableColumn id="16" xr3:uid="{00000000-0010-0000-0200-000010000000}" name="Опережение отправки" totalsRowFunction="max" totalsRowDxfId="8">
      <calculatedColumnFormula>IF(ISBLANK(ТаблДан[[#This Row],[Дата отправки]]),0,-MIN(ТаблДан[Дата отправки]-ТаблДан[Срок отправки],0))</calculatedColumnFormula>
    </tableColumn>
    <tableColumn id="8" xr3:uid="{00000000-0010-0000-0200-000008000000}" name="Подготовка без задержки" totalsRowFunction="sum" totalsRowDxfId="7">
      <calculatedColumnFormula>IF(ISBLANK(ТаблДан[[#This Row],[Дата подготовки]]),0,(ТаблДан[Задержка подготовки]=0)+0)</calculatedColumnFormula>
    </tableColumn>
    <tableColumn id="11" xr3:uid="{00000000-0010-0000-0200-00000B000000}" name="Подготовка с задержкой" totalsRowFunction="sum" totalsRowDxfId="6">
      <calculatedColumnFormula>IF(ISBLANK(ТаблДан[[#This Row],[Дата подготовки]]),0,1-ТаблДан[[#This Row],[Подготовка без задержки]])</calculatedColumnFormula>
    </tableColumn>
    <tableColumn id="17" xr3:uid="{00000000-0010-0000-0200-000011000000}" name="Отправка _x000a_без задержки" totalsRowFunction="sum" totalsRowDxfId="5">
      <calculatedColumnFormula>IF(ISBLANK(ТаблДан[[#This Row],[Дата отправки]]),0,(ТаблДан[[#This Row],[Задержка отправки]]=0)+0)</calculatedColumnFormula>
    </tableColumn>
    <tableColumn id="18" xr3:uid="{00000000-0010-0000-0200-000012000000}" name="Отправка с задержкой" totalsRowFunction="sum" totalsRowDxfId="4">
      <calculatedColumnFormula>IF(ISBLANK(ТаблДан[[#This Row],[Дата отправки]]),0,1-ТаблДан[[#This Row],[Отправка 
без задержки]])</calculatedColumnFormula>
    </tableColumn>
    <tableColumn id="15" xr3:uid="{00000000-0010-0000-0200-00000F000000}" name="Ошибка" dataDxfId="3" totalsRowDxfId="2">
      <calculatedColumnFormula>IF(COUNTBLANK(ТаблДан[[#This Row],[Дата подготовки]:[Периодичность]])&gt;0,"Пустые ячейки", "")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5.xm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T100"/>
  <sheetViews>
    <sheetView showGridLines="0" showRowColHeaders="0" tabSelected="1" topLeftCell="A2" zoomScale="80" zoomScaleNormal="80" workbookViewId="0">
      <selection activeCell="G19" sqref="G19"/>
    </sheetView>
  </sheetViews>
  <sheetFormatPr defaultColWidth="0" defaultRowHeight="15" x14ac:dyDescent="0.25"/>
  <cols>
    <col min="1" max="1" width="3.5703125" customWidth="1"/>
    <col min="2" max="2" width="4.28515625" customWidth="1"/>
    <col min="3" max="3" width="9.140625" customWidth="1"/>
    <col min="4" max="4" width="5.85546875" customWidth="1"/>
    <col min="5" max="5" width="85.28515625" customWidth="1"/>
    <col min="6" max="6" width="41" style="51" customWidth="1"/>
    <col min="7" max="7" width="44.7109375" customWidth="1"/>
    <col min="8" max="8" width="3" customWidth="1"/>
    <col min="9" max="16384" width="5.28515625" hidden="1"/>
  </cols>
  <sheetData>
    <row r="1" spans="3:20" hidden="1" x14ac:dyDescent="0.25">
      <c r="F1"/>
    </row>
    <row r="2" spans="3:20" s="1" customFormat="1" ht="29.25" customHeight="1" x14ac:dyDescent="0.25">
      <c r="C2" s="66"/>
      <c r="D2" s="66"/>
      <c r="E2" s="98" t="s">
        <v>116</v>
      </c>
      <c r="F2" s="99"/>
      <c r="G2" s="99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3:20" s="1" customFormat="1" ht="11.25" customHeight="1" x14ac:dyDescent="0.5">
      <c r="C3" s="66"/>
      <c r="D3" s="66"/>
      <c r="E3" s="67"/>
      <c r="F3" s="68"/>
      <c r="G3" s="68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3:20" ht="15" customHeight="1" x14ac:dyDescent="0.4">
      <c r="E4" s="100" t="s">
        <v>98</v>
      </c>
      <c r="F4" s="102" t="s">
        <v>117</v>
      </c>
      <c r="G4" s="103"/>
      <c r="H4" s="8"/>
      <c r="I4" s="8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3:20" ht="15" customHeight="1" x14ac:dyDescent="0.25">
      <c r="E5" s="101"/>
      <c r="F5" s="102"/>
      <c r="G5" s="103"/>
    </row>
    <row r="6" spans="3:20" ht="10.5" customHeight="1" x14ac:dyDescent="0.25">
      <c r="E6" s="101"/>
      <c r="F6" s="102"/>
      <c r="G6" s="103"/>
    </row>
    <row r="7" spans="3:20" ht="26.25" x14ac:dyDescent="0.4">
      <c r="E7" s="76" t="str">
        <f>Выборки!F6</f>
        <v>0 / 16</v>
      </c>
      <c r="F7" s="106" t="str">
        <f>Выборки!F13</f>
        <v>0</v>
      </c>
      <c r="G7" s="107"/>
    </row>
    <row r="8" spans="3:20" ht="15" customHeight="1" x14ac:dyDescent="0.25">
      <c r="E8" s="108" t="s">
        <v>108</v>
      </c>
      <c r="F8" s="108" t="s">
        <v>109</v>
      </c>
      <c r="G8" s="108"/>
    </row>
    <row r="9" spans="3:20" ht="7.5" customHeight="1" x14ac:dyDescent="0.25">
      <c r="E9" s="108"/>
      <c r="F9" s="108"/>
      <c r="G9" s="108"/>
    </row>
    <row r="10" spans="3:20" x14ac:dyDescent="0.25">
      <c r="F10"/>
    </row>
    <row r="11" spans="3:20" x14ac:dyDescent="0.25">
      <c r="F11"/>
    </row>
    <row r="12" spans="3:20" x14ac:dyDescent="0.25">
      <c r="F12"/>
    </row>
    <row r="13" spans="3:20" x14ac:dyDescent="0.25">
      <c r="F13"/>
    </row>
    <row r="14" spans="3:20" x14ac:dyDescent="0.25">
      <c r="F14"/>
    </row>
    <row r="15" spans="3:20" x14ac:dyDescent="0.25">
      <c r="F15"/>
    </row>
    <row r="16" spans="3:20" x14ac:dyDescent="0.25">
      <c r="F16"/>
    </row>
    <row r="17" spans="5:8" x14ac:dyDescent="0.25">
      <c r="F17"/>
    </row>
    <row r="18" spans="5:8" x14ac:dyDescent="0.25">
      <c r="F18"/>
    </row>
    <row r="19" spans="5:8" x14ac:dyDescent="0.25">
      <c r="F19"/>
    </row>
    <row r="20" spans="5:8" x14ac:dyDescent="0.25">
      <c r="F20"/>
    </row>
    <row r="21" spans="5:8" x14ac:dyDescent="0.25">
      <c r="F21"/>
    </row>
    <row r="22" spans="5:8" ht="10.5" customHeight="1" x14ac:dyDescent="0.25">
      <c r="E22" s="104" t="s">
        <v>112</v>
      </c>
      <c r="F22" s="105" t="s">
        <v>113</v>
      </c>
      <c r="G22" s="105"/>
      <c r="H22" s="105"/>
    </row>
    <row r="23" spans="5:8" ht="15" customHeight="1" x14ac:dyDescent="0.25">
      <c r="E23" s="104"/>
      <c r="F23" s="105"/>
      <c r="G23" s="105"/>
      <c r="H23" s="105"/>
    </row>
    <row r="24" spans="5:8" x14ac:dyDescent="0.25">
      <c r="F24"/>
    </row>
    <row r="25" spans="5:8" x14ac:dyDescent="0.25">
      <c r="F25"/>
    </row>
    <row r="26" spans="5:8" x14ac:dyDescent="0.25">
      <c r="F26"/>
    </row>
    <row r="27" spans="5:8" x14ac:dyDescent="0.25">
      <c r="F27"/>
    </row>
    <row r="28" spans="5:8" x14ac:dyDescent="0.25">
      <c r="F28"/>
    </row>
    <row r="29" spans="5:8" x14ac:dyDescent="0.25">
      <c r="F29"/>
    </row>
    <row r="30" spans="5:8" x14ac:dyDescent="0.25">
      <c r="F30"/>
    </row>
    <row r="31" spans="5:8" x14ac:dyDescent="0.25">
      <c r="F31"/>
    </row>
    <row r="32" spans="5:8" x14ac:dyDescent="0.25">
      <c r="F32"/>
    </row>
    <row r="33" spans="5:7" x14ac:dyDescent="0.25">
      <c r="F33"/>
    </row>
    <row r="34" spans="5:7" x14ac:dyDescent="0.25">
      <c r="F34"/>
    </row>
    <row r="35" spans="5:7" ht="18.75" x14ac:dyDescent="0.3">
      <c r="E35" s="56"/>
      <c r="F35"/>
    </row>
    <row r="36" spans="5:7" ht="3.75" customHeight="1" x14ac:dyDescent="0.3">
      <c r="E36" s="56"/>
      <c r="F36"/>
    </row>
    <row r="37" spans="5:7" ht="18.75" x14ac:dyDescent="0.3">
      <c r="E37" s="97" t="str">
        <f>Выборки!B2</f>
        <v/>
      </c>
      <c r="F37" s="97"/>
      <c r="G37" s="97"/>
    </row>
    <row r="38" spans="5:7" hidden="1" x14ac:dyDescent="0.25">
      <c r="E38" s="2" t="s">
        <v>51</v>
      </c>
      <c r="F38" s="3">
        <v>1</v>
      </c>
    </row>
    <row r="39" spans="5:7" ht="20.25" customHeight="1" x14ac:dyDescent="0.25">
      <c r="E39" s="58" t="str">
        <f>Выборки!B3</f>
        <v/>
      </c>
      <c r="F39" s="57" t="str">
        <f>Выборки!E3</f>
        <v/>
      </c>
      <c r="G39" s="57" t="str">
        <f>Выборки!F3</f>
        <v/>
      </c>
    </row>
    <row r="40" spans="5:7" hidden="1" x14ac:dyDescent="0.25">
      <c r="E40" s="2" t="s">
        <v>97</v>
      </c>
      <c r="F40" t="s">
        <v>101</v>
      </c>
      <c r="G40" t="s">
        <v>104</v>
      </c>
    </row>
    <row r="41" spans="5:7" x14ac:dyDescent="0.25">
      <c r="F41"/>
    </row>
    <row r="42" spans="5:7" x14ac:dyDescent="0.25">
      <c r="F42"/>
    </row>
    <row r="43" spans="5:7" x14ac:dyDescent="0.25">
      <c r="F43"/>
    </row>
    <row r="44" spans="5:7" x14ac:dyDescent="0.25">
      <c r="F44"/>
    </row>
    <row r="45" spans="5:7" x14ac:dyDescent="0.25">
      <c r="F45"/>
    </row>
    <row r="46" spans="5:7" x14ac:dyDescent="0.25">
      <c r="F46"/>
    </row>
    <row r="47" spans="5:7" x14ac:dyDescent="0.25">
      <c r="F47"/>
    </row>
    <row r="48" spans="5:7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5:7" x14ac:dyDescent="0.25">
      <c r="F65"/>
    </row>
    <row r="66" spans="5:7" x14ac:dyDescent="0.25">
      <c r="F66"/>
    </row>
    <row r="67" spans="5:7" x14ac:dyDescent="0.25">
      <c r="F67"/>
    </row>
    <row r="68" spans="5:7" x14ac:dyDescent="0.25">
      <c r="F68"/>
    </row>
    <row r="69" spans="5:7" x14ac:dyDescent="0.25">
      <c r="F69"/>
    </row>
    <row r="70" spans="5:7" x14ac:dyDescent="0.25">
      <c r="F70"/>
    </row>
    <row r="71" spans="5:7" x14ac:dyDescent="0.25">
      <c r="F71"/>
    </row>
    <row r="72" spans="5:7" x14ac:dyDescent="0.25">
      <c r="E72" s="59"/>
      <c r="F72" s="59"/>
      <c r="G72" s="59"/>
    </row>
    <row r="73" spans="5:7" x14ac:dyDescent="0.25">
      <c r="E73" s="59"/>
      <c r="F73" s="59"/>
      <c r="G73" s="59"/>
    </row>
    <row r="74" spans="5:7" x14ac:dyDescent="0.25">
      <c r="E74" s="59"/>
      <c r="F74" s="59"/>
      <c r="G74" s="59"/>
    </row>
    <row r="75" spans="5:7" x14ac:dyDescent="0.25">
      <c r="E75" s="59"/>
      <c r="F75" s="59"/>
      <c r="G75" s="59"/>
    </row>
    <row r="76" spans="5:7" x14ac:dyDescent="0.25">
      <c r="E76" s="59"/>
      <c r="F76" s="59"/>
      <c r="G76" s="59"/>
    </row>
    <row r="77" spans="5:7" x14ac:dyDescent="0.25">
      <c r="E77" s="59"/>
      <c r="F77" s="59"/>
      <c r="G77" s="59"/>
    </row>
    <row r="78" spans="5:7" x14ac:dyDescent="0.25">
      <c r="E78" s="59"/>
      <c r="F78" s="59"/>
      <c r="G78" s="59"/>
    </row>
    <row r="79" spans="5:7" x14ac:dyDescent="0.25">
      <c r="E79" s="59"/>
      <c r="F79" s="59"/>
      <c r="G79" s="59"/>
    </row>
    <row r="80" spans="5:7" x14ac:dyDescent="0.25">
      <c r="E80" s="59"/>
      <c r="F80" s="59"/>
      <c r="G80" s="59"/>
    </row>
    <row r="81" spans="5:7" x14ac:dyDescent="0.25">
      <c r="E81" s="59"/>
      <c r="F81" s="59"/>
      <c r="G81" s="59"/>
    </row>
    <row r="82" spans="5:7" x14ac:dyDescent="0.25">
      <c r="E82" s="59"/>
      <c r="F82" s="59"/>
      <c r="G82" s="59"/>
    </row>
    <row r="83" spans="5:7" x14ac:dyDescent="0.25">
      <c r="E83" s="59"/>
      <c r="F83" s="59"/>
      <c r="G83" s="59"/>
    </row>
    <row r="84" spans="5:7" x14ac:dyDescent="0.25">
      <c r="E84" s="59"/>
      <c r="F84" s="59"/>
      <c r="G84" s="59"/>
    </row>
    <row r="85" spans="5:7" x14ac:dyDescent="0.25">
      <c r="E85" s="59"/>
      <c r="F85" s="59"/>
      <c r="G85" s="59"/>
    </row>
    <row r="86" spans="5:7" x14ac:dyDescent="0.25">
      <c r="E86" s="59"/>
      <c r="F86" s="59"/>
      <c r="G86" s="59"/>
    </row>
    <row r="87" spans="5:7" x14ac:dyDescent="0.25">
      <c r="E87" s="59"/>
      <c r="F87" s="59"/>
      <c r="G87" s="59"/>
    </row>
    <row r="88" spans="5:7" x14ac:dyDescent="0.25">
      <c r="E88" s="59"/>
      <c r="F88" s="59"/>
      <c r="G88" s="59"/>
    </row>
    <row r="89" spans="5:7" x14ac:dyDescent="0.25">
      <c r="E89" s="59"/>
      <c r="F89" s="59"/>
      <c r="G89" s="59"/>
    </row>
    <row r="90" spans="5:7" x14ac:dyDescent="0.25">
      <c r="E90" s="59"/>
      <c r="F90" s="59"/>
      <c r="G90" s="59"/>
    </row>
    <row r="91" spans="5:7" x14ac:dyDescent="0.25">
      <c r="E91" s="59"/>
      <c r="F91" s="59"/>
      <c r="G91" s="59"/>
    </row>
    <row r="92" spans="5:7" x14ac:dyDescent="0.25">
      <c r="E92" s="59"/>
      <c r="F92" s="59"/>
      <c r="G92" s="59"/>
    </row>
    <row r="93" spans="5:7" x14ac:dyDescent="0.25">
      <c r="E93" s="59"/>
      <c r="F93" s="59"/>
      <c r="G93" s="59"/>
    </row>
    <row r="94" spans="5:7" x14ac:dyDescent="0.25">
      <c r="E94" s="59"/>
      <c r="F94" s="59"/>
      <c r="G94" s="59"/>
    </row>
    <row r="95" spans="5:7" x14ac:dyDescent="0.25">
      <c r="E95" s="59"/>
      <c r="F95" s="59"/>
      <c r="G95" s="59"/>
    </row>
    <row r="96" spans="5:7" x14ac:dyDescent="0.25">
      <c r="E96" s="59"/>
      <c r="F96" s="59"/>
      <c r="G96" s="59"/>
    </row>
    <row r="97" spans="5:7" x14ac:dyDescent="0.25">
      <c r="E97" s="59"/>
      <c r="F97" s="59"/>
      <c r="G97" s="59"/>
    </row>
    <row r="98" spans="5:7" x14ac:dyDescent="0.25">
      <c r="E98" s="59"/>
      <c r="F98" s="59"/>
      <c r="G98" s="59"/>
    </row>
    <row r="99" spans="5:7" x14ac:dyDescent="0.25">
      <c r="E99" s="59"/>
      <c r="F99" s="59"/>
      <c r="G99" s="59"/>
    </row>
    <row r="100" spans="5:7" x14ac:dyDescent="0.25">
      <c r="E100" s="59"/>
      <c r="F100" s="59"/>
      <c r="G100" s="59"/>
    </row>
  </sheetData>
  <sheetProtection selectLockedCells="1" autoFilter="0" pivotTables="0"/>
  <mergeCells count="9">
    <mergeCell ref="E37:G37"/>
    <mergeCell ref="E2:G2"/>
    <mergeCell ref="E4:E6"/>
    <mergeCell ref="F4:G6"/>
    <mergeCell ref="E22:E23"/>
    <mergeCell ref="F22:H23"/>
    <mergeCell ref="F7:G7"/>
    <mergeCell ref="E8:E9"/>
    <mergeCell ref="F8:G9"/>
  </mergeCells>
  <pageMargins left="0.70866141732283472" right="0.70866141732283472" top="0.74803149606299213" bottom="0.74803149606299213" header="0.31496062992125984" footer="0.31496062992125984"/>
  <pageSetup paperSize="9" scale="61" fitToHeight="2" orientation="landscape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2:F187"/>
  <sheetViews>
    <sheetView workbookViewId="0">
      <selection activeCell="B10" sqref="B10:C11"/>
    </sheetView>
  </sheetViews>
  <sheetFormatPr defaultRowHeight="15" x14ac:dyDescent="0.25"/>
  <cols>
    <col min="2" max="2" width="56.42578125" customWidth="1"/>
    <col min="3" max="3" width="31.28515625" customWidth="1"/>
    <col min="4" max="4" width="15.140625" customWidth="1"/>
    <col min="5" max="5" width="32.7109375" customWidth="1"/>
    <col min="6" max="6" width="17.42578125" customWidth="1"/>
  </cols>
  <sheetData>
    <row r="2" spans="2:6" x14ac:dyDescent="0.25">
      <c r="B2" s="65" t="str">
        <f>IF(D6=0,"","Отчёты, подготовленные с нарушением сроков Регламента")</f>
        <v/>
      </c>
      <c r="C2" s="65"/>
      <c r="D2" s="65"/>
      <c r="E2" s="65"/>
      <c r="F2" s="65"/>
    </row>
    <row r="3" spans="2:6" x14ac:dyDescent="0.25">
      <c r="B3" s="65" t="str">
        <f>IF(D6=0,"","Структурное подразделение и краткое наименование отчёта")</f>
        <v/>
      </c>
      <c r="C3" s="65"/>
      <c r="D3" s="65"/>
      <c r="E3" s="65" t="str">
        <f>IF(D6=0,"","Количество отчётов")</f>
        <v/>
      </c>
      <c r="F3" s="65" t="str">
        <f>IF(D6=0,"","Макс. задержка подготовки")</f>
        <v/>
      </c>
    </row>
    <row r="5" spans="2:6" ht="18.75" x14ac:dyDescent="0.3">
      <c r="B5" s="6" t="str">
        <f>IF(D7&gt;0,B6,B8)</f>
        <v>Подготовлено наборов данных 
с задержкой из общего числа</v>
      </c>
    </row>
    <row r="6" spans="2:6" ht="37.5" x14ac:dyDescent="0.3">
      <c r="B6" s="15" t="s">
        <v>99</v>
      </c>
      <c r="D6" s="6">
        <f>GETPIVOTDATA("Сумма по полю Подготовка с задержкой",$B$10)</f>
        <v>0</v>
      </c>
      <c r="F6" s="9" t="str">
        <f>D6&amp;" / "&amp;D7</f>
        <v>0 / 16</v>
      </c>
    </row>
    <row r="7" spans="2:6" ht="18.75" x14ac:dyDescent="0.3">
      <c r="B7" s="14" t="s">
        <v>100</v>
      </c>
      <c r="D7" s="6">
        <f>B11+C11</f>
        <v>16</v>
      </c>
      <c r="F7" s="9"/>
    </row>
    <row r="8" spans="2:6" ht="18.75" x14ac:dyDescent="0.3">
      <c r="B8" s="14" t="s">
        <v>81</v>
      </c>
      <c r="D8" s="6"/>
      <c r="F8" s="9"/>
    </row>
    <row r="9" spans="2:6" x14ac:dyDescent="0.25">
      <c r="F9" s="5"/>
    </row>
    <row r="10" spans="2:6" x14ac:dyDescent="0.25">
      <c r="B10" t="s">
        <v>101</v>
      </c>
      <c r="C10" t="s">
        <v>102</v>
      </c>
    </row>
    <row r="11" spans="2:6" x14ac:dyDescent="0.25">
      <c r="B11">
        <v>0</v>
      </c>
      <c r="C11">
        <v>16</v>
      </c>
    </row>
    <row r="13" spans="2:6" ht="18.75" x14ac:dyDescent="0.3">
      <c r="B13" s="6" t="str">
        <f>IF(D7&gt;0,B14,B8)</f>
        <v>Максимальная задержка 
подготовки данных (дни)</v>
      </c>
      <c r="E13" t="s">
        <v>80</v>
      </c>
      <c r="F13" s="9" t="str">
        <f>E14</f>
        <v>0</v>
      </c>
    </row>
    <row r="14" spans="2:6" ht="37.5" x14ac:dyDescent="0.3">
      <c r="B14" s="15" t="s">
        <v>103</v>
      </c>
      <c r="D14" s="6">
        <f>GETPIVOTDATA("Задержка подготовки",$B$17)</f>
        <v>0</v>
      </c>
      <c r="E14" t="str">
        <f>D14&amp;F14</f>
        <v>0</v>
      </c>
    </row>
    <row r="17" spans="2:4" x14ac:dyDescent="0.25">
      <c r="B17" t="s">
        <v>104</v>
      </c>
    </row>
    <row r="18" spans="2:4" x14ac:dyDescent="0.25">
      <c r="B18">
        <v>0</v>
      </c>
    </row>
    <row r="20" spans="2:4" ht="18.75" x14ac:dyDescent="0.3">
      <c r="B20" s="6"/>
    </row>
    <row r="21" spans="2:4" ht="18.75" x14ac:dyDescent="0.3">
      <c r="B21" s="6" t="s">
        <v>105</v>
      </c>
    </row>
    <row r="25" spans="2:4" x14ac:dyDescent="0.25">
      <c r="B25" s="2" t="s">
        <v>64</v>
      </c>
      <c r="C25" t="s">
        <v>104</v>
      </c>
      <c r="D25" t="s">
        <v>106</v>
      </c>
    </row>
    <row r="26" spans="2:4" x14ac:dyDescent="0.25">
      <c r="B26" s="3" t="s">
        <v>3</v>
      </c>
      <c r="C26">
        <v>0</v>
      </c>
      <c r="D26">
        <v>3</v>
      </c>
    </row>
    <row r="27" spans="2:4" x14ac:dyDescent="0.25">
      <c r="B27" s="3" t="s">
        <v>2</v>
      </c>
      <c r="C27">
        <v>0</v>
      </c>
      <c r="D27">
        <v>27</v>
      </c>
    </row>
    <row r="28" spans="2:4" x14ac:dyDescent="0.25">
      <c r="B28" s="3" t="s">
        <v>1</v>
      </c>
      <c r="C28">
        <v>0</v>
      </c>
      <c r="D28">
        <v>6</v>
      </c>
    </row>
    <row r="39" spans="2:4" ht="18.75" x14ac:dyDescent="0.3">
      <c r="B39" s="6"/>
    </row>
    <row r="40" spans="2:4" ht="18.75" x14ac:dyDescent="0.3">
      <c r="B40" s="6" t="s">
        <v>107</v>
      </c>
    </row>
    <row r="44" spans="2:4" x14ac:dyDescent="0.25">
      <c r="B44" s="2" t="s">
        <v>45</v>
      </c>
      <c r="C44" t="s">
        <v>102</v>
      </c>
      <c r="D44" t="s">
        <v>101</v>
      </c>
    </row>
    <row r="45" spans="2:4" x14ac:dyDescent="0.25">
      <c r="B45" s="3" t="s">
        <v>3</v>
      </c>
      <c r="C45">
        <v>6</v>
      </c>
      <c r="D45">
        <v>0</v>
      </c>
    </row>
    <row r="46" spans="2:4" x14ac:dyDescent="0.25">
      <c r="B46" s="3" t="s">
        <v>2</v>
      </c>
      <c r="C46">
        <v>1</v>
      </c>
      <c r="D46">
        <v>0</v>
      </c>
    </row>
    <row r="47" spans="2:4" x14ac:dyDescent="0.25">
      <c r="B47" s="3" t="s">
        <v>1</v>
      </c>
      <c r="C47">
        <v>9</v>
      </c>
      <c r="D47">
        <v>0</v>
      </c>
    </row>
    <row r="59" spans="2:4" ht="18.75" x14ac:dyDescent="0.3">
      <c r="B59" s="6" t="s">
        <v>111</v>
      </c>
    </row>
    <row r="62" spans="2:4" x14ac:dyDescent="0.25">
      <c r="B62" s="2" t="s">
        <v>49</v>
      </c>
      <c r="C62" t="s">
        <v>104</v>
      </c>
      <c r="D62" t="s">
        <v>106</v>
      </c>
    </row>
    <row r="63" spans="2:4" x14ac:dyDescent="0.25">
      <c r="B63" s="10" t="s">
        <v>48</v>
      </c>
      <c r="C63">
        <v>0</v>
      </c>
      <c r="D63">
        <v>58</v>
      </c>
    </row>
    <row r="64" spans="2:4" x14ac:dyDescent="0.25">
      <c r="B64" s="10" t="s">
        <v>118</v>
      </c>
      <c r="C64">
        <v>0</v>
      </c>
      <c r="D64">
        <v>21</v>
      </c>
    </row>
    <row r="65" spans="2:4" x14ac:dyDescent="0.25">
      <c r="B65" s="10" t="s">
        <v>122</v>
      </c>
      <c r="C65">
        <v>0</v>
      </c>
      <c r="D65">
        <v>27</v>
      </c>
    </row>
    <row r="79" spans="2:4" ht="18.75" x14ac:dyDescent="0.3">
      <c r="B79" s="6"/>
    </row>
    <row r="82" spans="2:4" ht="18.75" x14ac:dyDescent="0.3">
      <c r="B82" s="6" t="s">
        <v>110</v>
      </c>
    </row>
    <row r="85" spans="2:4" x14ac:dyDescent="0.25">
      <c r="B85" s="2" t="s">
        <v>49</v>
      </c>
      <c r="C85" t="s">
        <v>102</v>
      </c>
      <c r="D85" t="s">
        <v>101</v>
      </c>
    </row>
    <row r="86" spans="2:4" x14ac:dyDescent="0.25">
      <c r="B86" s="3" t="s">
        <v>48</v>
      </c>
      <c r="C86">
        <v>28</v>
      </c>
      <c r="D86">
        <v>0</v>
      </c>
    </row>
    <row r="87" spans="2:4" x14ac:dyDescent="0.25">
      <c r="B87" s="3" t="s">
        <v>118</v>
      </c>
      <c r="C87">
        <v>22</v>
      </c>
      <c r="D87">
        <v>0</v>
      </c>
    </row>
    <row r="88" spans="2:4" x14ac:dyDescent="0.25">
      <c r="B88" s="3" t="s">
        <v>122</v>
      </c>
      <c r="C88">
        <v>16</v>
      </c>
      <c r="D88">
        <v>0</v>
      </c>
    </row>
    <row r="102" spans="1:2" x14ac:dyDescent="0.25">
      <c r="A102" s="13"/>
    </row>
    <row r="103" spans="1:2" x14ac:dyDescent="0.25">
      <c r="A103" s="13"/>
    </row>
    <row r="105" spans="1:2" x14ac:dyDescent="0.25">
      <c r="B105" s="2" t="s">
        <v>64</v>
      </c>
    </row>
    <row r="106" spans="1:2" x14ac:dyDescent="0.25">
      <c r="B106" s="3" t="s">
        <v>3</v>
      </c>
    </row>
    <row r="107" spans="1:2" x14ac:dyDescent="0.25">
      <c r="B107" s="3" t="s">
        <v>2</v>
      </c>
    </row>
    <row r="108" spans="1:2" x14ac:dyDescent="0.25">
      <c r="B108" s="3" t="s">
        <v>10</v>
      </c>
    </row>
    <row r="109" spans="1:2" x14ac:dyDescent="0.25">
      <c r="B109" s="3" t="s">
        <v>115</v>
      </c>
    </row>
    <row r="110" spans="1:2" x14ac:dyDescent="0.25">
      <c r="B110" s="3" t="s">
        <v>6</v>
      </c>
    </row>
    <row r="111" spans="1:2" x14ac:dyDescent="0.25">
      <c r="B111" s="3" t="s">
        <v>5</v>
      </c>
    </row>
    <row r="112" spans="1:2" x14ac:dyDescent="0.25">
      <c r="B112" s="3" t="s">
        <v>4</v>
      </c>
    </row>
    <row r="113" spans="2:2" x14ac:dyDescent="0.25">
      <c r="B113" s="3" t="s">
        <v>0</v>
      </c>
    </row>
    <row r="114" spans="2:2" x14ac:dyDescent="0.25">
      <c r="B114" s="3" t="s">
        <v>7</v>
      </c>
    </row>
    <row r="115" spans="2:2" x14ac:dyDescent="0.25">
      <c r="B115" s="3" t="s">
        <v>8</v>
      </c>
    </row>
    <row r="116" spans="2:2" x14ac:dyDescent="0.25">
      <c r="B116" s="3" t="s">
        <v>1</v>
      </c>
    </row>
    <row r="122" spans="2:2" x14ac:dyDescent="0.25">
      <c r="B122" s="2" t="s">
        <v>79</v>
      </c>
    </row>
    <row r="123" spans="2:2" x14ac:dyDescent="0.25">
      <c r="B123" s="3" t="s">
        <v>12</v>
      </c>
    </row>
    <row r="124" spans="2:2" x14ac:dyDescent="0.25">
      <c r="B124" s="3" t="s">
        <v>11</v>
      </c>
    </row>
    <row r="125" spans="2:2" x14ac:dyDescent="0.25">
      <c r="B125" s="3" t="s">
        <v>9</v>
      </c>
    </row>
    <row r="126" spans="2:2" x14ac:dyDescent="0.25">
      <c r="B126" s="3" t="s">
        <v>94</v>
      </c>
    </row>
    <row r="133" spans="2:2" x14ac:dyDescent="0.25">
      <c r="B133" s="5" t="s">
        <v>93</v>
      </c>
    </row>
    <row r="134" spans="2:2" x14ac:dyDescent="0.25">
      <c r="B134" t="s">
        <v>65</v>
      </c>
    </row>
    <row r="135" spans="2:2" x14ac:dyDescent="0.25">
      <c r="B135" t="s">
        <v>72</v>
      </c>
    </row>
    <row r="136" spans="2:2" x14ac:dyDescent="0.25">
      <c r="B136" t="s">
        <v>85</v>
      </c>
    </row>
    <row r="137" spans="2:2" x14ac:dyDescent="0.25">
      <c r="B137" t="s">
        <v>25</v>
      </c>
    </row>
    <row r="138" spans="2:2" x14ac:dyDescent="0.25">
      <c r="B138" t="s">
        <v>24</v>
      </c>
    </row>
    <row r="139" spans="2:2" x14ac:dyDescent="0.25">
      <c r="B139" t="s">
        <v>86</v>
      </c>
    </row>
    <row r="140" spans="2:2" x14ac:dyDescent="0.25">
      <c r="B140" t="s">
        <v>77</v>
      </c>
    </row>
    <row r="141" spans="2:2" x14ac:dyDescent="0.25">
      <c r="B141" t="s">
        <v>16</v>
      </c>
    </row>
    <row r="142" spans="2:2" x14ac:dyDescent="0.25">
      <c r="B142" t="s">
        <v>66</v>
      </c>
    </row>
    <row r="143" spans="2:2" x14ac:dyDescent="0.25">
      <c r="B143" t="s">
        <v>75</v>
      </c>
    </row>
    <row r="144" spans="2:2" x14ac:dyDescent="0.25">
      <c r="B144" t="s">
        <v>74</v>
      </c>
    </row>
    <row r="145" spans="2:2" x14ac:dyDescent="0.25">
      <c r="B145" t="s">
        <v>67</v>
      </c>
    </row>
    <row r="146" spans="2:2" x14ac:dyDescent="0.25">
      <c r="B146" t="s">
        <v>68</v>
      </c>
    </row>
    <row r="147" spans="2:2" x14ac:dyDescent="0.25">
      <c r="B147" t="s">
        <v>26</v>
      </c>
    </row>
    <row r="148" spans="2:2" x14ac:dyDescent="0.25">
      <c r="B148" t="s">
        <v>44</v>
      </c>
    </row>
    <row r="149" spans="2:2" x14ac:dyDescent="0.25">
      <c r="B149" t="s">
        <v>27</v>
      </c>
    </row>
    <row r="150" spans="2:2" x14ac:dyDescent="0.25">
      <c r="B150" t="s">
        <v>41</v>
      </c>
    </row>
    <row r="151" spans="2:2" x14ac:dyDescent="0.25">
      <c r="B151" t="s">
        <v>95</v>
      </c>
    </row>
    <row r="152" spans="2:2" x14ac:dyDescent="0.25">
      <c r="B152" t="s">
        <v>38</v>
      </c>
    </row>
    <row r="153" spans="2:2" x14ac:dyDescent="0.25">
      <c r="B153" t="s">
        <v>39</v>
      </c>
    </row>
    <row r="154" spans="2:2" x14ac:dyDescent="0.25">
      <c r="B154" t="s">
        <v>37</v>
      </c>
    </row>
    <row r="155" spans="2:2" x14ac:dyDescent="0.25">
      <c r="B155" t="s">
        <v>29</v>
      </c>
    </row>
    <row r="156" spans="2:2" x14ac:dyDescent="0.25">
      <c r="B156" t="s">
        <v>28</v>
      </c>
    </row>
    <row r="157" spans="2:2" x14ac:dyDescent="0.25">
      <c r="B157" t="s">
        <v>22</v>
      </c>
    </row>
    <row r="158" spans="2:2" x14ac:dyDescent="0.25">
      <c r="B158" t="s">
        <v>52</v>
      </c>
    </row>
    <row r="159" spans="2:2" x14ac:dyDescent="0.25">
      <c r="B159" t="s">
        <v>23</v>
      </c>
    </row>
    <row r="160" spans="2:2" x14ac:dyDescent="0.25">
      <c r="B160" t="s">
        <v>14</v>
      </c>
    </row>
    <row r="161" spans="2:2" x14ac:dyDescent="0.25">
      <c r="B161" t="s">
        <v>13</v>
      </c>
    </row>
    <row r="162" spans="2:2" x14ac:dyDescent="0.25">
      <c r="B162" t="s">
        <v>33</v>
      </c>
    </row>
    <row r="163" spans="2:2" x14ac:dyDescent="0.25">
      <c r="B163" t="s">
        <v>34</v>
      </c>
    </row>
    <row r="164" spans="2:2" x14ac:dyDescent="0.25">
      <c r="B164" t="s">
        <v>83</v>
      </c>
    </row>
    <row r="165" spans="2:2" x14ac:dyDescent="0.25">
      <c r="B165" t="s">
        <v>20</v>
      </c>
    </row>
    <row r="166" spans="2:2" x14ac:dyDescent="0.25">
      <c r="B166" t="s">
        <v>53</v>
      </c>
    </row>
    <row r="167" spans="2:2" x14ac:dyDescent="0.25">
      <c r="B167" t="s">
        <v>88</v>
      </c>
    </row>
    <row r="168" spans="2:2" x14ac:dyDescent="0.25">
      <c r="B168" t="s">
        <v>71</v>
      </c>
    </row>
    <row r="169" spans="2:2" x14ac:dyDescent="0.25">
      <c r="B169" t="s">
        <v>21</v>
      </c>
    </row>
    <row r="170" spans="2:2" x14ac:dyDescent="0.25">
      <c r="B170" t="s">
        <v>73</v>
      </c>
    </row>
    <row r="171" spans="2:2" x14ac:dyDescent="0.25">
      <c r="B171" t="s">
        <v>30</v>
      </c>
    </row>
    <row r="172" spans="2:2" x14ac:dyDescent="0.25">
      <c r="B172" t="s">
        <v>69</v>
      </c>
    </row>
    <row r="173" spans="2:2" x14ac:dyDescent="0.25">
      <c r="B173" t="s">
        <v>19</v>
      </c>
    </row>
    <row r="174" spans="2:2" x14ac:dyDescent="0.25">
      <c r="B174" t="s">
        <v>82</v>
      </c>
    </row>
    <row r="175" spans="2:2" x14ac:dyDescent="0.25">
      <c r="B175" t="s">
        <v>70</v>
      </c>
    </row>
    <row r="176" spans="2:2" x14ac:dyDescent="0.25">
      <c r="B176" t="s">
        <v>78</v>
      </c>
    </row>
    <row r="177" spans="2:2" x14ac:dyDescent="0.25">
      <c r="B177" t="s">
        <v>84</v>
      </c>
    </row>
    <row r="178" spans="2:2" x14ac:dyDescent="0.25">
      <c r="B178" t="s">
        <v>31</v>
      </c>
    </row>
    <row r="179" spans="2:2" x14ac:dyDescent="0.25">
      <c r="B179" t="s">
        <v>32</v>
      </c>
    </row>
    <row r="180" spans="2:2" x14ac:dyDescent="0.25">
      <c r="B180" t="s">
        <v>42</v>
      </c>
    </row>
    <row r="181" spans="2:2" x14ac:dyDescent="0.25">
      <c r="B181" t="s">
        <v>92</v>
      </c>
    </row>
    <row r="182" spans="2:2" x14ac:dyDescent="0.25">
      <c r="B182" t="s">
        <v>35</v>
      </c>
    </row>
    <row r="183" spans="2:2" x14ac:dyDescent="0.25">
      <c r="B183" t="s">
        <v>36</v>
      </c>
    </row>
    <row r="184" spans="2:2" x14ac:dyDescent="0.25">
      <c r="B184" t="s">
        <v>96</v>
      </c>
    </row>
    <row r="185" spans="2:2" x14ac:dyDescent="0.25">
      <c r="B185" t="s">
        <v>15</v>
      </c>
    </row>
    <row r="186" spans="2:2" x14ac:dyDescent="0.25">
      <c r="B186" t="s">
        <v>76</v>
      </c>
    </row>
    <row r="187" spans="2:2" x14ac:dyDescent="0.25">
      <c r="B187" t="s">
        <v>43</v>
      </c>
    </row>
  </sheetData>
  <pageMargins left="0.7" right="0.7" top="0.75" bottom="0.75" header="0.3" footer="0.3"/>
  <pageSetup paperSize="9" orientation="portrait" r:id="rId8"/>
  <tableParts count="2"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18"/>
  <sheetViews>
    <sheetView workbookViewId="0">
      <selection activeCell="Q18" sqref="Q18"/>
    </sheetView>
  </sheetViews>
  <sheetFormatPr defaultRowHeight="15" x14ac:dyDescent="0.25"/>
  <cols>
    <col min="3" max="4" width="9.140625" hidden="1" customWidth="1"/>
    <col min="6" max="7" width="0" hidden="1" customWidth="1"/>
    <col min="9" max="10" width="0" hidden="1" customWidth="1"/>
    <col min="12" max="13" width="0" hidden="1" customWidth="1"/>
  </cols>
  <sheetData>
    <row r="2" spans="2:14" x14ac:dyDescent="0.25">
      <c r="E2">
        <v>2022</v>
      </c>
      <c r="H2">
        <v>2023</v>
      </c>
      <c r="K2">
        <v>2024</v>
      </c>
      <c r="N2">
        <v>2025</v>
      </c>
    </row>
    <row r="3" spans="2:14" x14ac:dyDescent="0.25">
      <c r="C3" s="2" t="s">
        <v>120</v>
      </c>
    </row>
    <row r="4" spans="2:14" x14ac:dyDescent="0.25">
      <c r="C4">
        <v>2022</v>
      </c>
      <c r="F4">
        <v>2023</v>
      </c>
      <c r="I4">
        <v>2024</v>
      </c>
      <c r="L4">
        <v>2025</v>
      </c>
    </row>
    <row r="5" spans="2:14" x14ac:dyDescent="0.25">
      <c r="B5" s="2" t="s">
        <v>121</v>
      </c>
      <c r="C5" t="s">
        <v>101</v>
      </c>
      <c r="D5" t="s">
        <v>102</v>
      </c>
      <c r="E5" t="s">
        <v>132</v>
      </c>
      <c r="F5" t="s">
        <v>101</v>
      </c>
      <c r="G5" t="s">
        <v>102</v>
      </c>
      <c r="H5" t="s">
        <v>132</v>
      </c>
      <c r="I5" t="s">
        <v>101</v>
      </c>
      <c r="J5" t="s">
        <v>102</v>
      </c>
      <c r="K5" t="s">
        <v>132</v>
      </c>
      <c r="L5" t="s">
        <v>101</v>
      </c>
      <c r="M5" t="s">
        <v>102</v>
      </c>
      <c r="N5" t="s">
        <v>132</v>
      </c>
    </row>
    <row r="6" spans="2:14" x14ac:dyDescent="0.25">
      <c r="B6" s="3" t="s">
        <v>48</v>
      </c>
      <c r="C6">
        <v>2</v>
      </c>
      <c r="D6">
        <v>24</v>
      </c>
      <c r="E6" s="96">
        <v>26</v>
      </c>
      <c r="F6" s="96">
        <v>0</v>
      </c>
      <c r="G6" s="96">
        <v>23</v>
      </c>
      <c r="H6" s="96">
        <v>23</v>
      </c>
      <c r="I6">
        <v>10</v>
      </c>
      <c r="J6">
        <v>18</v>
      </c>
      <c r="K6">
        <v>28</v>
      </c>
      <c r="L6">
        <v>0</v>
      </c>
      <c r="M6">
        <v>28</v>
      </c>
      <c r="N6">
        <v>28</v>
      </c>
    </row>
    <row r="7" spans="2:14" x14ac:dyDescent="0.25">
      <c r="B7" s="3" t="s">
        <v>118</v>
      </c>
      <c r="C7">
        <v>3</v>
      </c>
      <c r="D7">
        <v>19</v>
      </c>
      <c r="E7">
        <v>22</v>
      </c>
      <c r="F7">
        <v>0</v>
      </c>
      <c r="G7">
        <v>17</v>
      </c>
      <c r="H7" s="96">
        <v>17</v>
      </c>
      <c r="I7">
        <v>0</v>
      </c>
      <c r="J7">
        <v>22</v>
      </c>
      <c r="K7">
        <v>22</v>
      </c>
      <c r="L7">
        <v>0</v>
      </c>
      <c r="M7">
        <v>22</v>
      </c>
      <c r="N7">
        <v>22</v>
      </c>
    </row>
    <row r="8" spans="2:14" x14ac:dyDescent="0.25">
      <c r="B8" s="3" t="s">
        <v>122</v>
      </c>
      <c r="C8">
        <v>7</v>
      </c>
      <c r="D8">
        <v>7</v>
      </c>
      <c r="E8" s="96">
        <v>14</v>
      </c>
      <c r="F8" s="96">
        <v>0</v>
      </c>
      <c r="G8" s="96">
        <v>12</v>
      </c>
      <c r="H8" s="96">
        <v>12</v>
      </c>
      <c r="I8">
        <v>0</v>
      </c>
      <c r="J8">
        <v>16</v>
      </c>
      <c r="K8">
        <v>16</v>
      </c>
      <c r="L8">
        <v>0</v>
      </c>
      <c r="M8">
        <v>16</v>
      </c>
      <c r="N8">
        <v>16</v>
      </c>
    </row>
    <row r="9" spans="2:14" x14ac:dyDescent="0.25">
      <c r="B9" s="3" t="s">
        <v>123</v>
      </c>
      <c r="C9">
        <v>5</v>
      </c>
      <c r="D9">
        <v>26</v>
      </c>
      <c r="E9" s="96">
        <v>31</v>
      </c>
      <c r="F9" s="96">
        <v>0</v>
      </c>
      <c r="G9" s="96">
        <v>37</v>
      </c>
      <c r="H9" s="96">
        <v>37</v>
      </c>
      <c r="I9" s="96">
        <v>0</v>
      </c>
      <c r="J9" s="96">
        <v>34</v>
      </c>
      <c r="K9" s="96">
        <v>34</v>
      </c>
      <c r="N9">
        <v>0</v>
      </c>
    </row>
    <row r="10" spans="2:14" x14ac:dyDescent="0.25">
      <c r="B10" s="3" t="s">
        <v>124</v>
      </c>
      <c r="C10">
        <v>6</v>
      </c>
      <c r="D10">
        <v>12</v>
      </c>
      <c r="E10" s="96">
        <v>18</v>
      </c>
      <c r="F10">
        <v>0</v>
      </c>
      <c r="G10">
        <v>23</v>
      </c>
      <c r="H10">
        <v>23</v>
      </c>
      <c r="I10">
        <v>2</v>
      </c>
      <c r="J10">
        <v>21</v>
      </c>
      <c r="K10">
        <v>23</v>
      </c>
      <c r="N10">
        <v>0</v>
      </c>
    </row>
    <row r="11" spans="2:14" x14ac:dyDescent="0.25">
      <c r="B11" s="3" t="s">
        <v>125</v>
      </c>
      <c r="C11">
        <v>1</v>
      </c>
      <c r="D11">
        <v>11</v>
      </c>
      <c r="E11" s="96">
        <v>12</v>
      </c>
      <c r="F11">
        <v>0</v>
      </c>
      <c r="G11">
        <v>17</v>
      </c>
      <c r="H11">
        <v>17</v>
      </c>
      <c r="I11">
        <v>0</v>
      </c>
      <c r="J11">
        <v>17</v>
      </c>
      <c r="K11">
        <v>17</v>
      </c>
      <c r="N11">
        <v>0</v>
      </c>
    </row>
    <row r="12" spans="2:14" x14ac:dyDescent="0.25">
      <c r="B12" s="3" t="s">
        <v>126</v>
      </c>
      <c r="C12">
        <v>1</v>
      </c>
      <c r="D12">
        <v>26</v>
      </c>
      <c r="E12" s="96">
        <v>27</v>
      </c>
      <c r="F12">
        <v>4</v>
      </c>
      <c r="G12">
        <v>28</v>
      </c>
      <c r="H12">
        <v>32</v>
      </c>
      <c r="I12">
        <v>0</v>
      </c>
      <c r="J12">
        <v>33</v>
      </c>
      <c r="K12">
        <v>33</v>
      </c>
      <c r="N12">
        <v>0</v>
      </c>
    </row>
    <row r="13" spans="2:14" x14ac:dyDescent="0.25">
      <c r="B13" s="3" t="s">
        <v>127</v>
      </c>
      <c r="C13">
        <v>0</v>
      </c>
      <c r="D13">
        <v>11</v>
      </c>
      <c r="E13" s="96">
        <v>11</v>
      </c>
      <c r="F13">
        <v>0</v>
      </c>
      <c r="G13">
        <v>17</v>
      </c>
      <c r="H13">
        <v>17</v>
      </c>
      <c r="I13">
        <v>0</v>
      </c>
      <c r="J13">
        <v>16</v>
      </c>
      <c r="K13">
        <v>16</v>
      </c>
      <c r="N13">
        <v>0</v>
      </c>
    </row>
    <row r="14" spans="2:14" x14ac:dyDescent="0.25">
      <c r="B14" s="3" t="s">
        <v>128</v>
      </c>
      <c r="C14">
        <v>0</v>
      </c>
      <c r="D14">
        <v>12</v>
      </c>
      <c r="E14" s="96">
        <v>12</v>
      </c>
      <c r="F14">
        <v>1</v>
      </c>
      <c r="G14">
        <v>16</v>
      </c>
      <c r="H14">
        <v>17</v>
      </c>
      <c r="I14">
        <v>0</v>
      </c>
      <c r="J14">
        <v>17</v>
      </c>
      <c r="K14">
        <v>17</v>
      </c>
      <c r="N14">
        <v>0</v>
      </c>
    </row>
    <row r="15" spans="2:14" x14ac:dyDescent="0.25">
      <c r="B15" s="3" t="s">
        <v>129</v>
      </c>
      <c r="C15">
        <v>0</v>
      </c>
      <c r="D15">
        <v>28</v>
      </c>
      <c r="E15" s="96">
        <v>28</v>
      </c>
      <c r="F15">
        <v>0</v>
      </c>
      <c r="G15">
        <v>33</v>
      </c>
      <c r="H15">
        <v>33</v>
      </c>
      <c r="I15">
        <v>0</v>
      </c>
      <c r="J15">
        <v>33</v>
      </c>
      <c r="K15">
        <v>33</v>
      </c>
      <c r="N15">
        <v>0</v>
      </c>
    </row>
    <row r="16" spans="2:14" x14ac:dyDescent="0.25">
      <c r="B16" s="3" t="s">
        <v>130</v>
      </c>
      <c r="C16">
        <v>0</v>
      </c>
      <c r="D16">
        <v>12</v>
      </c>
      <c r="E16" s="96">
        <v>12</v>
      </c>
      <c r="F16">
        <v>0</v>
      </c>
      <c r="G16">
        <v>18</v>
      </c>
      <c r="H16">
        <v>18</v>
      </c>
      <c r="I16">
        <v>0</v>
      </c>
      <c r="J16">
        <v>18</v>
      </c>
      <c r="K16">
        <v>18</v>
      </c>
      <c r="N16">
        <v>0</v>
      </c>
    </row>
    <row r="17" spans="2:14" x14ac:dyDescent="0.25">
      <c r="B17" s="3" t="s">
        <v>131</v>
      </c>
      <c r="C17">
        <v>0</v>
      </c>
      <c r="D17">
        <v>12</v>
      </c>
      <c r="E17" s="96">
        <v>12</v>
      </c>
      <c r="F17">
        <v>0</v>
      </c>
      <c r="G17">
        <v>17</v>
      </c>
      <c r="H17">
        <v>17</v>
      </c>
      <c r="I17">
        <v>0</v>
      </c>
      <c r="J17">
        <v>17</v>
      </c>
      <c r="K17">
        <v>17</v>
      </c>
      <c r="N17">
        <v>0</v>
      </c>
    </row>
    <row r="18" spans="2:14" x14ac:dyDescent="0.25">
      <c r="B18" s="3" t="s">
        <v>119</v>
      </c>
      <c r="C18">
        <v>25</v>
      </c>
      <c r="D18">
        <v>200</v>
      </c>
      <c r="E18">
        <v>225</v>
      </c>
      <c r="F18">
        <v>5</v>
      </c>
      <c r="G18">
        <v>258</v>
      </c>
      <c r="H18">
        <v>263</v>
      </c>
      <c r="I18">
        <v>12</v>
      </c>
      <c r="J18">
        <v>262</v>
      </c>
      <c r="K18">
        <v>274</v>
      </c>
      <c r="L18">
        <v>0</v>
      </c>
      <c r="M18">
        <v>66</v>
      </c>
      <c r="N18">
        <v>66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pageSetUpPr fitToPage="1"/>
  </sheetPr>
  <dimension ref="A1:S838"/>
  <sheetViews>
    <sheetView showGridLines="0" showRowColHeaders="0" zoomScale="83" zoomScaleNormal="83" workbookViewId="0">
      <pane ySplit="5" topLeftCell="A6" activePane="bottomLeft" state="frozen"/>
      <selection pane="bottomLeft" activeCell="P853" sqref="P853"/>
    </sheetView>
  </sheetViews>
  <sheetFormatPr defaultColWidth="10.140625" defaultRowHeight="15" x14ac:dyDescent="0.25"/>
  <cols>
    <col min="1" max="1" width="2.85546875" customWidth="1"/>
    <col min="2" max="2" width="7.42578125" hidden="1" customWidth="1"/>
    <col min="3" max="3" width="10.85546875" hidden="1" customWidth="1"/>
    <col min="4" max="6" width="12" customWidth="1"/>
    <col min="7" max="7" width="11.42578125" customWidth="1"/>
    <col min="8" max="8" width="10.28515625" customWidth="1"/>
    <col min="9" max="9" width="78" customWidth="1"/>
    <col min="10" max="10" width="13.42578125" customWidth="1"/>
    <col min="11" max="11" width="10.5703125" customWidth="1"/>
    <col min="12" max="12" width="10" customWidth="1"/>
    <col min="13" max="13" width="12.28515625" customWidth="1"/>
    <col min="14" max="14" width="12.28515625" hidden="1" customWidth="1"/>
    <col min="15" max="15" width="12.42578125" customWidth="1"/>
    <col min="16" max="16" width="11.28515625" customWidth="1"/>
    <col min="17" max="17" width="12.85546875" hidden="1" customWidth="1"/>
    <col min="18" max="18" width="10.140625" customWidth="1"/>
    <col min="19" max="19" width="14.28515625" hidden="1" customWidth="1"/>
  </cols>
  <sheetData>
    <row r="1" spans="1:19" ht="9.75" hidden="1" customHeight="1" x14ac:dyDescent="0.25">
      <c r="C1" s="17">
        <v>44682</v>
      </c>
      <c r="D1" s="17">
        <v>44683</v>
      </c>
      <c r="E1" s="17">
        <v>44684</v>
      </c>
      <c r="F1" s="53">
        <v>45053</v>
      </c>
      <c r="G1" s="53">
        <v>45054</v>
      </c>
      <c r="H1" s="53">
        <v>45055</v>
      </c>
      <c r="I1" s="54">
        <v>45056</v>
      </c>
      <c r="J1" s="16"/>
    </row>
    <row r="2" spans="1:19" ht="18" hidden="1" customHeight="1" x14ac:dyDescent="0.25">
      <c r="C2" s="17"/>
      <c r="D2" s="17"/>
      <c r="E2" s="17"/>
      <c r="F2" s="17"/>
      <c r="G2" s="17"/>
      <c r="H2" s="17"/>
      <c r="I2" s="18"/>
      <c r="J2" s="16"/>
    </row>
    <row r="3" spans="1:19" ht="31.5" x14ac:dyDescent="0.25">
      <c r="A3" s="110"/>
      <c r="B3" s="110"/>
      <c r="C3" s="110"/>
      <c r="D3" s="110"/>
      <c r="E3" s="110"/>
      <c r="F3" s="109" t="s">
        <v>87</v>
      </c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</row>
    <row r="4" spans="1:19" ht="7.5" customHeight="1" x14ac:dyDescent="0.25">
      <c r="B4" s="11"/>
      <c r="F4" s="4"/>
      <c r="G4" s="4"/>
      <c r="J4" s="12"/>
      <c r="K4" s="12"/>
      <c r="L4" s="12"/>
      <c r="M4" s="12"/>
      <c r="N4" s="12"/>
    </row>
    <row r="5" spans="1:19" ht="25.5" x14ac:dyDescent="0.25">
      <c r="B5" s="41" t="s">
        <v>46</v>
      </c>
      <c r="C5" s="41" t="s">
        <v>47</v>
      </c>
      <c r="D5" s="42" t="s">
        <v>57</v>
      </c>
      <c r="E5" s="43" t="s">
        <v>56</v>
      </c>
      <c r="F5" s="43" t="s">
        <v>55</v>
      </c>
      <c r="G5" s="43" t="s">
        <v>58</v>
      </c>
      <c r="H5" s="44" t="s">
        <v>17</v>
      </c>
      <c r="I5" s="44" t="s">
        <v>114</v>
      </c>
      <c r="J5" s="44" t="s">
        <v>18</v>
      </c>
      <c r="K5" s="43" t="s">
        <v>54</v>
      </c>
      <c r="L5" s="43" t="s">
        <v>59</v>
      </c>
      <c r="M5" s="43" t="s">
        <v>60</v>
      </c>
      <c r="N5" s="43" t="s">
        <v>61</v>
      </c>
      <c r="O5" s="43" t="s">
        <v>50</v>
      </c>
      <c r="P5" s="43" t="s">
        <v>51</v>
      </c>
      <c r="Q5" s="43" t="s">
        <v>62</v>
      </c>
      <c r="R5" s="42" t="s">
        <v>63</v>
      </c>
      <c r="S5" s="45" t="s">
        <v>91</v>
      </c>
    </row>
    <row r="6" spans="1:19" s="1" customFormat="1" ht="27" hidden="1" customHeight="1" x14ac:dyDescent="0.25">
      <c r="B6" s="19">
        <f>YEAR(IF(ISBLANK(ТаблДан[Срок подготовки]),ТаблДан[Срок отправки],ТаблДан[Срок подготовки]))</f>
        <v>2022</v>
      </c>
      <c r="C6" s="20" t="str">
        <f>TEXT(ТаблДан[[#This Row],[Срок подготовки]],"МММ")</f>
        <v>янв</v>
      </c>
      <c r="D6" s="21">
        <v>44617</v>
      </c>
      <c r="E6" s="21">
        <v>44571</v>
      </c>
      <c r="F6" s="21">
        <v>44617</v>
      </c>
      <c r="G6" s="21">
        <v>44573</v>
      </c>
      <c r="H6" s="22" t="s">
        <v>8</v>
      </c>
      <c r="I6" s="23" t="s">
        <v>27</v>
      </c>
      <c r="J6" s="24" t="s">
        <v>9</v>
      </c>
      <c r="K6" s="25">
        <f>MAX(ТаблДан[Дата подготовки]-ТаблДан[Срок подготовки],0)</f>
        <v>46</v>
      </c>
      <c r="L6" s="25">
        <f>MAX(ТаблДан[[#This Row],[Дата отправки]]-ТаблДан[[#This Row],[Срок отправки]],0)</f>
        <v>44</v>
      </c>
      <c r="M6" s="25">
        <f>IF(ISBLANK(ТаблДан[[#This Row],[Дата подготовки]]),0,-MIN(ТаблДан[Дата подготовки]-ТаблДан[Срок подготовки],0))</f>
        <v>0</v>
      </c>
      <c r="N6" s="25">
        <f>IF(ISBLANK(ТаблДан[[#This Row],[Дата отправки]]),0,-MIN(ТаблДан[Дата отправки]-ТаблДан[Срок отправки],0))</f>
        <v>0</v>
      </c>
      <c r="O6" s="25">
        <f>IF(ISBLANK(ТаблДан[[#This Row],[Дата подготовки]]),0,(ТаблДан[Задержка подготовки]=0)+0)</f>
        <v>0</v>
      </c>
      <c r="P6" s="25">
        <f>IF(ISBLANK(ТаблДан[[#This Row],[Дата подготовки]]),0,1-ТаблДан[[#This Row],[Подготовка без задержки]])</f>
        <v>1</v>
      </c>
      <c r="Q6" s="25">
        <f>IF(ISBLANK(ТаблДан[[#This Row],[Дата отправки]]),0,(ТаблДан[[#This Row],[Задержка отправки]]=0)+0)</f>
        <v>0</v>
      </c>
      <c r="R6" s="25">
        <f>IF(ISBLANK(ТаблДан[[#This Row],[Дата отправки]]),0,1-ТаблДан[[#This Row],[Отправка 
без задержки]])</f>
        <v>1</v>
      </c>
      <c r="S6" s="46" t="str">
        <f>IF(COUNTBLANK(ТаблДан[[#This Row],[Дата подготовки]:[Периодичность]])&gt;0,"Пустые ячейки", "")</f>
        <v/>
      </c>
    </row>
    <row r="7" spans="1:19" s="1" customFormat="1" ht="27" hidden="1" customHeight="1" x14ac:dyDescent="0.25">
      <c r="B7" s="19">
        <f>YEAR(IF(ISBLANK(ТаблДан[Срок подготовки]),ТаблДан[Срок отправки],ТаблДан[Срок подготовки]))</f>
        <v>2022</v>
      </c>
      <c r="C7" s="20" t="str">
        <f>TEXT(ТаблДан[[#This Row],[Срок подготовки]],"МММ")</f>
        <v>янв</v>
      </c>
      <c r="D7" s="21">
        <v>44617</v>
      </c>
      <c r="E7" s="21">
        <v>44571</v>
      </c>
      <c r="F7" s="21">
        <v>44617</v>
      </c>
      <c r="G7" s="21">
        <v>44573</v>
      </c>
      <c r="H7" s="22" t="s">
        <v>8</v>
      </c>
      <c r="I7" s="23" t="s">
        <v>71</v>
      </c>
      <c r="J7" s="24" t="s">
        <v>9</v>
      </c>
      <c r="K7" s="25">
        <f>MAX(ТаблДан[Дата подготовки]-ТаблДан[Срок подготовки],0)</f>
        <v>46</v>
      </c>
      <c r="L7" s="25">
        <f>MAX(ТаблДан[[#This Row],[Дата отправки]]-ТаблДан[[#This Row],[Срок отправки]],0)</f>
        <v>44</v>
      </c>
      <c r="M7" s="25">
        <f>IF(ISBLANK(ТаблДан[[#This Row],[Дата подготовки]]),0,-MIN(ТаблДан[Дата подготовки]-ТаблДан[Срок подготовки],0))</f>
        <v>0</v>
      </c>
      <c r="N7" s="25">
        <f>IF(ISBLANK(ТаблДан[[#This Row],[Дата отправки]]),0,-MIN(ТаблДан[Дата отправки]-ТаблДан[Срок отправки],0))</f>
        <v>0</v>
      </c>
      <c r="O7" s="25">
        <f>IF(ISBLANK(ТаблДан[[#This Row],[Дата подготовки]]),0,(ТаблДан[Задержка подготовки]=0)+0)</f>
        <v>0</v>
      </c>
      <c r="P7" s="25">
        <f>IF(ISBLANK(ТаблДан[[#This Row],[Дата подготовки]]),0,1-ТаблДан[[#This Row],[Подготовка без задержки]])</f>
        <v>1</v>
      </c>
      <c r="Q7" s="25">
        <f>IF(ISBLANK(ТаблДан[[#This Row],[Дата отправки]]),0,(ТаблДан[[#This Row],[Задержка отправки]]=0)+0)</f>
        <v>0</v>
      </c>
      <c r="R7" s="25">
        <f>IF(ISBLANK(ТаблДан[[#This Row],[Дата отправки]]),0,1-ТаблДан[[#This Row],[Отправка 
без задержки]])</f>
        <v>1</v>
      </c>
      <c r="S7" s="46" t="str">
        <f>IF(COUNTBLANK(ТаблДан[[#This Row],[Дата подготовки]:[Периодичность]])&gt;0,"Пустые ячейки", "")</f>
        <v/>
      </c>
    </row>
    <row r="8" spans="1:19" s="1" customFormat="1" ht="27" hidden="1" customHeight="1" x14ac:dyDescent="0.25">
      <c r="B8" s="19">
        <f>YEAR(IF(ISBLANK(ТаблДан[Срок подготовки]),ТаблДан[Срок отправки],ТаблДан[Срок подготовки]))</f>
        <v>2022</v>
      </c>
      <c r="C8" s="20" t="str">
        <f>TEXT(ТаблДан[[#This Row],[Срок подготовки]],"МММ")</f>
        <v>фев</v>
      </c>
      <c r="D8" s="21">
        <v>44617</v>
      </c>
      <c r="E8" s="21">
        <v>44599</v>
      </c>
      <c r="F8" s="21">
        <v>44617</v>
      </c>
      <c r="G8" s="21">
        <v>44601</v>
      </c>
      <c r="H8" s="22" t="s">
        <v>8</v>
      </c>
      <c r="I8" s="23" t="s">
        <v>27</v>
      </c>
      <c r="J8" s="24" t="s">
        <v>9</v>
      </c>
      <c r="K8" s="25">
        <f>MAX(ТаблДан[Дата подготовки]-ТаблДан[Срок подготовки],0)</f>
        <v>18</v>
      </c>
      <c r="L8" s="25">
        <f>MAX(ТаблДан[[#This Row],[Дата отправки]]-ТаблДан[[#This Row],[Срок отправки]],0)</f>
        <v>16</v>
      </c>
      <c r="M8" s="25">
        <f>IF(ISBLANK(ТаблДан[[#This Row],[Дата подготовки]]),0,-MIN(ТаблДан[Дата подготовки]-ТаблДан[Срок подготовки],0))</f>
        <v>0</v>
      </c>
      <c r="N8" s="25">
        <f>IF(ISBLANK(ТаблДан[[#This Row],[Дата отправки]]),0,-MIN(ТаблДан[Дата отправки]-ТаблДан[Срок отправки],0))</f>
        <v>0</v>
      </c>
      <c r="O8" s="25">
        <f>IF(ISBLANK(ТаблДан[[#This Row],[Дата подготовки]]),0,(ТаблДан[Задержка подготовки]=0)+0)</f>
        <v>0</v>
      </c>
      <c r="P8" s="25">
        <f>IF(ISBLANK(ТаблДан[[#This Row],[Дата подготовки]]),0,1-ТаблДан[[#This Row],[Подготовка без задержки]])</f>
        <v>1</v>
      </c>
      <c r="Q8" s="25">
        <f>IF(ISBLANK(ТаблДан[[#This Row],[Дата отправки]]),0,(ТаблДан[[#This Row],[Задержка отправки]]=0)+0)</f>
        <v>0</v>
      </c>
      <c r="R8" s="25">
        <f>IF(ISBLANK(ТаблДан[[#This Row],[Дата отправки]]),0,1-ТаблДан[[#This Row],[Отправка 
без задержки]])</f>
        <v>1</v>
      </c>
      <c r="S8" s="46" t="str">
        <f>IF(COUNTBLANK(ТаблДан[[#This Row],[Дата подготовки]:[Периодичность]])&gt;0,"Пустые ячейки", "")</f>
        <v/>
      </c>
    </row>
    <row r="9" spans="1:19" s="1" customFormat="1" ht="27" hidden="1" customHeight="1" x14ac:dyDescent="0.25">
      <c r="B9" s="19">
        <f>YEAR(IF(ISBLANK(ТаблДан[Срок подготовки]),ТаблДан[Срок отправки],ТаблДан[Срок подготовки]))</f>
        <v>2022</v>
      </c>
      <c r="C9" s="20" t="str">
        <f>TEXT(ТаблДан[[#This Row],[Срок подготовки]],"МММ")</f>
        <v>фев</v>
      </c>
      <c r="D9" s="21">
        <v>44617</v>
      </c>
      <c r="E9" s="21">
        <v>44599</v>
      </c>
      <c r="F9" s="21">
        <v>44617</v>
      </c>
      <c r="G9" s="21">
        <v>44601</v>
      </c>
      <c r="H9" s="22" t="s">
        <v>8</v>
      </c>
      <c r="I9" s="23" t="s">
        <v>71</v>
      </c>
      <c r="J9" s="24" t="s">
        <v>9</v>
      </c>
      <c r="K9" s="25">
        <f>MAX(ТаблДан[Дата подготовки]-ТаблДан[Срок подготовки],0)</f>
        <v>18</v>
      </c>
      <c r="L9" s="25">
        <f>MAX(ТаблДан[[#This Row],[Дата отправки]]-ТаблДан[[#This Row],[Срок отправки]],0)</f>
        <v>16</v>
      </c>
      <c r="M9" s="25">
        <f>IF(ISBLANK(ТаблДан[[#This Row],[Дата подготовки]]),0,-MIN(ТаблДан[Дата подготовки]-ТаблДан[Срок подготовки],0))</f>
        <v>0</v>
      </c>
      <c r="N9" s="25">
        <f>IF(ISBLANK(ТаблДан[[#This Row],[Дата отправки]]),0,-MIN(ТаблДан[Дата отправки]-ТаблДан[Срок отправки],0))</f>
        <v>0</v>
      </c>
      <c r="O9" s="25">
        <f>IF(ISBLANK(ТаблДан[[#This Row],[Дата подготовки]]),0,(ТаблДан[Задержка подготовки]=0)+0)</f>
        <v>0</v>
      </c>
      <c r="P9" s="25">
        <f>IF(ISBLANK(ТаблДан[[#This Row],[Дата подготовки]]),0,1-ТаблДан[[#This Row],[Подготовка без задержки]])</f>
        <v>1</v>
      </c>
      <c r="Q9" s="25">
        <f>IF(ISBLANK(ТаблДан[[#This Row],[Дата отправки]]),0,(ТаблДан[[#This Row],[Задержка отправки]]=0)+0)</f>
        <v>0</v>
      </c>
      <c r="R9" s="25">
        <f>IF(ISBLANK(ТаблДан[[#This Row],[Дата отправки]]),0,1-ТаблДан[[#This Row],[Отправка 
без задержки]])</f>
        <v>1</v>
      </c>
      <c r="S9" s="46" t="str">
        <f>IF(COUNTBLANK(ТаблДан[[#This Row],[Дата подготовки]:[Периодичность]])&gt;0,"Пустые ячейки", "")</f>
        <v/>
      </c>
    </row>
    <row r="10" spans="1:19" s="1" customFormat="1" ht="27" hidden="1" customHeight="1" x14ac:dyDescent="0.25">
      <c r="B10" s="19">
        <f>YEAR(IF(ISBLANK(ТаблДан[Срок подготовки]),ТаблДан[Срок отправки],ТаблДан[Срок подготовки]))</f>
        <v>2022</v>
      </c>
      <c r="C10" s="20" t="str">
        <f>TEXT(ТаблДан[[#This Row],[Срок подготовки]],"МММ")</f>
        <v>мар</v>
      </c>
      <c r="D10" s="21">
        <v>44677</v>
      </c>
      <c r="E10" s="21">
        <v>44631</v>
      </c>
      <c r="F10" s="21">
        <v>44677</v>
      </c>
      <c r="G10" s="21">
        <v>44635</v>
      </c>
      <c r="H10" s="22" t="s">
        <v>8</v>
      </c>
      <c r="I10" s="23" t="s">
        <v>27</v>
      </c>
      <c r="J10" s="24" t="s">
        <v>9</v>
      </c>
      <c r="K10" s="25">
        <f>MAX(ТаблДан[Дата подготовки]-ТаблДан[Срок подготовки],0)</f>
        <v>46</v>
      </c>
      <c r="L10" s="25">
        <f>MAX(ТаблДан[[#This Row],[Дата отправки]]-ТаблДан[[#This Row],[Срок отправки]],0)</f>
        <v>42</v>
      </c>
      <c r="M10" s="25">
        <f>IF(ISBLANK(ТаблДан[[#This Row],[Дата подготовки]]),0,-MIN(ТаблДан[Дата подготовки]-ТаблДан[Срок подготовки],0))</f>
        <v>0</v>
      </c>
      <c r="N10" s="25">
        <f>IF(ISBLANK(ТаблДан[[#This Row],[Дата отправки]]),0,-MIN(ТаблДан[Дата отправки]-ТаблДан[Срок отправки],0))</f>
        <v>0</v>
      </c>
      <c r="O10" s="25">
        <f>IF(ISBLANK(ТаблДан[[#This Row],[Дата подготовки]]),0,(ТаблДан[Задержка подготовки]=0)+0)</f>
        <v>0</v>
      </c>
      <c r="P10" s="25">
        <f>IF(ISBLANK(ТаблДан[[#This Row],[Дата подготовки]]),0,1-ТаблДан[[#This Row],[Подготовка без задержки]])</f>
        <v>1</v>
      </c>
      <c r="Q10" s="25">
        <f>IF(ISBLANK(ТаблДан[[#This Row],[Дата отправки]]),0,(ТаблДан[[#This Row],[Задержка отправки]]=0)+0)</f>
        <v>0</v>
      </c>
      <c r="R10" s="25">
        <f>IF(ISBLANK(ТаблДан[[#This Row],[Дата отправки]]),0,1-ТаблДан[[#This Row],[Отправка 
без задержки]])</f>
        <v>1</v>
      </c>
      <c r="S10" s="46" t="str">
        <f>IF(COUNTBLANK(ТаблДан[[#This Row],[Дата подготовки]:[Периодичность]])&gt;0,"Пустые ячейки", "")</f>
        <v/>
      </c>
    </row>
    <row r="11" spans="1:19" s="1" customFormat="1" ht="27" hidden="1" customHeight="1" x14ac:dyDescent="0.25">
      <c r="B11" s="19">
        <f>YEAR(IF(ISBLANK(ТаблДан[Срок подготовки]),ТаблДан[Срок отправки],ТаблДан[Срок подготовки]))</f>
        <v>2022</v>
      </c>
      <c r="C11" s="20" t="str">
        <f>TEXT(ТаблДан[[#This Row],[Срок подготовки]],"МММ")</f>
        <v>мар</v>
      </c>
      <c r="D11" s="21">
        <v>44677</v>
      </c>
      <c r="E11" s="21">
        <v>44631</v>
      </c>
      <c r="F11" s="21">
        <v>44677</v>
      </c>
      <c r="G11" s="21">
        <v>44635</v>
      </c>
      <c r="H11" s="22" t="s">
        <v>8</v>
      </c>
      <c r="I11" s="23" t="s">
        <v>71</v>
      </c>
      <c r="J11" s="24" t="s">
        <v>9</v>
      </c>
      <c r="K11" s="25">
        <f>MAX(ТаблДан[Дата подготовки]-ТаблДан[Срок подготовки],0)</f>
        <v>46</v>
      </c>
      <c r="L11" s="25">
        <f>MAX(ТаблДан[[#This Row],[Дата отправки]]-ТаблДан[[#This Row],[Срок отправки]],0)</f>
        <v>42</v>
      </c>
      <c r="M11" s="25">
        <f>IF(ISBLANK(ТаблДан[[#This Row],[Дата подготовки]]),0,-MIN(ТаблДан[Дата подготовки]-ТаблДан[Срок подготовки],0))</f>
        <v>0</v>
      </c>
      <c r="N11" s="25">
        <f>IF(ISBLANK(ТаблДан[[#This Row],[Дата отправки]]),0,-MIN(ТаблДан[Дата отправки]-ТаблДан[Срок отправки],0))</f>
        <v>0</v>
      </c>
      <c r="O11" s="25">
        <f>IF(ISBLANK(ТаблДан[[#This Row],[Дата подготовки]]),0,(ТаблДан[Задержка подготовки]=0)+0)</f>
        <v>0</v>
      </c>
      <c r="P11" s="25">
        <f>IF(ISBLANK(ТаблДан[[#This Row],[Дата подготовки]]),0,1-ТаблДан[[#This Row],[Подготовка без задержки]])</f>
        <v>1</v>
      </c>
      <c r="Q11" s="25">
        <f>IF(ISBLANK(ТаблДан[[#This Row],[Дата отправки]]),0,(ТаблДан[[#This Row],[Задержка отправки]]=0)+0)</f>
        <v>0</v>
      </c>
      <c r="R11" s="25">
        <f>IF(ISBLANK(ТаблДан[[#This Row],[Дата отправки]]),0,1-ТаблДан[[#This Row],[Отправка 
без задержки]])</f>
        <v>1</v>
      </c>
      <c r="S11" s="46" t="str">
        <f>IF(COUNTBLANK(ТаблДан[[#This Row],[Дата подготовки]:[Периодичность]])&gt;0,"Пустые ячейки", "")</f>
        <v/>
      </c>
    </row>
    <row r="12" spans="1:19" s="1" customFormat="1" ht="27" hidden="1" customHeight="1" x14ac:dyDescent="0.25">
      <c r="B12" s="19">
        <f>YEAR(IF(ISBLANK(ТаблДан[Срок подготовки]),ТаблДан[Срок отправки],ТаблДан[Срок подготовки]))</f>
        <v>2022</v>
      </c>
      <c r="C12" s="26" t="str">
        <f>TEXT(ТаблДан[[#This Row],[Срок подготовки]],"МММ")</f>
        <v>фев</v>
      </c>
      <c r="D12" s="21">
        <v>44610</v>
      </c>
      <c r="E12" s="27">
        <v>44615</v>
      </c>
      <c r="F12" s="27">
        <v>44610</v>
      </c>
      <c r="G12" s="21">
        <v>44617</v>
      </c>
      <c r="H12" s="22" t="s">
        <v>10</v>
      </c>
      <c r="I12" s="23" t="s">
        <v>68</v>
      </c>
      <c r="J12" s="24" t="s">
        <v>12</v>
      </c>
      <c r="K12" s="25">
        <f>MAX(ТаблДан[Дата подготовки]-ТаблДан[Срок подготовки],0)</f>
        <v>0</v>
      </c>
      <c r="L12" s="25">
        <f>MAX(ТаблДан[[#This Row],[Дата отправки]]-ТаблДан[[#This Row],[Срок отправки]],0)</f>
        <v>0</v>
      </c>
      <c r="M12" s="25">
        <f>IF(ISBLANK(ТаблДан[[#This Row],[Дата подготовки]]),0,-MIN(ТаблДан[Дата подготовки]-ТаблДан[Срок подготовки],0))</f>
        <v>5</v>
      </c>
      <c r="N12" s="25">
        <f>IF(ISBLANK(ТаблДан[[#This Row],[Дата отправки]]),0,-MIN(ТаблДан[Дата отправки]-ТаблДан[Срок отправки],0))</f>
        <v>7</v>
      </c>
      <c r="O12" s="25">
        <f>IF(ISBLANK(ТаблДан[[#This Row],[Дата подготовки]]),0,(ТаблДан[Задержка подготовки]=0)+0)</f>
        <v>1</v>
      </c>
      <c r="P12" s="25">
        <f>IF(ISBLANK(ТаблДан[[#This Row],[Дата подготовки]]),0,1-ТаблДан[[#This Row],[Подготовка без задержки]])</f>
        <v>0</v>
      </c>
      <c r="Q12" s="25">
        <f>IF(ISBLANK(ТаблДан[[#This Row],[Дата отправки]]),0,(ТаблДан[[#This Row],[Задержка отправки]]=0)+0)</f>
        <v>1</v>
      </c>
      <c r="R12" s="25">
        <f>IF(ISBLANK(ТаблДан[[#This Row],[Дата отправки]]),0,1-ТаблДан[[#This Row],[Отправка 
без задержки]])</f>
        <v>0</v>
      </c>
      <c r="S12" s="46" t="str">
        <f>IF(COUNTBLANK(ТаблДан[[#This Row],[Дата подготовки]:[Периодичность]])&gt;0,"Пустые ячейки", "")</f>
        <v/>
      </c>
    </row>
    <row r="13" spans="1:19" s="1" customFormat="1" ht="27" hidden="1" customHeight="1" x14ac:dyDescent="0.25">
      <c r="B13" s="19">
        <f>YEAR(IF(ISBLANK(ТаблДан[Срок подготовки]),ТаблДан[Срок отправки],ТаблДан[Срок подготовки]))</f>
        <v>2022</v>
      </c>
      <c r="C13" s="26" t="str">
        <f>TEXT(ТаблДан[[#This Row],[Срок подготовки]],"МММ")</f>
        <v>ноя</v>
      </c>
      <c r="D13" s="21">
        <v>44882</v>
      </c>
      <c r="E13" s="27">
        <v>44888</v>
      </c>
      <c r="F13" s="27">
        <v>44882</v>
      </c>
      <c r="G13" s="21">
        <v>44890</v>
      </c>
      <c r="H13" s="22" t="s">
        <v>10</v>
      </c>
      <c r="I13" s="23" t="s">
        <v>68</v>
      </c>
      <c r="J13" s="24" t="s">
        <v>94</v>
      </c>
      <c r="K13" s="25">
        <f>MAX(ТаблДан[Дата подготовки]-ТаблДан[Срок подготовки],0)</f>
        <v>0</v>
      </c>
      <c r="L13" s="25">
        <f>MAX(ТаблДан[[#This Row],[Дата отправки]]-ТаблДан[[#This Row],[Срок отправки]],0)</f>
        <v>0</v>
      </c>
      <c r="M13" s="25">
        <f>IF(ISBLANK(ТаблДан[[#This Row],[Дата подготовки]]),0,-MIN(ТаблДан[Дата подготовки]-ТаблДан[Срок подготовки],0))</f>
        <v>6</v>
      </c>
      <c r="N13" s="25">
        <f>IF(ISBLANK(ТаблДан[[#This Row],[Дата отправки]]),0,-MIN(ТаблДан[Дата отправки]-ТаблДан[Срок отправки],0))</f>
        <v>8</v>
      </c>
      <c r="O13" s="25">
        <f>IF(ISBLANK(ТаблДан[[#This Row],[Дата подготовки]]),0,(ТаблДан[Задержка подготовки]=0)+0)</f>
        <v>1</v>
      </c>
      <c r="P13" s="25">
        <f>IF(ISBLANK(ТаблДан[[#This Row],[Дата подготовки]]),0,1-ТаблДан[[#This Row],[Подготовка без задержки]])</f>
        <v>0</v>
      </c>
      <c r="Q13" s="25">
        <f>IF(ISBLANK(ТаблДан[[#This Row],[Дата отправки]]),0,(ТаблДан[[#This Row],[Задержка отправки]]=0)+0)</f>
        <v>1</v>
      </c>
      <c r="R13" s="25">
        <f>IF(ISBLANK(ТаблДан[[#This Row],[Дата отправки]]),0,1-ТаблДан[[#This Row],[Отправка 
без задержки]])</f>
        <v>0</v>
      </c>
      <c r="S13" s="46" t="str">
        <f>IF(COUNTBLANK(ТаблДан[[#This Row],[Дата подготовки]:[Периодичность]])&gt;0,"Пустые ячейки", "")</f>
        <v/>
      </c>
    </row>
    <row r="14" spans="1:19" s="1" customFormat="1" ht="27" hidden="1" customHeight="1" x14ac:dyDescent="0.25">
      <c r="B14" s="19">
        <f>YEAR(IF(ISBLANK(ТаблДан[Срок подготовки]),ТаблДан[Срок отправки],ТаблДан[Срок подготовки]))</f>
        <v>2022</v>
      </c>
      <c r="C14" s="20" t="str">
        <f>TEXT(ТаблДан[[#This Row],[Срок подготовки]],"МММ")</f>
        <v>янв</v>
      </c>
      <c r="D14" s="21">
        <v>44573</v>
      </c>
      <c r="E14" s="21">
        <v>44573</v>
      </c>
      <c r="F14" s="21">
        <v>44573</v>
      </c>
      <c r="G14" s="21">
        <v>44575</v>
      </c>
      <c r="H14" s="22" t="s">
        <v>0</v>
      </c>
      <c r="I14" s="23" t="s">
        <v>31</v>
      </c>
      <c r="J14" s="24" t="s">
        <v>11</v>
      </c>
      <c r="K14" s="25">
        <f>MAX(ТаблДан[Дата подготовки]-ТаблДан[Срок подготовки],0)</f>
        <v>0</v>
      </c>
      <c r="L14" s="25">
        <f>MAX(ТаблДан[[#This Row],[Дата отправки]]-ТаблДан[[#This Row],[Срок отправки]],0)</f>
        <v>0</v>
      </c>
      <c r="M14" s="25">
        <f>IF(ISBLANK(ТаблДан[[#This Row],[Дата подготовки]]),0,-MIN(ТаблДан[Дата подготовки]-ТаблДан[Срок подготовки],0))</f>
        <v>0</v>
      </c>
      <c r="N14" s="25">
        <f>IF(ISBLANK(ТаблДан[[#This Row],[Дата отправки]]),0,-MIN(ТаблДан[Дата отправки]-ТаблДан[Срок отправки],0))</f>
        <v>2</v>
      </c>
      <c r="O14" s="25">
        <f>IF(ISBLANK(ТаблДан[[#This Row],[Дата подготовки]]),0,(ТаблДан[Задержка подготовки]=0)+0)</f>
        <v>1</v>
      </c>
      <c r="P14" s="25">
        <f>IF(ISBLANK(ТаблДан[[#This Row],[Дата подготовки]]),0,1-ТаблДан[[#This Row],[Подготовка без задержки]])</f>
        <v>0</v>
      </c>
      <c r="Q14" s="25">
        <f>IF(ISBLANK(ТаблДан[[#This Row],[Дата отправки]]),0,(ТаблДан[[#This Row],[Задержка отправки]]=0)+0)</f>
        <v>1</v>
      </c>
      <c r="R14" s="25">
        <f>IF(ISBLANK(ТаблДан[[#This Row],[Дата отправки]]),0,1-ТаблДан[[#This Row],[Отправка 
без задержки]])</f>
        <v>0</v>
      </c>
      <c r="S14" s="46" t="str">
        <f>IF(COUNTBLANK(ТаблДан[[#This Row],[Дата подготовки]:[Периодичность]])&gt;0,"Пустые ячейки", "")</f>
        <v/>
      </c>
    </row>
    <row r="15" spans="1:19" s="1" customFormat="1" ht="27" hidden="1" customHeight="1" x14ac:dyDescent="0.25">
      <c r="B15" s="19">
        <f>YEAR(IF(ISBLANK(ТаблДан[Срок подготовки]),ТаблДан[Срок отправки],ТаблДан[Срок подготовки]))</f>
        <v>2022</v>
      </c>
      <c r="C15" s="20" t="str">
        <f>TEXT(ТаблДан[[#This Row],[Срок подготовки]],"МММ")</f>
        <v>янв</v>
      </c>
      <c r="D15" s="21">
        <v>44573</v>
      </c>
      <c r="E15" s="21">
        <v>44573</v>
      </c>
      <c r="F15" s="21">
        <v>44573</v>
      </c>
      <c r="G15" s="21">
        <v>44575</v>
      </c>
      <c r="H15" s="22" t="s">
        <v>0</v>
      </c>
      <c r="I15" s="23" t="s">
        <v>32</v>
      </c>
      <c r="J15" s="24" t="s">
        <v>11</v>
      </c>
      <c r="K15" s="25">
        <f>MAX(ТаблДан[Дата подготовки]-ТаблДан[Срок подготовки],0)</f>
        <v>0</v>
      </c>
      <c r="L15" s="25">
        <f>MAX(ТаблДан[[#This Row],[Дата отправки]]-ТаблДан[[#This Row],[Срок отправки]],0)</f>
        <v>0</v>
      </c>
      <c r="M15" s="25">
        <f>IF(ISBLANK(ТаблДан[[#This Row],[Дата подготовки]]),0,-MIN(ТаблДан[Дата подготовки]-ТаблДан[Срок подготовки],0))</f>
        <v>0</v>
      </c>
      <c r="N15" s="25">
        <f>IF(ISBLANK(ТаблДан[[#This Row],[Дата отправки]]),0,-MIN(ТаблДан[Дата отправки]-ТаблДан[Срок отправки],0))</f>
        <v>2</v>
      </c>
      <c r="O15" s="25">
        <f>IF(ISBLANK(ТаблДан[[#This Row],[Дата подготовки]]),0,(ТаблДан[Задержка подготовки]=0)+0)</f>
        <v>1</v>
      </c>
      <c r="P15" s="25">
        <f>IF(ISBLANK(ТаблДан[[#This Row],[Дата подготовки]]),0,1-ТаблДан[[#This Row],[Подготовка без задержки]])</f>
        <v>0</v>
      </c>
      <c r="Q15" s="25">
        <f>IF(ISBLANK(ТаблДан[[#This Row],[Дата отправки]]),0,(ТаблДан[[#This Row],[Задержка отправки]]=0)+0)</f>
        <v>1</v>
      </c>
      <c r="R15" s="25">
        <f>IF(ISBLANK(ТаблДан[[#This Row],[Дата отправки]]),0,1-ТаблДан[[#This Row],[Отправка 
без задержки]])</f>
        <v>0</v>
      </c>
      <c r="S15" s="46" t="str">
        <f>IF(COUNTBLANK(ТаблДан[[#This Row],[Дата подготовки]:[Периодичность]])&gt;0,"Пустые ячейки", "")</f>
        <v/>
      </c>
    </row>
    <row r="16" spans="1:19" s="1" customFormat="1" ht="27" hidden="1" customHeight="1" x14ac:dyDescent="0.25">
      <c r="B16" s="19">
        <f>YEAR(IF(ISBLANK(ТаблДан[Срок подготовки]),ТаблДан[Срок отправки],ТаблДан[Срок подготовки]))</f>
        <v>2022</v>
      </c>
      <c r="C16" s="20" t="str">
        <f>TEXT(ТаблДан[[#This Row],[Срок подготовки]],"МММ")</f>
        <v>апр</v>
      </c>
      <c r="D16" s="21">
        <v>44656</v>
      </c>
      <c r="E16" s="21">
        <v>44656</v>
      </c>
      <c r="F16" s="21">
        <v>44656</v>
      </c>
      <c r="G16" s="21">
        <v>44658</v>
      </c>
      <c r="H16" s="22" t="s">
        <v>0</v>
      </c>
      <c r="I16" s="23" t="s">
        <v>31</v>
      </c>
      <c r="J16" s="24" t="s">
        <v>11</v>
      </c>
      <c r="K16" s="25">
        <f>MAX(ТаблДан[Дата подготовки]-ТаблДан[Срок подготовки],0)</f>
        <v>0</v>
      </c>
      <c r="L16" s="25">
        <f>MAX(ТаблДан[[#This Row],[Дата отправки]]-ТаблДан[[#This Row],[Срок отправки]],0)</f>
        <v>0</v>
      </c>
      <c r="M16" s="25">
        <f>IF(ISBLANK(ТаблДан[[#This Row],[Дата подготовки]]),0,-MIN(ТаблДан[Дата подготовки]-ТаблДан[Срок подготовки],0))</f>
        <v>0</v>
      </c>
      <c r="N16" s="25">
        <f>IF(ISBLANK(ТаблДан[[#This Row],[Дата отправки]]),0,-MIN(ТаблДан[Дата отправки]-ТаблДан[Срок отправки],0))</f>
        <v>2</v>
      </c>
      <c r="O16" s="25">
        <f>IF(ISBLANK(ТаблДан[[#This Row],[Дата подготовки]]),0,(ТаблДан[Задержка подготовки]=0)+0)</f>
        <v>1</v>
      </c>
      <c r="P16" s="25">
        <f>IF(ISBLANK(ТаблДан[[#This Row],[Дата подготовки]]),0,1-ТаблДан[[#This Row],[Подготовка без задержки]])</f>
        <v>0</v>
      </c>
      <c r="Q16" s="25">
        <f>IF(ISBLANK(ТаблДан[[#This Row],[Дата отправки]]),0,(ТаблДан[[#This Row],[Задержка отправки]]=0)+0)</f>
        <v>1</v>
      </c>
      <c r="R16" s="25">
        <f>IF(ISBLANK(ТаблДан[[#This Row],[Дата отправки]]),0,1-ТаблДан[[#This Row],[Отправка 
без задержки]])</f>
        <v>0</v>
      </c>
      <c r="S16" s="46" t="str">
        <f>IF(COUNTBLANK(ТаблДан[[#This Row],[Дата подготовки]:[Периодичность]])&gt;0,"Пустые ячейки", "")</f>
        <v/>
      </c>
    </row>
    <row r="17" spans="2:19" s="1" customFormat="1" ht="27" hidden="1" customHeight="1" x14ac:dyDescent="0.25">
      <c r="B17" s="19">
        <f>YEAR(IF(ISBLANK(ТаблДан[Срок подготовки]),ТаблДан[Срок отправки],ТаблДан[Срок подготовки]))</f>
        <v>2022</v>
      </c>
      <c r="C17" s="20" t="str">
        <f>TEXT(ТаблДан[[#This Row],[Срок подготовки]],"МММ")</f>
        <v>апр</v>
      </c>
      <c r="D17" s="21">
        <v>44656</v>
      </c>
      <c r="E17" s="21">
        <v>44656</v>
      </c>
      <c r="F17" s="21">
        <v>44656</v>
      </c>
      <c r="G17" s="21">
        <v>44658</v>
      </c>
      <c r="H17" s="22" t="s">
        <v>0</v>
      </c>
      <c r="I17" s="23" t="s">
        <v>32</v>
      </c>
      <c r="J17" s="24" t="s">
        <v>11</v>
      </c>
      <c r="K17" s="25">
        <f>MAX(ТаблДан[Дата подготовки]-ТаблДан[Срок подготовки],0)</f>
        <v>0</v>
      </c>
      <c r="L17" s="25">
        <f>MAX(ТаблДан[[#This Row],[Дата отправки]]-ТаблДан[[#This Row],[Срок отправки]],0)</f>
        <v>0</v>
      </c>
      <c r="M17" s="25">
        <f>IF(ISBLANK(ТаблДан[[#This Row],[Дата подготовки]]),0,-MIN(ТаблДан[Дата подготовки]-ТаблДан[Срок подготовки],0))</f>
        <v>0</v>
      </c>
      <c r="N17" s="25">
        <f>IF(ISBLANK(ТаблДан[[#This Row],[Дата отправки]]),0,-MIN(ТаблДан[Дата отправки]-ТаблДан[Срок отправки],0))</f>
        <v>2</v>
      </c>
      <c r="O17" s="25">
        <f>IF(ISBLANK(ТаблДан[[#This Row],[Дата подготовки]]),0,(ТаблДан[Задержка подготовки]=0)+0)</f>
        <v>1</v>
      </c>
      <c r="P17" s="25">
        <f>IF(ISBLANK(ТаблДан[[#This Row],[Дата подготовки]]),0,1-ТаблДан[[#This Row],[Подготовка без задержки]])</f>
        <v>0</v>
      </c>
      <c r="Q17" s="25">
        <f>IF(ISBLANK(ТаблДан[[#This Row],[Дата отправки]]),0,(ТаблДан[[#This Row],[Задержка отправки]]=0)+0)</f>
        <v>1</v>
      </c>
      <c r="R17" s="25">
        <f>IF(ISBLANK(ТаблДан[[#This Row],[Дата отправки]]),0,1-ТаблДан[[#This Row],[Отправка 
без задержки]])</f>
        <v>0</v>
      </c>
      <c r="S17" s="46" t="str">
        <f>IF(COUNTBLANK(ТаблДан[[#This Row],[Дата подготовки]:[Периодичность]])&gt;0,"Пустые ячейки", "")</f>
        <v/>
      </c>
    </row>
    <row r="18" spans="2:19" s="1" customFormat="1" ht="27" hidden="1" customHeight="1" x14ac:dyDescent="0.25">
      <c r="B18" s="19">
        <f>YEAR(IF(ISBLANK(ТаблДан[Срок подготовки]),ТаблДан[Срок отправки],ТаблДан[Срок подготовки]))</f>
        <v>2022</v>
      </c>
      <c r="C18" s="20" t="str">
        <f>TEXT(ТаблДан[[#This Row],[Срок подготовки]],"МММ")</f>
        <v>июл</v>
      </c>
      <c r="D18" s="21">
        <v>44747</v>
      </c>
      <c r="E18" s="21">
        <v>44749</v>
      </c>
      <c r="F18" s="21">
        <v>44747</v>
      </c>
      <c r="G18" s="21">
        <v>44753</v>
      </c>
      <c r="H18" s="22" t="s">
        <v>0</v>
      </c>
      <c r="I18" s="23" t="s">
        <v>31</v>
      </c>
      <c r="J18" s="24" t="s">
        <v>11</v>
      </c>
      <c r="K18" s="25">
        <f>MAX(ТаблДан[Дата подготовки]-ТаблДан[Срок подготовки],0)</f>
        <v>0</v>
      </c>
      <c r="L18" s="25">
        <f>MAX(ТаблДан[[#This Row],[Дата отправки]]-ТаблДан[[#This Row],[Срок отправки]],0)</f>
        <v>0</v>
      </c>
      <c r="M18" s="25">
        <f>IF(ISBLANK(ТаблДан[[#This Row],[Дата подготовки]]),0,-MIN(ТаблДан[Дата подготовки]-ТаблДан[Срок подготовки],0))</f>
        <v>2</v>
      </c>
      <c r="N18" s="25">
        <f>IF(ISBLANK(ТаблДан[[#This Row],[Дата отправки]]),0,-MIN(ТаблДан[Дата отправки]-ТаблДан[Срок отправки],0))</f>
        <v>6</v>
      </c>
      <c r="O18" s="25">
        <f>IF(ISBLANK(ТаблДан[[#This Row],[Дата подготовки]]),0,(ТаблДан[Задержка подготовки]=0)+0)</f>
        <v>1</v>
      </c>
      <c r="P18" s="25">
        <f>IF(ISBLANK(ТаблДан[[#This Row],[Дата подготовки]]),0,1-ТаблДан[[#This Row],[Подготовка без задержки]])</f>
        <v>0</v>
      </c>
      <c r="Q18" s="25">
        <f>IF(ISBLANK(ТаблДан[[#This Row],[Дата отправки]]),0,(ТаблДан[[#This Row],[Задержка отправки]]=0)+0)</f>
        <v>1</v>
      </c>
      <c r="R18" s="25">
        <f>IF(ISBLANK(ТаблДан[[#This Row],[Дата отправки]]),0,1-ТаблДан[[#This Row],[Отправка 
без задержки]])</f>
        <v>0</v>
      </c>
      <c r="S18" s="46" t="str">
        <f>IF(COUNTBLANK(ТаблДан[[#This Row],[Дата подготовки]:[Периодичность]])&gt;0,"Пустые ячейки", "")</f>
        <v/>
      </c>
    </row>
    <row r="19" spans="2:19" s="1" customFormat="1" ht="27" hidden="1" customHeight="1" x14ac:dyDescent="0.25">
      <c r="B19" s="19">
        <f>YEAR(IF(ISBLANK(ТаблДан[Срок подготовки]),ТаблДан[Срок отправки],ТаблДан[Срок подготовки]))</f>
        <v>2022</v>
      </c>
      <c r="C19" s="20" t="str">
        <f>TEXT(ТаблДан[[#This Row],[Срок подготовки]],"МММ")</f>
        <v>июл</v>
      </c>
      <c r="D19" s="21">
        <v>44747</v>
      </c>
      <c r="E19" s="21">
        <v>44749</v>
      </c>
      <c r="F19" s="21">
        <v>44747</v>
      </c>
      <c r="G19" s="21">
        <v>44753</v>
      </c>
      <c r="H19" s="22" t="s">
        <v>0</v>
      </c>
      <c r="I19" s="23" t="s">
        <v>32</v>
      </c>
      <c r="J19" s="24" t="s">
        <v>11</v>
      </c>
      <c r="K19" s="25">
        <f>MAX(ТаблДан[Дата подготовки]-ТаблДан[Срок подготовки],0)</f>
        <v>0</v>
      </c>
      <c r="L19" s="25">
        <f>MAX(ТаблДан[[#This Row],[Дата отправки]]-ТаблДан[[#This Row],[Срок отправки]],0)</f>
        <v>0</v>
      </c>
      <c r="M19" s="25">
        <f>IF(ISBLANK(ТаблДан[[#This Row],[Дата подготовки]]),0,-MIN(ТаблДан[Дата подготовки]-ТаблДан[Срок подготовки],0))</f>
        <v>2</v>
      </c>
      <c r="N19" s="25">
        <f>IF(ISBLANK(ТаблДан[[#This Row],[Дата отправки]]),0,-MIN(ТаблДан[Дата отправки]-ТаблДан[Срок отправки],0))</f>
        <v>6</v>
      </c>
      <c r="O19" s="25">
        <f>IF(ISBLANK(ТаблДан[[#This Row],[Дата подготовки]]),0,(ТаблДан[Задержка подготовки]=0)+0)</f>
        <v>1</v>
      </c>
      <c r="P19" s="25">
        <f>IF(ISBLANK(ТаблДан[[#This Row],[Дата подготовки]]),0,1-ТаблДан[[#This Row],[Подготовка без задержки]])</f>
        <v>0</v>
      </c>
      <c r="Q19" s="25">
        <f>IF(ISBLANK(ТаблДан[[#This Row],[Дата отправки]]),0,(ТаблДан[[#This Row],[Задержка отправки]]=0)+0)</f>
        <v>1</v>
      </c>
      <c r="R19" s="25">
        <f>IF(ISBLANK(ТаблДан[[#This Row],[Дата отправки]]),0,1-ТаблДан[[#This Row],[Отправка 
без задержки]])</f>
        <v>0</v>
      </c>
      <c r="S19" s="46" t="str">
        <f>IF(COUNTBLANK(ТаблДан[[#This Row],[Дата подготовки]:[Периодичность]])&gt;0,"Пустые ячейки", "")</f>
        <v/>
      </c>
    </row>
    <row r="20" spans="2:19" s="1" customFormat="1" ht="27" hidden="1" customHeight="1" x14ac:dyDescent="0.25">
      <c r="B20" s="19">
        <f>YEAR(IF(ISBLANK(ТаблДан[Срок подготовки]),ТаблДан[Срок отправки],ТаблДан[Срок подготовки]))</f>
        <v>2022</v>
      </c>
      <c r="C20" s="20" t="str">
        <f>TEXT(ТаблДан[[#This Row],[Срок подготовки]],"МММ")</f>
        <v>окт</v>
      </c>
      <c r="D20" s="21">
        <v>44839</v>
      </c>
      <c r="E20" s="21">
        <v>44839</v>
      </c>
      <c r="F20" s="21">
        <v>44839</v>
      </c>
      <c r="G20" s="21">
        <v>44841</v>
      </c>
      <c r="H20" s="22" t="s">
        <v>0</v>
      </c>
      <c r="I20" s="23" t="s">
        <v>31</v>
      </c>
      <c r="J20" s="24" t="s">
        <v>11</v>
      </c>
      <c r="K20" s="25">
        <f>MAX(ТаблДан[Дата подготовки]-ТаблДан[Срок подготовки],0)</f>
        <v>0</v>
      </c>
      <c r="L20" s="25">
        <f>MAX(ТаблДан[[#This Row],[Дата отправки]]-ТаблДан[[#This Row],[Срок отправки]],0)</f>
        <v>0</v>
      </c>
      <c r="M20" s="25">
        <f>IF(ISBLANK(ТаблДан[[#This Row],[Дата подготовки]]),0,-MIN(ТаблДан[Дата подготовки]-ТаблДан[Срок подготовки],0))</f>
        <v>0</v>
      </c>
      <c r="N20" s="25">
        <f>IF(ISBLANK(ТаблДан[[#This Row],[Дата отправки]]),0,-MIN(ТаблДан[Дата отправки]-ТаблДан[Срок отправки],0))</f>
        <v>2</v>
      </c>
      <c r="O20" s="25">
        <f>IF(ISBLANK(ТаблДан[[#This Row],[Дата подготовки]]),0,(ТаблДан[Задержка подготовки]=0)+0)</f>
        <v>1</v>
      </c>
      <c r="P20" s="25">
        <f>IF(ISBLANK(ТаблДан[[#This Row],[Дата подготовки]]),0,1-ТаблДан[[#This Row],[Подготовка без задержки]])</f>
        <v>0</v>
      </c>
      <c r="Q20" s="25">
        <f>IF(ISBLANK(ТаблДан[[#This Row],[Дата отправки]]),0,(ТаблДан[[#This Row],[Задержка отправки]]=0)+0)</f>
        <v>1</v>
      </c>
      <c r="R20" s="25">
        <f>IF(ISBLANK(ТаблДан[[#This Row],[Дата отправки]]),0,1-ТаблДан[[#This Row],[Отправка 
без задержки]])</f>
        <v>0</v>
      </c>
      <c r="S20" s="46" t="str">
        <f>IF(COUNTBLANK(ТаблДан[[#This Row],[Дата подготовки]:[Периодичность]])&gt;0,"Пустые ячейки", "")</f>
        <v/>
      </c>
    </row>
    <row r="21" spans="2:19" s="1" customFormat="1" ht="27" hidden="1" customHeight="1" x14ac:dyDescent="0.25">
      <c r="B21" s="19">
        <f>YEAR(IF(ISBLANK(ТаблДан[Срок подготовки]),ТаблДан[Срок отправки],ТаблДан[Срок подготовки]))</f>
        <v>2022</v>
      </c>
      <c r="C21" s="20" t="str">
        <f>TEXT(ТаблДан[[#This Row],[Срок подготовки]],"МММ")</f>
        <v>окт</v>
      </c>
      <c r="D21" s="21">
        <v>44839</v>
      </c>
      <c r="E21" s="21">
        <v>44839</v>
      </c>
      <c r="F21" s="21">
        <v>44839</v>
      </c>
      <c r="G21" s="21">
        <v>44841</v>
      </c>
      <c r="H21" s="22" t="s">
        <v>0</v>
      </c>
      <c r="I21" s="23" t="s">
        <v>32</v>
      </c>
      <c r="J21" s="24" t="s">
        <v>11</v>
      </c>
      <c r="K21" s="25">
        <f>MAX(ТаблДан[Дата подготовки]-ТаблДан[Срок подготовки],0)</f>
        <v>0</v>
      </c>
      <c r="L21" s="25">
        <f>MAX(ТаблДан[[#This Row],[Дата отправки]]-ТаблДан[[#This Row],[Срок отправки]],0)</f>
        <v>0</v>
      </c>
      <c r="M21" s="25">
        <f>IF(ISBLANK(ТаблДан[[#This Row],[Дата подготовки]]),0,-MIN(ТаблДан[Дата подготовки]-ТаблДан[Срок подготовки],0))</f>
        <v>0</v>
      </c>
      <c r="N21" s="25">
        <f>IF(ISBLANK(ТаблДан[[#This Row],[Дата отправки]]),0,-MIN(ТаблДан[Дата отправки]-ТаблДан[Срок отправки],0))</f>
        <v>2</v>
      </c>
      <c r="O21" s="25">
        <f>IF(ISBLANK(ТаблДан[[#This Row],[Дата подготовки]]),0,(ТаблДан[Задержка подготовки]=0)+0)</f>
        <v>1</v>
      </c>
      <c r="P21" s="25">
        <f>IF(ISBLANK(ТаблДан[[#This Row],[Дата подготовки]]),0,1-ТаблДан[[#This Row],[Подготовка без задержки]])</f>
        <v>0</v>
      </c>
      <c r="Q21" s="25">
        <f>IF(ISBLANK(ТаблДан[[#This Row],[Дата отправки]]),0,(ТаблДан[[#This Row],[Задержка отправки]]=0)+0)</f>
        <v>1</v>
      </c>
      <c r="R21" s="25">
        <f>IF(ISBLANK(ТаблДан[[#This Row],[Дата отправки]]),0,1-ТаблДан[[#This Row],[Отправка 
без задержки]])</f>
        <v>0</v>
      </c>
      <c r="S21" s="46" t="str">
        <f>IF(COUNTBLANK(ТаблДан[[#This Row],[Дата подготовки]:[Периодичность]])&gt;0,"Пустые ячейки", "")</f>
        <v/>
      </c>
    </row>
    <row r="22" spans="2:19" s="1" customFormat="1" ht="27" hidden="1" customHeight="1" x14ac:dyDescent="0.25">
      <c r="B22" s="19">
        <f>YEAR(IF(ISBLANK(ТаблДан[Срок подготовки]),ТаблДан[Срок отправки],ТаблДан[Срок подготовки]))</f>
        <v>2022</v>
      </c>
      <c r="C22" s="20" t="str">
        <f>TEXT(ТаблДан[[#This Row],[Срок подготовки]],"МММ")</f>
        <v>окт</v>
      </c>
      <c r="D22" s="21">
        <v>44839</v>
      </c>
      <c r="E22" s="21">
        <v>44839</v>
      </c>
      <c r="F22" s="21">
        <v>44839</v>
      </c>
      <c r="G22" s="21">
        <v>44841</v>
      </c>
      <c r="H22" s="22" t="s">
        <v>0</v>
      </c>
      <c r="I22" s="23" t="s">
        <v>42</v>
      </c>
      <c r="J22" s="24" t="s">
        <v>12</v>
      </c>
      <c r="K22" s="25">
        <f>MAX(ТаблДан[Дата подготовки]-ТаблДан[Срок подготовки],0)</f>
        <v>0</v>
      </c>
      <c r="L22" s="25">
        <f>MAX(ТаблДан[[#This Row],[Дата отправки]]-ТаблДан[[#This Row],[Срок отправки]],0)</f>
        <v>0</v>
      </c>
      <c r="M22" s="25">
        <f>IF(ISBLANK(ТаблДан[[#This Row],[Дата подготовки]]),0,-MIN(ТаблДан[Дата подготовки]-ТаблДан[Срок подготовки],0))</f>
        <v>0</v>
      </c>
      <c r="N22" s="25">
        <f>IF(ISBLANK(ТаблДан[[#This Row],[Дата отправки]]),0,-MIN(ТаблДан[Дата отправки]-ТаблДан[Срок отправки],0))</f>
        <v>2</v>
      </c>
      <c r="O22" s="25">
        <f>IF(ISBLANK(ТаблДан[[#This Row],[Дата подготовки]]),0,(ТаблДан[Задержка подготовки]=0)+0)</f>
        <v>1</v>
      </c>
      <c r="P22" s="25">
        <f>IF(ISBLANK(ТаблДан[[#This Row],[Дата подготовки]]),0,1-ТаблДан[[#This Row],[Подготовка без задержки]])</f>
        <v>0</v>
      </c>
      <c r="Q22" s="25">
        <f>IF(ISBLANK(ТаблДан[[#This Row],[Дата отправки]]),0,(ТаблДан[[#This Row],[Задержка отправки]]=0)+0)</f>
        <v>1</v>
      </c>
      <c r="R22" s="25">
        <f>IF(ISBLANK(ТаблДан[[#This Row],[Дата отправки]]),0,1-ТаблДан[[#This Row],[Отправка 
без задержки]])</f>
        <v>0</v>
      </c>
      <c r="S22" s="46" t="str">
        <f>IF(COUNTBLANK(ТаблДан[[#This Row],[Дата подготовки]:[Периодичность]])&gt;0,"Пустые ячейки", "")</f>
        <v/>
      </c>
    </row>
    <row r="23" spans="2:19" s="1" customFormat="1" ht="27" hidden="1" customHeight="1" x14ac:dyDescent="0.25">
      <c r="B23" s="19">
        <f>YEAR(IF(ISBLANK(ТаблДан[Срок подготовки]),ТаблДан[Срок отправки],ТаблДан[Срок подготовки]))</f>
        <v>2022</v>
      </c>
      <c r="C23" s="20" t="str">
        <f>TEXT(ТаблДан[[#This Row],[Срок подготовки]],"МММ")</f>
        <v>фев</v>
      </c>
      <c r="D23" s="21">
        <v>44594</v>
      </c>
      <c r="E23" s="21">
        <v>44594</v>
      </c>
      <c r="F23" s="21">
        <v>44594</v>
      </c>
      <c r="G23" s="21">
        <v>44596</v>
      </c>
      <c r="H23" s="22" t="s">
        <v>0</v>
      </c>
      <c r="I23" s="23" t="s">
        <v>76</v>
      </c>
      <c r="J23" s="24" t="s">
        <v>11</v>
      </c>
      <c r="K23" s="25">
        <f>MAX(ТаблДан[Дата подготовки]-ТаблДан[Срок подготовки],0)</f>
        <v>0</v>
      </c>
      <c r="L23" s="25">
        <f>MAX(ТаблДан[[#This Row],[Дата отправки]]-ТаблДан[[#This Row],[Срок отправки]],0)</f>
        <v>0</v>
      </c>
      <c r="M23" s="25">
        <f>IF(ISBLANK(ТаблДан[[#This Row],[Дата подготовки]]),0,-MIN(ТаблДан[Дата подготовки]-ТаблДан[Срок подготовки],0))</f>
        <v>0</v>
      </c>
      <c r="N23" s="25">
        <f>IF(ISBLANK(ТаблДан[[#This Row],[Дата отправки]]),0,-MIN(ТаблДан[Дата отправки]-ТаблДан[Срок отправки],0))</f>
        <v>2</v>
      </c>
      <c r="O23" s="25">
        <f>IF(ISBLANK(ТаблДан[[#This Row],[Дата подготовки]]),0,(ТаблДан[Задержка подготовки]=0)+0)</f>
        <v>1</v>
      </c>
      <c r="P23" s="25">
        <f>IF(ISBLANK(ТаблДан[[#This Row],[Дата подготовки]]),0,1-ТаблДан[[#This Row],[Подготовка без задержки]])</f>
        <v>0</v>
      </c>
      <c r="Q23" s="25">
        <f>IF(ISBLANK(ТаблДан[[#This Row],[Дата отправки]]),0,(ТаблДан[[#This Row],[Задержка отправки]]=0)+0)</f>
        <v>1</v>
      </c>
      <c r="R23" s="25">
        <f>IF(ISBLANK(ТаблДан[[#This Row],[Дата отправки]]),0,1-ТаблДан[[#This Row],[Отправка 
без задержки]])</f>
        <v>0</v>
      </c>
      <c r="S23" s="46" t="str">
        <f>IF(COUNTBLANK(ТаблДан[[#This Row],[Дата подготовки]:[Периодичность]])&gt;0,"Пустые ячейки", "")</f>
        <v/>
      </c>
    </row>
    <row r="24" spans="2:19" s="1" customFormat="1" ht="27" hidden="1" customHeight="1" x14ac:dyDescent="0.25">
      <c r="B24" s="19">
        <f>YEAR(IF(ISBLANK(ТаблДан[Срок подготовки]),ТаблДан[Срок отправки],ТаблДан[Срок подготовки]))</f>
        <v>2022</v>
      </c>
      <c r="C24" s="20" t="str">
        <f>TEXT(ТаблДан[[#This Row],[Срок подготовки]],"МММ")</f>
        <v>апр</v>
      </c>
      <c r="D24" s="21">
        <v>44676</v>
      </c>
      <c r="E24" s="21">
        <v>44677</v>
      </c>
      <c r="F24" s="21">
        <v>44676</v>
      </c>
      <c r="G24" s="21">
        <v>44679</v>
      </c>
      <c r="H24" s="22" t="s">
        <v>0</v>
      </c>
      <c r="I24" s="23" t="s">
        <v>76</v>
      </c>
      <c r="J24" s="24" t="s">
        <v>11</v>
      </c>
      <c r="K24" s="25">
        <f>MAX(ТаблДан[Дата подготовки]-ТаблДан[Срок подготовки],0)</f>
        <v>0</v>
      </c>
      <c r="L24" s="25">
        <f>MAX(ТаблДан[[#This Row],[Дата отправки]]-ТаблДан[[#This Row],[Срок отправки]],0)</f>
        <v>0</v>
      </c>
      <c r="M24" s="25">
        <f>IF(ISBLANK(ТаблДан[[#This Row],[Дата подготовки]]),0,-MIN(ТаблДан[Дата подготовки]-ТаблДан[Срок подготовки],0))</f>
        <v>1</v>
      </c>
      <c r="N24" s="25">
        <f>IF(ISBLANK(ТаблДан[[#This Row],[Дата отправки]]),0,-MIN(ТаблДан[Дата отправки]-ТаблДан[Срок отправки],0))</f>
        <v>3</v>
      </c>
      <c r="O24" s="25">
        <f>IF(ISBLANK(ТаблДан[[#This Row],[Дата подготовки]]),0,(ТаблДан[Задержка подготовки]=0)+0)</f>
        <v>1</v>
      </c>
      <c r="P24" s="25">
        <f>IF(ISBLANK(ТаблДан[[#This Row],[Дата подготовки]]),0,1-ТаблДан[[#This Row],[Подготовка без задержки]])</f>
        <v>0</v>
      </c>
      <c r="Q24" s="25">
        <f>IF(ISBLANK(ТаблДан[[#This Row],[Дата отправки]]),0,(ТаблДан[[#This Row],[Задержка отправки]]=0)+0)</f>
        <v>1</v>
      </c>
      <c r="R24" s="25">
        <f>IF(ISBLANK(ТаблДан[[#This Row],[Дата отправки]]),0,1-ТаблДан[[#This Row],[Отправка 
без задержки]])</f>
        <v>0</v>
      </c>
      <c r="S24" s="46" t="str">
        <f>IF(COUNTBLANK(ТаблДан[[#This Row],[Дата подготовки]:[Периодичность]])&gt;0,"Пустые ячейки", "")</f>
        <v/>
      </c>
    </row>
    <row r="25" spans="2:19" s="1" customFormat="1" ht="27" hidden="1" customHeight="1" x14ac:dyDescent="0.25">
      <c r="B25" s="19">
        <f>YEAR(IF(ISBLANK(ТаблДан[Срок подготовки]),ТаблДан[Срок отправки],ТаблДан[Срок подготовки]))</f>
        <v>2022</v>
      </c>
      <c r="C25" s="20" t="str">
        <f>TEXT(ТаблДан[[#This Row],[Срок подготовки]],"МММ")</f>
        <v>июл</v>
      </c>
      <c r="D25" s="21">
        <v>44769</v>
      </c>
      <c r="E25" s="21">
        <v>44770</v>
      </c>
      <c r="F25" s="21">
        <v>44769</v>
      </c>
      <c r="G25" s="21">
        <v>44774</v>
      </c>
      <c r="H25" s="22" t="s">
        <v>0</v>
      </c>
      <c r="I25" s="23" t="s">
        <v>76</v>
      </c>
      <c r="J25" s="24" t="s">
        <v>11</v>
      </c>
      <c r="K25" s="25">
        <f>MAX(ТаблДан[Дата подготовки]-ТаблДан[Срок подготовки],0)</f>
        <v>0</v>
      </c>
      <c r="L25" s="25">
        <f>MAX(ТаблДан[[#This Row],[Дата отправки]]-ТаблДан[[#This Row],[Срок отправки]],0)</f>
        <v>0</v>
      </c>
      <c r="M25" s="25">
        <f>IF(ISBLANK(ТаблДан[[#This Row],[Дата подготовки]]),0,-MIN(ТаблДан[Дата подготовки]-ТаблДан[Срок подготовки],0))</f>
        <v>1</v>
      </c>
      <c r="N25" s="25">
        <f>IF(ISBLANK(ТаблДан[[#This Row],[Дата отправки]]),0,-MIN(ТаблДан[Дата отправки]-ТаблДан[Срок отправки],0))</f>
        <v>5</v>
      </c>
      <c r="O25" s="25">
        <f>IF(ISBLANK(ТаблДан[[#This Row],[Дата подготовки]]),0,(ТаблДан[Задержка подготовки]=0)+0)</f>
        <v>1</v>
      </c>
      <c r="P25" s="25">
        <f>IF(ISBLANK(ТаблДан[[#This Row],[Дата подготовки]]),0,1-ТаблДан[[#This Row],[Подготовка без задержки]])</f>
        <v>0</v>
      </c>
      <c r="Q25" s="25">
        <f>IF(ISBLANK(ТаблДан[[#This Row],[Дата отправки]]),0,(ТаблДан[[#This Row],[Задержка отправки]]=0)+0)</f>
        <v>1</v>
      </c>
      <c r="R25" s="25">
        <f>IF(ISBLANK(ТаблДан[[#This Row],[Дата отправки]]),0,1-ТаблДан[[#This Row],[Отправка 
без задержки]])</f>
        <v>0</v>
      </c>
      <c r="S25" s="46" t="str">
        <f>IF(COUNTBLANK(ТаблДан[[#This Row],[Дата подготовки]:[Периодичность]])&gt;0,"Пустые ячейки", "")</f>
        <v/>
      </c>
    </row>
    <row r="26" spans="2:19" s="1" customFormat="1" ht="27" hidden="1" customHeight="1" x14ac:dyDescent="0.25">
      <c r="B26" s="19">
        <f>YEAR(IF(ISBLANK(ТаблДан[Срок подготовки]),ТаблДан[Срок отправки],ТаблДан[Срок подготовки]))</f>
        <v>2023</v>
      </c>
      <c r="C26" s="20" t="str">
        <f>TEXT(ТаблДан[[#This Row],[Срок подготовки]],"МММ")</f>
        <v>окт</v>
      </c>
      <c r="D26" s="21">
        <v>45203</v>
      </c>
      <c r="E26" s="21">
        <v>45203</v>
      </c>
      <c r="F26" s="32">
        <v>45205</v>
      </c>
      <c r="G26" s="21">
        <v>45205</v>
      </c>
      <c r="H26" s="22" t="s">
        <v>0</v>
      </c>
      <c r="I26" s="23" t="s">
        <v>42</v>
      </c>
      <c r="J26" s="24" t="s">
        <v>12</v>
      </c>
      <c r="K26" s="25">
        <f>MAX(ТаблДан[Дата подготовки]-ТаблДан[Срок подготовки],0)</f>
        <v>0</v>
      </c>
      <c r="L26" s="25">
        <f>MAX(ТаблДан[[#This Row],[Дата отправки]]-ТаблДан[[#This Row],[Срок отправки]],0)</f>
        <v>0</v>
      </c>
      <c r="M26" s="25">
        <f>IF(ISBLANK(ТаблДан[[#This Row],[Дата подготовки]]),0,-MIN(ТаблДан[Дата подготовки]-ТаблДан[Срок подготовки],0))</f>
        <v>0</v>
      </c>
      <c r="N26" s="25">
        <f>IF(ISBLANK(ТаблДан[[#This Row],[Дата отправки]]),0,-MIN(ТаблДан[Дата отправки]-ТаблДан[Срок отправки],0))</f>
        <v>0</v>
      </c>
      <c r="O26" s="25">
        <f>IF(ISBLANK(ТаблДан[[#This Row],[Дата подготовки]]),0,(ТаблДан[Задержка подготовки]=0)+0)</f>
        <v>1</v>
      </c>
      <c r="P26" s="25">
        <f>IF(ISBLANK(ТаблДан[[#This Row],[Дата подготовки]]),0,1-ТаблДан[[#This Row],[Подготовка без задержки]])</f>
        <v>0</v>
      </c>
      <c r="Q26" s="25">
        <f>IF(ISBLANK(ТаблДан[[#This Row],[Дата отправки]]),0,(ТаблДан[[#This Row],[Задержка отправки]]=0)+0)</f>
        <v>1</v>
      </c>
      <c r="R26" s="25">
        <f>IF(ISBLANK(ТаблДан[[#This Row],[Дата отправки]]),0,1-ТаблДан[[#This Row],[Отправка 
без задержки]])</f>
        <v>0</v>
      </c>
      <c r="S26" s="74" t="str">
        <f>IF(COUNTBLANK(ТаблДан[[#This Row],[Дата подготовки]:[Периодичность]])&gt;0,"Пустые ячейки", "")</f>
        <v/>
      </c>
    </row>
    <row r="27" spans="2:19" s="1" customFormat="1" ht="27" hidden="1" customHeight="1" x14ac:dyDescent="0.25">
      <c r="B27" s="19">
        <f>YEAR(IF(ISBLANK(ТаблДан[Срок подготовки]),ТаблДан[Срок отправки],ТаблДан[Срок подготовки]))</f>
        <v>2022</v>
      </c>
      <c r="C27" s="20" t="str">
        <f>TEXT(ТаблДан[[#This Row],[Срок подготовки]],"МММ")</f>
        <v>окт</v>
      </c>
      <c r="D27" s="21">
        <v>44859</v>
      </c>
      <c r="E27" s="21">
        <v>44860</v>
      </c>
      <c r="F27" s="21">
        <v>44859</v>
      </c>
      <c r="G27" s="21">
        <v>44862</v>
      </c>
      <c r="H27" s="22" t="s">
        <v>0</v>
      </c>
      <c r="I27" s="23" t="s">
        <v>76</v>
      </c>
      <c r="J27" s="24" t="s">
        <v>11</v>
      </c>
      <c r="K27" s="25">
        <f>MAX(ТаблДан[Дата подготовки]-ТаблДан[Срок подготовки],0)</f>
        <v>0</v>
      </c>
      <c r="L27" s="25">
        <f>MAX(ТаблДан[[#This Row],[Дата отправки]]-ТаблДан[[#This Row],[Срок отправки]],0)</f>
        <v>0</v>
      </c>
      <c r="M27" s="25">
        <f>IF(ISBLANK(ТаблДан[[#This Row],[Дата подготовки]]),0,-MIN(ТаблДан[Дата подготовки]-ТаблДан[Срок подготовки],0))</f>
        <v>1</v>
      </c>
      <c r="N27" s="25">
        <f>IF(ISBLANK(ТаблДан[[#This Row],[Дата отправки]]),0,-MIN(ТаблДан[Дата отправки]-ТаблДан[Срок отправки],0))</f>
        <v>3</v>
      </c>
      <c r="O27" s="25">
        <f>IF(ISBLANK(ТаблДан[[#This Row],[Дата подготовки]]),0,(ТаблДан[Задержка подготовки]=0)+0)</f>
        <v>1</v>
      </c>
      <c r="P27" s="25">
        <f>IF(ISBLANK(ТаблДан[[#This Row],[Дата подготовки]]),0,1-ТаблДан[[#This Row],[Подготовка без задержки]])</f>
        <v>0</v>
      </c>
      <c r="Q27" s="25">
        <f>IF(ISBLANK(ТаблДан[[#This Row],[Дата отправки]]),0,(ТаблДан[[#This Row],[Задержка отправки]]=0)+0)</f>
        <v>1</v>
      </c>
      <c r="R27" s="25">
        <f>IF(ISBLANK(ТаблДан[[#This Row],[Дата отправки]]),0,1-ТаблДан[[#This Row],[Отправка 
без задержки]])</f>
        <v>0</v>
      </c>
      <c r="S27" s="46" t="str">
        <f>IF(COUNTBLANK(ТаблДан[[#This Row],[Дата подготовки]:[Периодичность]])&gt;0,"Пустые ячейки", "")</f>
        <v/>
      </c>
    </row>
    <row r="28" spans="2:19" s="1" customFormat="1" ht="27" hidden="1" customHeight="1" x14ac:dyDescent="0.25">
      <c r="B28" s="19">
        <f>YEAR(IF(ISBLANK(ТаблДан[Срок подготовки]),ТаблДан[Срок отправки],ТаблДан[Срок подготовки]))</f>
        <v>2022</v>
      </c>
      <c r="C28" s="20" t="str">
        <f>TEXT(ТаблДан[[#This Row],[Срок подготовки]],"МММ")</f>
        <v>май</v>
      </c>
      <c r="D28" s="28">
        <v>44704</v>
      </c>
      <c r="E28" s="29">
        <v>44712</v>
      </c>
      <c r="F28" s="29">
        <v>44704</v>
      </c>
      <c r="G28" s="21">
        <v>44714</v>
      </c>
      <c r="H28" s="22" t="s">
        <v>0</v>
      </c>
      <c r="I28" s="23" t="s">
        <v>33</v>
      </c>
      <c r="J28" s="24" t="s">
        <v>12</v>
      </c>
      <c r="K28" s="25">
        <f>MAX(ТаблДан[Дата подготовки]-ТаблДан[Срок подготовки],0)</f>
        <v>0</v>
      </c>
      <c r="L28" s="25">
        <f>MAX(ТаблДан[[#This Row],[Дата отправки]]-ТаблДан[[#This Row],[Срок отправки]],0)</f>
        <v>0</v>
      </c>
      <c r="M28" s="25">
        <f>IF(ISBLANK(ТаблДан[[#This Row],[Дата подготовки]]),0,-MIN(ТаблДан[Дата подготовки]-ТаблДан[Срок подготовки],0))</f>
        <v>8</v>
      </c>
      <c r="N28" s="25">
        <f>IF(ISBLANK(ТаблДан[[#This Row],[Дата отправки]]),0,-MIN(ТаблДан[Дата отправки]-ТаблДан[Срок отправки],0))</f>
        <v>10</v>
      </c>
      <c r="O28" s="25">
        <f>IF(ISBLANK(ТаблДан[[#This Row],[Дата подготовки]]),0,(ТаблДан[Задержка подготовки]=0)+0)</f>
        <v>1</v>
      </c>
      <c r="P28" s="25">
        <f>IF(ISBLANK(ТаблДан[[#This Row],[Дата подготовки]]),0,1-ТаблДан[[#This Row],[Подготовка без задержки]])</f>
        <v>0</v>
      </c>
      <c r="Q28" s="25">
        <f>IF(ISBLANK(ТаблДан[[#This Row],[Дата отправки]]),0,(ТаблДан[[#This Row],[Задержка отправки]]=0)+0)</f>
        <v>1</v>
      </c>
      <c r="R28" s="25">
        <f>IF(ISBLANK(ТаблДан[[#This Row],[Дата отправки]]),0,1-ТаблДан[[#This Row],[Отправка 
без задержки]])</f>
        <v>0</v>
      </c>
      <c r="S28" s="46" t="str">
        <f>IF(COUNTBLANK(ТаблДан[[#This Row],[Дата подготовки]:[Периодичность]])&gt;0,"Пустые ячейки", "")</f>
        <v/>
      </c>
    </row>
    <row r="29" spans="2:19" s="1" customFormat="1" ht="27" hidden="1" customHeight="1" x14ac:dyDescent="0.25">
      <c r="B29" s="19">
        <f>YEAR(IF(ISBLANK(ТаблДан[Срок подготовки]),ТаблДан[Срок отправки],ТаблДан[Срок подготовки]))</f>
        <v>2022</v>
      </c>
      <c r="C29" s="20" t="str">
        <f>TEXT(ТаблДан[[#This Row],[Срок подготовки]],"МММ")</f>
        <v>май</v>
      </c>
      <c r="D29" s="28">
        <v>44704</v>
      </c>
      <c r="E29" s="29">
        <v>44712</v>
      </c>
      <c r="F29" s="29">
        <v>44704</v>
      </c>
      <c r="G29" s="21">
        <v>44714</v>
      </c>
      <c r="H29" s="22" t="s">
        <v>0</v>
      </c>
      <c r="I29" s="23" t="s">
        <v>34</v>
      </c>
      <c r="J29" s="24" t="s">
        <v>12</v>
      </c>
      <c r="K29" s="25">
        <f>MAX(ТаблДан[Дата подготовки]-ТаблДан[Срок подготовки],0)</f>
        <v>0</v>
      </c>
      <c r="L29" s="25">
        <f>MAX(ТаблДан[[#This Row],[Дата отправки]]-ТаблДан[[#This Row],[Срок отправки]],0)</f>
        <v>0</v>
      </c>
      <c r="M29" s="25">
        <f>IF(ISBLANK(ТаблДан[[#This Row],[Дата подготовки]]),0,-MIN(ТаблДан[Дата подготовки]-ТаблДан[Срок подготовки],0))</f>
        <v>8</v>
      </c>
      <c r="N29" s="25">
        <f>IF(ISBLANK(ТаблДан[[#This Row],[Дата отправки]]),0,-MIN(ТаблДан[Дата отправки]-ТаблДан[Срок отправки],0))</f>
        <v>10</v>
      </c>
      <c r="O29" s="25">
        <f>IF(ISBLANK(ТаблДан[[#This Row],[Дата подготовки]]),0,(ТаблДан[Задержка подготовки]=0)+0)</f>
        <v>1</v>
      </c>
      <c r="P29" s="25">
        <f>IF(ISBLANK(ТаблДан[[#This Row],[Дата подготовки]]),0,1-ТаблДан[[#This Row],[Подготовка без задержки]])</f>
        <v>0</v>
      </c>
      <c r="Q29" s="25">
        <f>IF(ISBLANK(ТаблДан[[#This Row],[Дата отправки]]),0,(ТаблДан[[#This Row],[Задержка отправки]]=0)+0)</f>
        <v>1</v>
      </c>
      <c r="R29" s="25">
        <f>IF(ISBLANK(ТаблДан[[#This Row],[Дата отправки]]),0,1-ТаблДан[[#This Row],[Отправка 
без задержки]])</f>
        <v>0</v>
      </c>
      <c r="S29" s="46" t="str">
        <f>IF(COUNTBLANK(ТаблДан[[#This Row],[Дата подготовки]:[Периодичность]])&gt;0,"Пустые ячейки", "")</f>
        <v/>
      </c>
    </row>
    <row r="30" spans="2:19" s="1" customFormat="1" ht="27" hidden="1" customHeight="1" x14ac:dyDescent="0.25">
      <c r="B30" s="19">
        <f>YEAR(IF(ISBLANK(ТаблДан[Срок подготовки]),ТаблДан[Срок отправки],ТаблДан[Срок подготовки]))</f>
        <v>2022</v>
      </c>
      <c r="C30" s="20" t="str">
        <f>TEXT(ТаблДан[[#This Row],[Срок подготовки]],"МММ")</f>
        <v>май</v>
      </c>
      <c r="D30" s="28">
        <v>44704</v>
      </c>
      <c r="E30" s="29">
        <v>44712</v>
      </c>
      <c r="F30" s="29">
        <v>44704</v>
      </c>
      <c r="G30" s="21">
        <v>44714</v>
      </c>
      <c r="H30" s="22" t="s">
        <v>0</v>
      </c>
      <c r="I30" s="23" t="s">
        <v>77</v>
      </c>
      <c r="J30" s="24" t="s">
        <v>12</v>
      </c>
      <c r="K30" s="25">
        <f>MAX(ТаблДан[Дата подготовки]-ТаблДан[Срок подготовки],0)</f>
        <v>0</v>
      </c>
      <c r="L30" s="25">
        <f>MAX(ТаблДан[[#This Row],[Дата отправки]]-ТаблДан[[#This Row],[Срок отправки]],0)</f>
        <v>0</v>
      </c>
      <c r="M30" s="25">
        <f>IF(ISBLANK(ТаблДан[[#This Row],[Дата подготовки]]),0,-MIN(ТаблДан[Дата подготовки]-ТаблДан[Срок подготовки],0))</f>
        <v>8</v>
      </c>
      <c r="N30" s="25">
        <f>IF(ISBLANK(ТаблДан[[#This Row],[Дата отправки]]),0,-MIN(ТаблДан[Дата отправки]-ТаблДан[Срок отправки],0))</f>
        <v>10</v>
      </c>
      <c r="O30" s="25">
        <f>IF(ISBLANK(ТаблДан[[#This Row],[Дата подготовки]]),0,(ТаблДан[Задержка подготовки]=0)+0)</f>
        <v>1</v>
      </c>
      <c r="P30" s="25">
        <f>IF(ISBLANK(ТаблДан[[#This Row],[Дата подготовки]]),0,1-ТаблДан[[#This Row],[Подготовка без задержки]])</f>
        <v>0</v>
      </c>
      <c r="Q30" s="25">
        <f>IF(ISBLANK(ТаблДан[[#This Row],[Дата отправки]]),0,(ТаблДан[[#This Row],[Задержка отправки]]=0)+0)</f>
        <v>1</v>
      </c>
      <c r="R30" s="25">
        <f>IF(ISBLANK(ТаблДан[[#This Row],[Дата отправки]]),0,1-ТаблДан[[#This Row],[Отправка 
без задержки]])</f>
        <v>0</v>
      </c>
      <c r="S30" s="46" t="str">
        <f>IF(COUNTBLANK(ТаблДан[[#This Row],[Дата подготовки]:[Периодичность]])&gt;0,"Пустые ячейки", "")</f>
        <v/>
      </c>
    </row>
    <row r="31" spans="2:19" s="1" customFormat="1" ht="27" hidden="1" customHeight="1" x14ac:dyDescent="0.25">
      <c r="B31" s="19">
        <f>YEAR(IF(ISBLANK(ТаблДан[Срок подготовки]),ТаблДан[Срок отправки],ТаблДан[Срок подготовки]))</f>
        <v>2022</v>
      </c>
      <c r="C31" s="20" t="str">
        <f>TEXT(ТаблДан[[#This Row],[Срок подготовки]],"МММ")</f>
        <v>май</v>
      </c>
      <c r="D31" s="28">
        <v>44694</v>
      </c>
      <c r="E31" s="29">
        <v>44693</v>
      </c>
      <c r="F31" s="29">
        <v>44694</v>
      </c>
      <c r="G31" s="21">
        <v>44697</v>
      </c>
      <c r="H31" s="22" t="s">
        <v>0</v>
      </c>
      <c r="I31" s="30" t="s">
        <v>37</v>
      </c>
      <c r="J31" s="24" t="s">
        <v>12</v>
      </c>
      <c r="K31" s="25">
        <f>MAX(ТаблДан[Дата подготовки]-ТаблДан[Срок подготовки],0)</f>
        <v>1</v>
      </c>
      <c r="L31" s="25">
        <f>MAX(ТаблДан[[#This Row],[Дата отправки]]-ТаблДан[[#This Row],[Срок отправки]],0)</f>
        <v>0</v>
      </c>
      <c r="M31" s="25">
        <f>IF(ISBLANK(ТаблДан[[#This Row],[Дата подготовки]]),0,-MIN(ТаблДан[Дата подготовки]-ТаблДан[Срок подготовки],0))</f>
        <v>0</v>
      </c>
      <c r="N31" s="25">
        <f>IF(ISBLANK(ТаблДан[[#This Row],[Дата отправки]]),0,-MIN(ТаблДан[Дата отправки]-ТаблДан[Срок отправки],0))</f>
        <v>3</v>
      </c>
      <c r="O31" s="25">
        <f>IF(ISBLANK(ТаблДан[[#This Row],[Дата подготовки]]),0,(ТаблДан[Задержка подготовки]=0)+0)</f>
        <v>0</v>
      </c>
      <c r="P31" s="25">
        <f>IF(ISBLANK(ТаблДан[[#This Row],[Дата подготовки]]),0,1-ТаблДан[[#This Row],[Подготовка без задержки]])</f>
        <v>1</v>
      </c>
      <c r="Q31" s="25">
        <f>IF(ISBLANK(ТаблДан[[#This Row],[Дата отправки]]),0,(ТаблДан[[#This Row],[Задержка отправки]]=0)+0)</f>
        <v>1</v>
      </c>
      <c r="R31" s="25">
        <f>IF(ISBLANK(ТаблДан[[#This Row],[Дата отправки]]),0,1-ТаблДан[[#This Row],[Отправка 
без задержки]])</f>
        <v>0</v>
      </c>
      <c r="S31" s="46" t="str">
        <f>IF(COUNTBLANK(ТаблДан[[#This Row],[Дата подготовки]:[Периодичность]])&gt;0,"Пустые ячейки", "")</f>
        <v/>
      </c>
    </row>
    <row r="32" spans="2:19" s="1" customFormat="1" ht="27" hidden="1" customHeight="1" x14ac:dyDescent="0.25">
      <c r="B32" s="19">
        <f>YEAR(IF(ISBLANK(ТаблДан[Срок подготовки]),ТаблДан[Срок отправки],ТаблДан[Срок подготовки]))</f>
        <v>2022</v>
      </c>
      <c r="C32" s="20" t="str">
        <f>TEXT(ТаблДан[[#This Row],[Срок подготовки]],"МММ")</f>
        <v>май</v>
      </c>
      <c r="D32" s="28">
        <v>44694</v>
      </c>
      <c r="E32" s="29">
        <v>44693</v>
      </c>
      <c r="F32" s="29">
        <v>44694</v>
      </c>
      <c r="G32" s="21">
        <v>44697</v>
      </c>
      <c r="H32" s="22" t="s">
        <v>0</v>
      </c>
      <c r="I32" s="30" t="s">
        <v>41</v>
      </c>
      <c r="J32" s="24" t="s">
        <v>12</v>
      </c>
      <c r="K32" s="25">
        <f>MAX(ТаблДан[Дата подготовки]-ТаблДан[Срок подготовки],0)</f>
        <v>1</v>
      </c>
      <c r="L32" s="25">
        <f>MAX(ТаблДан[[#This Row],[Дата отправки]]-ТаблДан[[#This Row],[Срок отправки]],0)</f>
        <v>0</v>
      </c>
      <c r="M32" s="25">
        <f>IF(ISBLANK(ТаблДан[[#This Row],[Дата подготовки]]),0,-MIN(ТаблДан[Дата подготовки]-ТаблДан[Срок подготовки],0))</f>
        <v>0</v>
      </c>
      <c r="N32" s="25">
        <f>IF(ISBLANK(ТаблДан[[#This Row],[Дата отправки]]),0,-MIN(ТаблДан[Дата отправки]-ТаблДан[Срок отправки],0))</f>
        <v>3</v>
      </c>
      <c r="O32" s="25">
        <f>IF(ISBLANK(ТаблДан[[#This Row],[Дата подготовки]]),0,(ТаблДан[Задержка подготовки]=0)+0)</f>
        <v>0</v>
      </c>
      <c r="P32" s="25">
        <f>IF(ISBLANK(ТаблДан[[#This Row],[Дата подготовки]]),0,1-ТаблДан[[#This Row],[Подготовка без задержки]])</f>
        <v>1</v>
      </c>
      <c r="Q32" s="25">
        <f>IF(ISBLANK(ТаблДан[[#This Row],[Дата отправки]]),0,(ТаблДан[[#This Row],[Задержка отправки]]=0)+0)</f>
        <v>1</v>
      </c>
      <c r="R32" s="25">
        <f>IF(ISBLANK(ТаблДан[[#This Row],[Дата отправки]]),0,1-ТаблДан[[#This Row],[Отправка 
без задержки]])</f>
        <v>0</v>
      </c>
      <c r="S32" s="46" t="str">
        <f>IF(COUNTBLANK(ТаблДан[[#This Row],[Дата подготовки]:[Периодичность]])&gt;0,"Пустые ячейки", "")</f>
        <v/>
      </c>
    </row>
    <row r="33" spans="2:19" s="1" customFormat="1" ht="27" hidden="1" customHeight="1" x14ac:dyDescent="0.25">
      <c r="B33" s="19">
        <f>YEAR(IF(ISBLANK(ТаблДан[Срок подготовки]),ТаблДан[Срок отправки],ТаблДан[Срок подготовки]))</f>
        <v>2022</v>
      </c>
      <c r="C33" s="20" t="str">
        <f>TEXT(ТаблДан[[#This Row],[Срок подготовки]],"МММ")</f>
        <v>фев</v>
      </c>
      <c r="D33" s="21">
        <v>44594</v>
      </c>
      <c r="E33" s="21">
        <v>44594</v>
      </c>
      <c r="F33" s="21">
        <v>44594</v>
      </c>
      <c r="G33" s="21">
        <v>44596</v>
      </c>
      <c r="H33" s="22" t="s">
        <v>0</v>
      </c>
      <c r="I33" s="30" t="s">
        <v>38</v>
      </c>
      <c r="J33" s="24" t="s">
        <v>11</v>
      </c>
      <c r="K33" s="25">
        <f>MAX(ТаблДан[Дата подготовки]-ТаблДан[Срок подготовки],0)</f>
        <v>0</v>
      </c>
      <c r="L33" s="25">
        <f>MAX(ТаблДан[[#This Row],[Дата отправки]]-ТаблДан[[#This Row],[Срок отправки]],0)</f>
        <v>0</v>
      </c>
      <c r="M33" s="25">
        <f>IF(ISBLANK(ТаблДан[[#This Row],[Дата подготовки]]),0,-MIN(ТаблДан[Дата подготовки]-ТаблДан[Срок подготовки],0))</f>
        <v>0</v>
      </c>
      <c r="N33" s="25">
        <f>IF(ISBLANK(ТаблДан[[#This Row],[Дата отправки]]),0,-MIN(ТаблДан[Дата отправки]-ТаблДан[Срок отправки],0))</f>
        <v>2</v>
      </c>
      <c r="O33" s="25">
        <f>IF(ISBLANK(ТаблДан[[#This Row],[Дата подготовки]]),0,(ТаблДан[Задержка подготовки]=0)+0)</f>
        <v>1</v>
      </c>
      <c r="P33" s="25">
        <f>IF(ISBLANK(ТаблДан[[#This Row],[Дата подготовки]]),0,1-ТаблДан[[#This Row],[Подготовка без задержки]])</f>
        <v>0</v>
      </c>
      <c r="Q33" s="25">
        <f>IF(ISBLANK(ТаблДан[[#This Row],[Дата отправки]]),0,(ТаблДан[[#This Row],[Задержка отправки]]=0)+0)</f>
        <v>1</v>
      </c>
      <c r="R33" s="25">
        <f>IF(ISBLANK(ТаблДан[[#This Row],[Дата отправки]]),0,1-ТаблДан[[#This Row],[Отправка 
без задержки]])</f>
        <v>0</v>
      </c>
      <c r="S33" s="46" t="str">
        <f>IF(COUNTBLANK(ТаблДан[[#This Row],[Дата подготовки]:[Периодичность]])&gt;0,"Пустые ячейки", "")</f>
        <v/>
      </c>
    </row>
    <row r="34" spans="2:19" s="1" customFormat="1" ht="27" hidden="1" customHeight="1" x14ac:dyDescent="0.25">
      <c r="B34" s="19">
        <f>YEAR(IF(ISBLANK(ТаблДан[Срок подготовки]),ТаблДан[Срок отправки],ТаблДан[Срок подготовки]))</f>
        <v>2022</v>
      </c>
      <c r="C34" s="20" t="str">
        <f>TEXT(ТаблДан[[#This Row],[Срок подготовки]],"МММ")</f>
        <v>апр</v>
      </c>
      <c r="D34" s="21">
        <v>44676</v>
      </c>
      <c r="E34" s="21">
        <v>44677</v>
      </c>
      <c r="F34" s="21">
        <v>44676</v>
      </c>
      <c r="G34" s="21">
        <v>44679</v>
      </c>
      <c r="H34" s="22" t="s">
        <v>0</v>
      </c>
      <c r="I34" s="30" t="s">
        <v>38</v>
      </c>
      <c r="J34" s="24" t="s">
        <v>11</v>
      </c>
      <c r="K34" s="25">
        <f>MAX(ТаблДан[Дата подготовки]-ТаблДан[Срок подготовки],0)</f>
        <v>0</v>
      </c>
      <c r="L34" s="25">
        <f>MAX(ТаблДан[[#This Row],[Дата отправки]]-ТаблДан[[#This Row],[Срок отправки]],0)</f>
        <v>0</v>
      </c>
      <c r="M34" s="25">
        <f>IF(ISBLANK(ТаблДан[[#This Row],[Дата подготовки]]),0,-MIN(ТаблДан[Дата подготовки]-ТаблДан[Срок подготовки],0))</f>
        <v>1</v>
      </c>
      <c r="N34" s="25">
        <f>IF(ISBLANK(ТаблДан[[#This Row],[Дата отправки]]),0,-MIN(ТаблДан[Дата отправки]-ТаблДан[Срок отправки],0))</f>
        <v>3</v>
      </c>
      <c r="O34" s="25">
        <f>IF(ISBLANK(ТаблДан[[#This Row],[Дата подготовки]]),0,(ТаблДан[Задержка подготовки]=0)+0)</f>
        <v>1</v>
      </c>
      <c r="P34" s="25">
        <f>IF(ISBLANK(ТаблДан[[#This Row],[Дата подготовки]]),0,1-ТаблДан[[#This Row],[Подготовка без задержки]])</f>
        <v>0</v>
      </c>
      <c r="Q34" s="25">
        <f>IF(ISBLANK(ТаблДан[[#This Row],[Дата отправки]]),0,(ТаблДан[[#This Row],[Задержка отправки]]=0)+0)</f>
        <v>1</v>
      </c>
      <c r="R34" s="25">
        <f>IF(ISBLANK(ТаблДан[[#This Row],[Дата отправки]]),0,1-ТаблДан[[#This Row],[Отправка 
без задержки]])</f>
        <v>0</v>
      </c>
      <c r="S34" s="46" t="str">
        <f>IF(COUNTBLANK(ТаблДан[[#This Row],[Дата подготовки]:[Периодичность]])&gt;0,"Пустые ячейки", "")</f>
        <v/>
      </c>
    </row>
    <row r="35" spans="2:19" s="1" customFormat="1" ht="27" hidden="1" customHeight="1" x14ac:dyDescent="0.25">
      <c r="B35" s="19">
        <f>YEAR(IF(ISBLANK(ТаблДан[Срок подготовки]),ТаблДан[Срок отправки],ТаблДан[Срок подготовки]))</f>
        <v>2022</v>
      </c>
      <c r="C35" s="20" t="str">
        <f>TEXT(ТаблДан[[#This Row],[Срок подготовки]],"МММ")</f>
        <v>июл</v>
      </c>
      <c r="D35" s="21">
        <v>44769</v>
      </c>
      <c r="E35" s="21">
        <v>44770</v>
      </c>
      <c r="F35" s="21">
        <v>44769</v>
      </c>
      <c r="G35" s="21">
        <v>44774</v>
      </c>
      <c r="H35" s="22" t="s">
        <v>0</v>
      </c>
      <c r="I35" s="30" t="s">
        <v>38</v>
      </c>
      <c r="J35" s="24" t="s">
        <v>11</v>
      </c>
      <c r="K35" s="25">
        <f>MAX(ТаблДан[Дата подготовки]-ТаблДан[Срок подготовки],0)</f>
        <v>0</v>
      </c>
      <c r="L35" s="25">
        <f>MAX(ТаблДан[[#This Row],[Дата отправки]]-ТаблДан[[#This Row],[Срок отправки]],0)</f>
        <v>0</v>
      </c>
      <c r="M35" s="25">
        <f>IF(ISBLANK(ТаблДан[[#This Row],[Дата подготовки]]),0,-MIN(ТаблДан[Дата подготовки]-ТаблДан[Срок подготовки],0))</f>
        <v>1</v>
      </c>
      <c r="N35" s="25">
        <f>IF(ISBLANK(ТаблДан[[#This Row],[Дата отправки]]),0,-MIN(ТаблДан[Дата отправки]-ТаблДан[Срок отправки],0))</f>
        <v>5</v>
      </c>
      <c r="O35" s="25">
        <f>IF(ISBLANK(ТаблДан[[#This Row],[Дата подготовки]]),0,(ТаблДан[Задержка подготовки]=0)+0)</f>
        <v>1</v>
      </c>
      <c r="P35" s="25">
        <f>IF(ISBLANK(ТаблДан[[#This Row],[Дата подготовки]]),0,1-ТаблДан[[#This Row],[Подготовка без задержки]])</f>
        <v>0</v>
      </c>
      <c r="Q35" s="25">
        <f>IF(ISBLANK(ТаблДан[[#This Row],[Дата отправки]]),0,(ТаблДан[[#This Row],[Задержка отправки]]=0)+0)</f>
        <v>1</v>
      </c>
      <c r="R35" s="25">
        <f>IF(ISBLANK(ТаблДан[[#This Row],[Дата отправки]]),0,1-ТаблДан[[#This Row],[Отправка 
без задержки]])</f>
        <v>0</v>
      </c>
      <c r="S35" s="46" t="str">
        <f>IF(COUNTBLANK(ТаблДан[[#This Row],[Дата подготовки]:[Периодичность]])&gt;0,"Пустые ячейки", "")</f>
        <v/>
      </c>
    </row>
    <row r="36" spans="2:19" s="1" customFormat="1" ht="27" hidden="1" customHeight="1" x14ac:dyDescent="0.25">
      <c r="B36" s="19">
        <f>YEAR(IF(ISBLANK(ТаблДан[Срок подготовки]),ТаблДан[Срок отправки],ТаблДан[Срок подготовки]))</f>
        <v>2022</v>
      </c>
      <c r="C36" s="20" t="str">
        <f>TEXT(ТаблДан[[#This Row],[Срок подготовки]],"МММ")</f>
        <v>окт</v>
      </c>
      <c r="D36" s="21">
        <v>44859</v>
      </c>
      <c r="E36" s="21">
        <v>44860</v>
      </c>
      <c r="F36" s="21">
        <v>44859</v>
      </c>
      <c r="G36" s="21">
        <v>44862</v>
      </c>
      <c r="H36" s="22" t="s">
        <v>0</v>
      </c>
      <c r="I36" s="30" t="s">
        <v>38</v>
      </c>
      <c r="J36" s="24" t="s">
        <v>11</v>
      </c>
      <c r="K36" s="25">
        <f>MAX(ТаблДан[Дата подготовки]-ТаблДан[Срок подготовки],0)</f>
        <v>0</v>
      </c>
      <c r="L36" s="25">
        <f>MAX(ТаблДан[[#This Row],[Дата отправки]]-ТаблДан[[#This Row],[Срок отправки]],0)</f>
        <v>0</v>
      </c>
      <c r="M36" s="25">
        <f>IF(ISBLANK(ТаблДан[[#This Row],[Дата подготовки]]),0,-MIN(ТаблДан[Дата подготовки]-ТаблДан[Срок подготовки],0))</f>
        <v>1</v>
      </c>
      <c r="N36" s="25">
        <f>IF(ISBLANK(ТаблДан[[#This Row],[Дата отправки]]),0,-MIN(ТаблДан[Дата отправки]-ТаблДан[Срок отправки],0))</f>
        <v>3</v>
      </c>
      <c r="O36" s="25">
        <f>IF(ISBLANK(ТаблДан[[#This Row],[Дата подготовки]]),0,(ТаблДан[Задержка подготовки]=0)+0)</f>
        <v>1</v>
      </c>
      <c r="P36" s="25">
        <f>IF(ISBLANK(ТаблДан[[#This Row],[Дата подготовки]]),0,1-ТаблДан[[#This Row],[Подготовка без задержки]])</f>
        <v>0</v>
      </c>
      <c r="Q36" s="25">
        <f>IF(ISBLANK(ТаблДан[[#This Row],[Дата отправки]]),0,(ТаблДан[[#This Row],[Задержка отправки]]=0)+0)</f>
        <v>1</v>
      </c>
      <c r="R36" s="25">
        <f>IF(ISBLANK(ТаблДан[[#This Row],[Дата отправки]]),0,1-ТаблДан[[#This Row],[Отправка 
без задержки]])</f>
        <v>0</v>
      </c>
      <c r="S36" s="46" t="str">
        <f>IF(COUNTBLANK(ТаблДан[[#This Row],[Дата подготовки]:[Периодичность]])&gt;0,"Пустые ячейки", "")</f>
        <v/>
      </c>
    </row>
    <row r="37" spans="2:19" s="1" customFormat="1" ht="27" hidden="1" customHeight="1" x14ac:dyDescent="0.25">
      <c r="B37" s="19">
        <f>YEAR(IF(ISBLANK(ТаблДан[Срок подготовки]),ТаблДан[Срок отправки],ТаблДан[Срок подготовки]))</f>
        <v>2022</v>
      </c>
      <c r="C37" s="20" t="str">
        <f>TEXT(ТаблДан[[#This Row],[Срок подготовки]],"МММ")</f>
        <v>фев</v>
      </c>
      <c r="D37" s="21">
        <v>44594</v>
      </c>
      <c r="E37" s="21">
        <v>44594</v>
      </c>
      <c r="F37" s="21">
        <v>44594</v>
      </c>
      <c r="G37" s="21">
        <v>44596</v>
      </c>
      <c r="H37" s="22" t="s">
        <v>0</v>
      </c>
      <c r="I37" s="30" t="s">
        <v>39</v>
      </c>
      <c r="J37" s="24" t="s">
        <v>11</v>
      </c>
      <c r="K37" s="25">
        <f>MAX(ТаблДан[Дата подготовки]-ТаблДан[Срок подготовки],0)</f>
        <v>0</v>
      </c>
      <c r="L37" s="25">
        <f>MAX(ТаблДан[[#This Row],[Дата отправки]]-ТаблДан[[#This Row],[Срок отправки]],0)</f>
        <v>0</v>
      </c>
      <c r="M37" s="25">
        <f>IF(ISBLANK(ТаблДан[[#This Row],[Дата подготовки]]),0,-MIN(ТаблДан[Дата подготовки]-ТаблДан[Срок подготовки],0))</f>
        <v>0</v>
      </c>
      <c r="N37" s="25">
        <f>IF(ISBLANK(ТаблДан[[#This Row],[Дата отправки]]),0,-MIN(ТаблДан[Дата отправки]-ТаблДан[Срок отправки],0))</f>
        <v>2</v>
      </c>
      <c r="O37" s="25">
        <f>IF(ISBLANK(ТаблДан[[#This Row],[Дата подготовки]]),0,(ТаблДан[Задержка подготовки]=0)+0)</f>
        <v>1</v>
      </c>
      <c r="P37" s="25">
        <f>IF(ISBLANK(ТаблДан[[#This Row],[Дата подготовки]]),0,1-ТаблДан[[#This Row],[Подготовка без задержки]])</f>
        <v>0</v>
      </c>
      <c r="Q37" s="25">
        <f>IF(ISBLANK(ТаблДан[[#This Row],[Дата отправки]]),0,(ТаблДан[[#This Row],[Задержка отправки]]=0)+0)</f>
        <v>1</v>
      </c>
      <c r="R37" s="25">
        <f>IF(ISBLANK(ТаблДан[[#This Row],[Дата отправки]]),0,1-ТаблДан[[#This Row],[Отправка 
без задержки]])</f>
        <v>0</v>
      </c>
      <c r="S37" s="46" t="str">
        <f>IF(COUNTBLANK(ТаблДан[[#This Row],[Дата подготовки]:[Периодичность]])&gt;0,"Пустые ячейки", "")</f>
        <v/>
      </c>
    </row>
    <row r="38" spans="2:19" s="1" customFormat="1" ht="27" hidden="1" customHeight="1" x14ac:dyDescent="0.25">
      <c r="B38" s="19">
        <f>YEAR(IF(ISBLANK(ТаблДан[Срок подготовки]),ТаблДан[Срок отправки],ТаблДан[Срок подготовки]))</f>
        <v>2022</v>
      </c>
      <c r="C38" s="20" t="str">
        <f>TEXT(ТаблДан[[#This Row],[Срок подготовки]],"МММ")</f>
        <v>апр</v>
      </c>
      <c r="D38" s="21">
        <v>44676</v>
      </c>
      <c r="E38" s="21">
        <v>44677</v>
      </c>
      <c r="F38" s="21">
        <v>44676</v>
      </c>
      <c r="G38" s="21">
        <v>44679</v>
      </c>
      <c r="H38" s="22" t="s">
        <v>0</v>
      </c>
      <c r="I38" s="30" t="s">
        <v>39</v>
      </c>
      <c r="J38" s="24" t="s">
        <v>11</v>
      </c>
      <c r="K38" s="25">
        <f>MAX(ТаблДан[Дата подготовки]-ТаблДан[Срок подготовки],0)</f>
        <v>0</v>
      </c>
      <c r="L38" s="25">
        <f>MAX(ТаблДан[[#This Row],[Дата отправки]]-ТаблДан[[#This Row],[Срок отправки]],0)</f>
        <v>0</v>
      </c>
      <c r="M38" s="25">
        <f>IF(ISBLANK(ТаблДан[[#This Row],[Дата подготовки]]),0,-MIN(ТаблДан[Дата подготовки]-ТаблДан[Срок подготовки],0))</f>
        <v>1</v>
      </c>
      <c r="N38" s="25">
        <f>IF(ISBLANK(ТаблДан[[#This Row],[Дата отправки]]),0,-MIN(ТаблДан[Дата отправки]-ТаблДан[Срок отправки],0))</f>
        <v>3</v>
      </c>
      <c r="O38" s="25">
        <f>IF(ISBLANK(ТаблДан[[#This Row],[Дата подготовки]]),0,(ТаблДан[Задержка подготовки]=0)+0)</f>
        <v>1</v>
      </c>
      <c r="P38" s="25">
        <f>IF(ISBLANK(ТаблДан[[#This Row],[Дата подготовки]]),0,1-ТаблДан[[#This Row],[Подготовка без задержки]])</f>
        <v>0</v>
      </c>
      <c r="Q38" s="25">
        <f>IF(ISBLANK(ТаблДан[[#This Row],[Дата отправки]]),0,(ТаблДан[[#This Row],[Задержка отправки]]=0)+0)</f>
        <v>1</v>
      </c>
      <c r="R38" s="25">
        <f>IF(ISBLANK(ТаблДан[[#This Row],[Дата отправки]]),0,1-ТаблДан[[#This Row],[Отправка 
без задержки]])</f>
        <v>0</v>
      </c>
      <c r="S38" s="46" t="str">
        <f>IF(COUNTBLANK(ТаблДан[[#This Row],[Дата подготовки]:[Периодичность]])&gt;0,"Пустые ячейки", "")</f>
        <v/>
      </c>
    </row>
    <row r="39" spans="2:19" s="1" customFormat="1" ht="27" hidden="1" customHeight="1" x14ac:dyDescent="0.25">
      <c r="B39" s="19">
        <f>YEAR(IF(ISBLANK(ТаблДан[Срок подготовки]),ТаблДан[Срок отправки],ТаблДан[Срок подготовки]))</f>
        <v>2022</v>
      </c>
      <c r="C39" s="20" t="str">
        <f>TEXT(ТаблДан[[#This Row],[Срок подготовки]],"МММ")</f>
        <v>июл</v>
      </c>
      <c r="D39" s="21">
        <v>44769</v>
      </c>
      <c r="E39" s="21">
        <v>44770</v>
      </c>
      <c r="F39" s="21">
        <v>44769</v>
      </c>
      <c r="G39" s="21">
        <v>44774</v>
      </c>
      <c r="H39" s="22" t="s">
        <v>0</v>
      </c>
      <c r="I39" s="30" t="s">
        <v>39</v>
      </c>
      <c r="J39" s="24" t="s">
        <v>11</v>
      </c>
      <c r="K39" s="25">
        <f>MAX(ТаблДан[Дата подготовки]-ТаблДан[Срок подготовки],0)</f>
        <v>0</v>
      </c>
      <c r="L39" s="25">
        <f>MAX(ТаблДан[[#This Row],[Дата отправки]]-ТаблДан[[#This Row],[Срок отправки]],0)</f>
        <v>0</v>
      </c>
      <c r="M39" s="25">
        <f>IF(ISBLANK(ТаблДан[[#This Row],[Дата подготовки]]),0,-MIN(ТаблДан[Дата подготовки]-ТаблДан[Срок подготовки],0))</f>
        <v>1</v>
      </c>
      <c r="N39" s="25">
        <f>IF(ISBLANK(ТаблДан[[#This Row],[Дата отправки]]),0,-MIN(ТаблДан[Дата отправки]-ТаблДан[Срок отправки],0))</f>
        <v>5</v>
      </c>
      <c r="O39" s="25">
        <f>IF(ISBLANK(ТаблДан[[#This Row],[Дата подготовки]]),0,(ТаблДан[Задержка подготовки]=0)+0)</f>
        <v>1</v>
      </c>
      <c r="P39" s="25">
        <f>IF(ISBLANK(ТаблДан[[#This Row],[Дата подготовки]]),0,1-ТаблДан[[#This Row],[Подготовка без задержки]])</f>
        <v>0</v>
      </c>
      <c r="Q39" s="25">
        <f>IF(ISBLANK(ТаблДан[[#This Row],[Дата отправки]]),0,(ТаблДан[[#This Row],[Задержка отправки]]=0)+0)</f>
        <v>1</v>
      </c>
      <c r="R39" s="25">
        <f>IF(ISBLANK(ТаблДан[[#This Row],[Дата отправки]]),0,1-ТаблДан[[#This Row],[Отправка 
без задержки]])</f>
        <v>0</v>
      </c>
      <c r="S39" s="46" t="str">
        <f>IF(COUNTBLANK(ТаблДан[[#This Row],[Дата подготовки]:[Периодичность]])&gt;0,"Пустые ячейки", "")</f>
        <v/>
      </c>
    </row>
    <row r="40" spans="2:19" s="1" customFormat="1" ht="27" hidden="1" customHeight="1" x14ac:dyDescent="0.25">
      <c r="B40" s="19">
        <f>YEAR(IF(ISBLANK(ТаблДан[Срок подготовки]),ТаблДан[Срок отправки],ТаблДан[Срок подготовки]))</f>
        <v>2022</v>
      </c>
      <c r="C40" s="20" t="str">
        <f>TEXT(ТаблДан[[#This Row],[Срок подготовки]],"МММ")</f>
        <v>окт</v>
      </c>
      <c r="D40" s="21">
        <v>44859</v>
      </c>
      <c r="E40" s="21">
        <v>44860</v>
      </c>
      <c r="F40" s="21">
        <v>44859</v>
      </c>
      <c r="G40" s="21">
        <v>44862</v>
      </c>
      <c r="H40" s="22" t="s">
        <v>0</v>
      </c>
      <c r="I40" s="30" t="s">
        <v>39</v>
      </c>
      <c r="J40" s="24" t="s">
        <v>11</v>
      </c>
      <c r="K40" s="25">
        <f>MAX(ТаблДан[Дата подготовки]-ТаблДан[Срок подготовки],0)</f>
        <v>0</v>
      </c>
      <c r="L40" s="25">
        <f>MAX(ТаблДан[[#This Row],[Дата отправки]]-ТаблДан[[#This Row],[Срок отправки]],0)</f>
        <v>0</v>
      </c>
      <c r="M40" s="25">
        <f>IF(ISBLANK(ТаблДан[[#This Row],[Дата подготовки]]),0,-MIN(ТаблДан[Дата подготовки]-ТаблДан[Срок подготовки],0))</f>
        <v>1</v>
      </c>
      <c r="N40" s="25">
        <f>IF(ISBLANK(ТаблДан[[#This Row],[Дата отправки]]),0,-MIN(ТаблДан[Дата отправки]-ТаблДан[Срок отправки],0))</f>
        <v>3</v>
      </c>
      <c r="O40" s="25">
        <f>IF(ISBLANK(ТаблДан[[#This Row],[Дата подготовки]]),0,(ТаблДан[Задержка подготовки]=0)+0)</f>
        <v>1</v>
      </c>
      <c r="P40" s="25">
        <f>IF(ISBLANK(ТаблДан[[#This Row],[Дата подготовки]]),0,1-ТаблДан[[#This Row],[Подготовка без задержки]])</f>
        <v>0</v>
      </c>
      <c r="Q40" s="25">
        <f>IF(ISBLANK(ТаблДан[[#This Row],[Дата отправки]]),0,(ТаблДан[[#This Row],[Задержка отправки]]=0)+0)</f>
        <v>1</v>
      </c>
      <c r="R40" s="25">
        <f>IF(ISBLANK(ТаблДан[[#This Row],[Дата отправки]]),0,1-ТаблДан[[#This Row],[Отправка 
без задержки]])</f>
        <v>0</v>
      </c>
      <c r="S40" s="46" t="str">
        <f>IF(COUNTBLANK(ТаблДан[[#This Row],[Дата подготовки]:[Периодичность]])&gt;0,"Пустые ячейки", "")</f>
        <v/>
      </c>
    </row>
    <row r="41" spans="2:19" s="1" customFormat="1" ht="27" hidden="1" customHeight="1" x14ac:dyDescent="0.25">
      <c r="B41" s="19">
        <f>YEAR(IF(ISBLANK(ТаблДан[Срок подготовки]),ТаблДан[Срок отправки],ТаблДан[Срок подготовки]))</f>
        <v>2022</v>
      </c>
      <c r="C41" s="20" t="str">
        <f>TEXT(ТаблДан[[#This Row],[Срок подготовки]],"МММ")</f>
        <v>фев</v>
      </c>
      <c r="D41" s="21">
        <v>44594</v>
      </c>
      <c r="E41" s="21">
        <v>44594</v>
      </c>
      <c r="F41" s="21">
        <v>44594</v>
      </c>
      <c r="G41" s="21">
        <v>44596</v>
      </c>
      <c r="H41" s="22" t="s">
        <v>0</v>
      </c>
      <c r="I41" s="30" t="s">
        <v>44</v>
      </c>
      <c r="J41" s="24" t="s">
        <v>11</v>
      </c>
      <c r="K41" s="25">
        <f>MAX(ТаблДан[Дата подготовки]-ТаблДан[Срок подготовки],0)</f>
        <v>0</v>
      </c>
      <c r="L41" s="25">
        <f>MAX(ТаблДан[[#This Row],[Дата отправки]]-ТаблДан[[#This Row],[Срок отправки]],0)</f>
        <v>0</v>
      </c>
      <c r="M41" s="25">
        <f>IF(ISBLANK(ТаблДан[[#This Row],[Дата подготовки]]),0,-MIN(ТаблДан[Дата подготовки]-ТаблДан[Срок подготовки],0))</f>
        <v>0</v>
      </c>
      <c r="N41" s="25">
        <f>IF(ISBLANK(ТаблДан[[#This Row],[Дата отправки]]),0,-MIN(ТаблДан[Дата отправки]-ТаблДан[Срок отправки],0))</f>
        <v>2</v>
      </c>
      <c r="O41" s="25">
        <f>IF(ISBLANK(ТаблДан[[#This Row],[Дата подготовки]]),0,(ТаблДан[Задержка подготовки]=0)+0)</f>
        <v>1</v>
      </c>
      <c r="P41" s="25">
        <f>IF(ISBLANK(ТаблДан[[#This Row],[Дата подготовки]]),0,1-ТаблДан[[#This Row],[Подготовка без задержки]])</f>
        <v>0</v>
      </c>
      <c r="Q41" s="25">
        <f>IF(ISBLANK(ТаблДан[[#This Row],[Дата отправки]]),0,(ТаблДан[[#This Row],[Задержка отправки]]=0)+0)</f>
        <v>1</v>
      </c>
      <c r="R41" s="25">
        <f>IF(ISBLANK(ТаблДан[[#This Row],[Дата отправки]]),0,1-ТаблДан[[#This Row],[Отправка 
без задержки]])</f>
        <v>0</v>
      </c>
      <c r="S41" s="46" t="str">
        <f>IF(COUNTBLANK(ТаблДан[[#This Row],[Дата подготовки]:[Периодичность]])&gt;0,"Пустые ячейки", "")</f>
        <v/>
      </c>
    </row>
    <row r="42" spans="2:19" s="1" customFormat="1" ht="27" hidden="1" customHeight="1" x14ac:dyDescent="0.25">
      <c r="B42" s="19">
        <f>YEAR(IF(ISBLANK(ТаблДан[Срок подготовки]),ТаблДан[Срок отправки],ТаблДан[Срок подготовки]))</f>
        <v>2022</v>
      </c>
      <c r="C42" s="20" t="str">
        <f>TEXT(ТаблДан[[#This Row],[Срок подготовки]],"МММ")</f>
        <v>апр</v>
      </c>
      <c r="D42" s="21">
        <v>44676</v>
      </c>
      <c r="E42" s="21">
        <v>44677</v>
      </c>
      <c r="F42" s="21">
        <v>44676</v>
      </c>
      <c r="G42" s="21">
        <v>44679</v>
      </c>
      <c r="H42" s="22" t="s">
        <v>0</v>
      </c>
      <c r="I42" s="30" t="s">
        <v>44</v>
      </c>
      <c r="J42" s="24" t="s">
        <v>11</v>
      </c>
      <c r="K42" s="25">
        <f>MAX(ТаблДан[Дата подготовки]-ТаблДан[Срок подготовки],0)</f>
        <v>0</v>
      </c>
      <c r="L42" s="25">
        <f>MAX(ТаблДан[[#This Row],[Дата отправки]]-ТаблДан[[#This Row],[Срок отправки]],0)</f>
        <v>0</v>
      </c>
      <c r="M42" s="25">
        <f>IF(ISBLANK(ТаблДан[[#This Row],[Дата подготовки]]),0,-MIN(ТаблДан[Дата подготовки]-ТаблДан[Срок подготовки],0))</f>
        <v>1</v>
      </c>
      <c r="N42" s="25">
        <f>IF(ISBLANK(ТаблДан[[#This Row],[Дата отправки]]),0,-MIN(ТаблДан[Дата отправки]-ТаблДан[Срок отправки],0))</f>
        <v>3</v>
      </c>
      <c r="O42" s="25">
        <f>IF(ISBLANK(ТаблДан[[#This Row],[Дата подготовки]]),0,(ТаблДан[Задержка подготовки]=0)+0)</f>
        <v>1</v>
      </c>
      <c r="P42" s="25">
        <f>IF(ISBLANK(ТаблДан[[#This Row],[Дата подготовки]]),0,1-ТаблДан[[#This Row],[Подготовка без задержки]])</f>
        <v>0</v>
      </c>
      <c r="Q42" s="25">
        <f>IF(ISBLANK(ТаблДан[[#This Row],[Дата отправки]]),0,(ТаблДан[[#This Row],[Задержка отправки]]=0)+0)</f>
        <v>1</v>
      </c>
      <c r="R42" s="25">
        <f>IF(ISBLANK(ТаблДан[[#This Row],[Дата отправки]]),0,1-ТаблДан[[#This Row],[Отправка 
без задержки]])</f>
        <v>0</v>
      </c>
      <c r="S42" s="46" t="str">
        <f>IF(COUNTBLANK(ТаблДан[[#This Row],[Дата подготовки]:[Периодичность]])&gt;0,"Пустые ячейки", "")</f>
        <v/>
      </c>
    </row>
    <row r="43" spans="2:19" s="1" customFormat="1" ht="27" hidden="1" customHeight="1" x14ac:dyDescent="0.25">
      <c r="B43" s="19">
        <f>YEAR(IF(ISBLANK(ТаблДан[Срок подготовки]),ТаблДан[Срок отправки],ТаблДан[Срок подготовки]))</f>
        <v>2022</v>
      </c>
      <c r="C43" s="20" t="str">
        <f>TEXT(ТаблДан[[#This Row],[Срок подготовки]],"МММ")</f>
        <v>июл</v>
      </c>
      <c r="D43" s="21">
        <v>44769</v>
      </c>
      <c r="E43" s="21">
        <v>44770</v>
      </c>
      <c r="F43" s="21">
        <v>44769</v>
      </c>
      <c r="G43" s="21">
        <v>44774</v>
      </c>
      <c r="H43" s="22" t="s">
        <v>0</v>
      </c>
      <c r="I43" s="30" t="s">
        <v>44</v>
      </c>
      <c r="J43" s="24" t="s">
        <v>11</v>
      </c>
      <c r="K43" s="25">
        <f>MAX(ТаблДан[Дата подготовки]-ТаблДан[Срок подготовки],0)</f>
        <v>0</v>
      </c>
      <c r="L43" s="25">
        <f>MAX(ТаблДан[[#This Row],[Дата отправки]]-ТаблДан[[#This Row],[Срок отправки]],0)</f>
        <v>0</v>
      </c>
      <c r="M43" s="25">
        <f>IF(ISBLANK(ТаблДан[[#This Row],[Дата подготовки]]),0,-MIN(ТаблДан[Дата подготовки]-ТаблДан[Срок подготовки],0))</f>
        <v>1</v>
      </c>
      <c r="N43" s="25">
        <f>IF(ISBLANK(ТаблДан[[#This Row],[Дата отправки]]),0,-MIN(ТаблДан[Дата отправки]-ТаблДан[Срок отправки],0))</f>
        <v>5</v>
      </c>
      <c r="O43" s="25">
        <f>IF(ISBLANK(ТаблДан[[#This Row],[Дата подготовки]]),0,(ТаблДан[Задержка подготовки]=0)+0)</f>
        <v>1</v>
      </c>
      <c r="P43" s="25">
        <f>IF(ISBLANK(ТаблДан[[#This Row],[Дата подготовки]]),0,1-ТаблДан[[#This Row],[Подготовка без задержки]])</f>
        <v>0</v>
      </c>
      <c r="Q43" s="25">
        <f>IF(ISBLANK(ТаблДан[[#This Row],[Дата отправки]]),0,(ТаблДан[[#This Row],[Задержка отправки]]=0)+0)</f>
        <v>1</v>
      </c>
      <c r="R43" s="25">
        <f>IF(ISBLANK(ТаблДан[[#This Row],[Дата отправки]]),0,1-ТаблДан[[#This Row],[Отправка 
без задержки]])</f>
        <v>0</v>
      </c>
      <c r="S43" s="46" t="str">
        <f>IF(COUNTBLANK(ТаблДан[[#This Row],[Дата подготовки]:[Периодичность]])&gt;0,"Пустые ячейки", "")</f>
        <v/>
      </c>
    </row>
    <row r="44" spans="2:19" s="1" customFormat="1" ht="27" hidden="1" customHeight="1" x14ac:dyDescent="0.25">
      <c r="B44" s="19">
        <f>YEAR(IF(ISBLANK(ТаблДан[Срок подготовки]),ТаблДан[Срок отправки],ТаблДан[Срок подготовки]))</f>
        <v>2022</v>
      </c>
      <c r="C44" s="20" t="str">
        <f>TEXT(ТаблДан[[#This Row],[Срок подготовки]],"МММ")</f>
        <v>окт</v>
      </c>
      <c r="D44" s="21">
        <v>44859</v>
      </c>
      <c r="E44" s="21">
        <v>44860</v>
      </c>
      <c r="F44" s="21">
        <v>44859</v>
      </c>
      <c r="G44" s="21">
        <v>44862</v>
      </c>
      <c r="H44" s="22" t="s">
        <v>0</v>
      </c>
      <c r="I44" s="30" t="s">
        <v>44</v>
      </c>
      <c r="J44" s="24" t="s">
        <v>11</v>
      </c>
      <c r="K44" s="25">
        <f>MAX(ТаблДан[Дата подготовки]-ТаблДан[Срок подготовки],0)</f>
        <v>0</v>
      </c>
      <c r="L44" s="25">
        <f>MAX(ТаблДан[[#This Row],[Дата отправки]]-ТаблДан[[#This Row],[Срок отправки]],0)</f>
        <v>0</v>
      </c>
      <c r="M44" s="25">
        <f>IF(ISBLANK(ТаблДан[[#This Row],[Дата подготовки]]),0,-MIN(ТаблДан[Дата подготовки]-ТаблДан[Срок подготовки],0))</f>
        <v>1</v>
      </c>
      <c r="N44" s="25">
        <f>IF(ISBLANK(ТаблДан[[#This Row],[Дата отправки]]),0,-MIN(ТаблДан[Дата отправки]-ТаблДан[Срок отправки],0))</f>
        <v>3</v>
      </c>
      <c r="O44" s="25">
        <f>IF(ISBLANK(ТаблДан[[#This Row],[Дата подготовки]]),0,(ТаблДан[Задержка подготовки]=0)+0)</f>
        <v>1</v>
      </c>
      <c r="P44" s="25">
        <f>IF(ISBLANK(ТаблДан[[#This Row],[Дата подготовки]]),0,1-ТаблДан[[#This Row],[Подготовка без задержки]])</f>
        <v>0</v>
      </c>
      <c r="Q44" s="25">
        <f>IF(ISBLANK(ТаблДан[[#This Row],[Дата отправки]]),0,(ТаблДан[[#This Row],[Задержка отправки]]=0)+0)</f>
        <v>1</v>
      </c>
      <c r="R44" s="25">
        <f>IF(ISBLANK(ТаблДан[[#This Row],[Дата отправки]]),0,1-ТаблДан[[#This Row],[Отправка 
без задержки]])</f>
        <v>0</v>
      </c>
      <c r="S44" s="46" t="str">
        <f>IF(COUNTBLANK(ТаблДан[[#This Row],[Дата подготовки]:[Периодичность]])&gt;0,"Пустые ячейки", "")</f>
        <v/>
      </c>
    </row>
    <row r="45" spans="2:19" s="1" customFormat="1" ht="27" hidden="1" customHeight="1" x14ac:dyDescent="0.25">
      <c r="B45" s="19">
        <f>YEAR(IF(ISBLANK(ТаблДан[Срок подготовки]),ТаблДан[Срок отправки],ТаблДан[Срок подготовки]))</f>
        <v>2022</v>
      </c>
      <c r="C45" s="20" t="str">
        <f>TEXT(ТаблДан[[#This Row],[Срок подготовки]],"МММ")</f>
        <v>апр</v>
      </c>
      <c r="D45" s="21">
        <v>44676</v>
      </c>
      <c r="E45" s="21">
        <v>44677</v>
      </c>
      <c r="F45" s="21">
        <v>44676</v>
      </c>
      <c r="G45" s="21">
        <v>44679</v>
      </c>
      <c r="H45" s="22" t="s">
        <v>0</v>
      </c>
      <c r="I45" s="30" t="s">
        <v>43</v>
      </c>
      <c r="J45" s="24" t="s">
        <v>12</v>
      </c>
      <c r="K45" s="25">
        <f>MAX(ТаблДан[Дата подготовки]-ТаблДан[Срок подготовки],0)</f>
        <v>0</v>
      </c>
      <c r="L45" s="25">
        <f>MAX(ТаблДан[[#This Row],[Дата отправки]]-ТаблДан[[#This Row],[Срок отправки]],0)</f>
        <v>0</v>
      </c>
      <c r="M45" s="25">
        <f>IF(ISBLANK(ТаблДан[[#This Row],[Дата подготовки]]),0,-MIN(ТаблДан[Дата подготовки]-ТаблДан[Срок подготовки],0))</f>
        <v>1</v>
      </c>
      <c r="N45" s="25">
        <f>IF(ISBLANK(ТаблДан[[#This Row],[Дата отправки]]),0,-MIN(ТаблДан[Дата отправки]-ТаблДан[Срок отправки],0))</f>
        <v>3</v>
      </c>
      <c r="O45" s="25">
        <f>IF(ISBLANK(ТаблДан[[#This Row],[Дата подготовки]]),0,(ТаблДан[Задержка подготовки]=0)+0)</f>
        <v>1</v>
      </c>
      <c r="P45" s="25">
        <f>IF(ISBLANK(ТаблДан[[#This Row],[Дата подготовки]]),0,1-ТаблДан[[#This Row],[Подготовка без задержки]])</f>
        <v>0</v>
      </c>
      <c r="Q45" s="25">
        <f>IF(ISBLANK(ТаблДан[[#This Row],[Дата отправки]]),0,(ТаблДан[[#This Row],[Задержка отправки]]=0)+0)</f>
        <v>1</v>
      </c>
      <c r="R45" s="25">
        <f>IF(ISBLANK(ТаблДан[[#This Row],[Дата отправки]]),0,1-ТаблДан[[#This Row],[Отправка 
без задержки]])</f>
        <v>0</v>
      </c>
      <c r="S45" s="46" t="str">
        <f>IF(COUNTBLANK(ТаблДан[[#This Row],[Дата подготовки]:[Периодичность]])&gt;0,"Пустые ячейки", "")</f>
        <v/>
      </c>
    </row>
    <row r="46" spans="2:19" s="1" customFormat="1" ht="27" hidden="1" customHeight="1" x14ac:dyDescent="0.25">
      <c r="B46" s="19">
        <f>YEAR(IF(ISBLANK(ТаблДан[Срок подготовки]),ТаблДан[Срок отправки],ТаблДан[Срок подготовки]))</f>
        <v>2022</v>
      </c>
      <c r="C46" s="20" t="str">
        <f>TEXT(ТаблДан[[#This Row],[Срок подготовки]],"МММ")</f>
        <v>фев</v>
      </c>
      <c r="D46" s="21">
        <v>44596</v>
      </c>
      <c r="E46" s="21">
        <v>44594</v>
      </c>
      <c r="F46" s="21">
        <v>44596</v>
      </c>
      <c r="G46" s="21">
        <v>44596</v>
      </c>
      <c r="H46" s="22" t="s">
        <v>0</v>
      </c>
      <c r="I46" s="23" t="s">
        <v>95</v>
      </c>
      <c r="J46" s="24" t="s">
        <v>11</v>
      </c>
      <c r="K46" s="25">
        <f>MAX(ТаблДан[Дата подготовки]-ТаблДан[Срок подготовки],0)</f>
        <v>2</v>
      </c>
      <c r="L46" s="25">
        <f>MAX(ТаблДан[[#This Row],[Дата отправки]]-ТаблДан[[#This Row],[Срок отправки]],0)</f>
        <v>0</v>
      </c>
      <c r="M46" s="25">
        <f>IF(ISBLANK(ТаблДан[[#This Row],[Дата подготовки]]),0,-MIN(ТаблДан[Дата подготовки]-ТаблДан[Срок подготовки],0))</f>
        <v>0</v>
      </c>
      <c r="N46" s="25">
        <f>IF(ISBLANK(ТаблДан[[#This Row],[Дата отправки]]),0,-MIN(ТаблДан[Дата отправки]-ТаблДан[Срок отправки],0))</f>
        <v>0</v>
      </c>
      <c r="O46" s="25">
        <f>IF(ISBLANK(ТаблДан[[#This Row],[Дата подготовки]]),0,(ТаблДан[Задержка подготовки]=0)+0)</f>
        <v>0</v>
      </c>
      <c r="P46" s="25">
        <f>IF(ISBLANK(ТаблДан[[#This Row],[Дата подготовки]]),0,1-ТаблДан[[#This Row],[Подготовка без задержки]])</f>
        <v>1</v>
      </c>
      <c r="Q46" s="25">
        <f>IF(ISBLANK(ТаблДан[[#This Row],[Дата отправки]]),0,(ТаблДан[[#This Row],[Задержка отправки]]=0)+0)</f>
        <v>1</v>
      </c>
      <c r="R46" s="25">
        <f>IF(ISBLANK(ТаблДан[[#This Row],[Дата отправки]]),0,1-ТаблДан[[#This Row],[Отправка 
без задержки]])</f>
        <v>0</v>
      </c>
      <c r="S46" s="46" t="str">
        <f>IF(COUNTBLANK(ТаблДан[[#This Row],[Дата подготовки]:[Периодичность]])&gt;0,"Пустые ячейки", "")</f>
        <v/>
      </c>
    </row>
    <row r="47" spans="2:19" s="1" customFormat="1" ht="27" hidden="1" customHeight="1" x14ac:dyDescent="0.25">
      <c r="B47" s="19">
        <f>YEAR(IF(ISBLANK(ТаблДан[Срок подготовки]),ТаблДан[Срок отправки],ТаблДан[Срок подготовки]))</f>
        <v>2022</v>
      </c>
      <c r="C47" s="20" t="str">
        <f>TEXT(ТаблДан[[#This Row],[Срок подготовки]],"МММ")</f>
        <v>апр</v>
      </c>
      <c r="D47" s="21">
        <v>44677</v>
      </c>
      <c r="E47" s="21">
        <v>44678</v>
      </c>
      <c r="F47" s="21">
        <v>44677</v>
      </c>
      <c r="G47" s="21">
        <v>44680</v>
      </c>
      <c r="H47" s="22" t="s">
        <v>0</v>
      </c>
      <c r="I47" s="23" t="s">
        <v>95</v>
      </c>
      <c r="J47" s="24" t="s">
        <v>11</v>
      </c>
      <c r="K47" s="25">
        <f>MAX(ТаблДан[Дата подготовки]-ТаблДан[Срок подготовки],0)</f>
        <v>0</v>
      </c>
      <c r="L47" s="25">
        <f>MAX(ТаблДан[[#This Row],[Дата отправки]]-ТаблДан[[#This Row],[Срок отправки]],0)</f>
        <v>0</v>
      </c>
      <c r="M47" s="25">
        <f>IF(ISBLANK(ТаблДан[[#This Row],[Дата подготовки]]),0,-MIN(ТаблДан[Дата подготовки]-ТаблДан[Срок подготовки],0))</f>
        <v>1</v>
      </c>
      <c r="N47" s="25">
        <f>IF(ISBLANK(ТаблДан[[#This Row],[Дата отправки]]),0,-MIN(ТаблДан[Дата отправки]-ТаблДан[Срок отправки],0))</f>
        <v>3</v>
      </c>
      <c r="O47" s="25">
        <f>IF(ISBLANK(ТаблДан[[#This Row],[Дата подготовки]]),0,(ТаблДан[Задержка подготовки]=0)+0)</f>
        <v>1</v>
      </c>
      <c r="P47" s="25">
        <f>IF(ISBLANK(ТаблДан[[#This Row],[Дата подготовки]]),0,1-ТаблДан[[#This Row],[Подготовка без задержки]])</f>
        <v>0</v>
      </c>
      <c r="Q47" s="25">
        <f>IF(ISBLANK(ТаблДан[[#This Row],[Дата отправки]]),0,(ТаблДан[[#This Row],[Задержка отправки]]=0)+0)</f>
        <v>1</v>
      </c>
      <c r="R47" s="25">
        <f>IF(ISBLANK(ТаблДан[[#This Row],[Дата отправки]]),0,1-ТаблДан[[#This Row],[Отправка 
без задержки]])</f>
        <v>0</v>
      </c>
      <c r="S47" s="46" t="str">
        <f>IF(COUNTBLANK(ТаблДан[[#This Row],[Дата подготовки]:[Периодичность]])&gt;0,"Пустые ячейки", "")</f>
        <v/>
      </c>
    </row>
    <row r="48" spans="2:19" s="1" customFormat="1" ht="27" hidden="1" customHeight="1" x14ac:dyDescent="0.25">
      <c r="B48" s="19">
        <f>YEAR(IF(ISBLANK(ТаблДан[Срок подготовки]),ТаблДан[Срок отправки],ТаблДан[Срок подготовки]))</f>
        <v>2022</v>
      </c>
      <c r="C48" s="20" t="str">
        <f>TEXT(ТаблДан[[#This Row],[Срок подготовки]],"МММ")</f>
        <v>июл</v>
      </c>
      <c r="D48" s="21">
        <v>44747</v>
      </c>
      <c r="E48" s="21">
        <v>44771</v>
      </c>
      <c r="F48" s="21">
        <v>44747</v>
      </c>
      <c r="G48" s="21">
        <v>44775</v>
      </c>
      <c r="H48" s="22" t="s">
        <v>0</v>
      </c>
      <c r="I48" s="23" t="s">
        <v>95</v>
      </c>
      <c r="J48" s="24" t="s">
        <v>11</v>
      </c>
      <c r="K48" s="25">
        <f>MAX(ТаблДан[Дата подготовки]-ТаблДан[Срок подготовки],0)</f>
        <v>0</v>
      </c>
      <c r="L48" s="25">
        <f>MAX(ТаблДан[[#This Row],[Дата отправки]]-ТаблДан[[#This Row],[Срок отправки]],0)</f>
        <v>0</v>
      </c>
      <c r="M48" s="25">
        <f>IF(ISBLANK(ТаблДан[[#This Row],[Дата подготовки]]),0,-MIN(ТаблДан[Дата подготовки]-ТаблДан[Срок подготовки],0))</f>
        <v>24</v>
      </c>
      <c r="N48" s="25">
        <f>IF(ISBLANK(ТаблДан[[#This Row],[Дата отправки]]),0,-MIN(ТаблДан[Дата отправки]-ТаблДан[Срок отправки],0))</f>
        <v>28</v>
      </c>
      <c r="O48" s="25">
        <f>IF(ISBLANK(ТаблДан[[#This Row],[Дата подготовки]]),0,(ТаблДан[Задержка подготовки]=0)+0)</f>
        <v>1</v>
      </c>
      <c r="P48" s="25">
        <f>IF(ISBLANK(ТаблДан[[#This Row],[Дата подготовки]]),0,1-ТаблДан[[#This Row],[Подготовка без задержки]])</f>
        <v>0</v>
      </c>
      <c r="Q48" s="25">
        <f>IF(ISBLANK(ТаблДан[[#This Row],[Дата отправки]]),0,(ТаблДан[[#This Row],[Задержка отправки]]=0)+0)</f>
        <v>1</v>
      </c>
      <c r="R48" s="25">
        <f>IF(ISBLANK(ТаблДан[[#This Row],[Дата отправки]]),0,1-ТаблДан[[#This Row],[Отправка 
без задержки]])</f>
        <v>0</v>
      </c>
      <c r="S48" s="46" t="str">
        <f>IF(COUNTBLANK(ТаблДан[[#This Row],[Дата подготовки]:[Периодичность]])&gt;0,"Пустые ячейки", "")</f>
        <v/>
      </c>
    </row>
    <row r="49" spans="2:19" s="1" customFormat="1" ht="27" hidden="1" customHeight="1" x14ac:dyDescent="0.25">
      <c r="B49" s="26">
        <f>YEAR(IF(ISBLANK(ТаблДан[Срок подготовки]),ТаблДан[Срок отправки],ТаблДан[Срок подготовки]))</f>
        <v>2022</v>
      </c>
      <c r="C49" s="20" t="str">
        <f>TEXT(ТаблДан[[#This Row],[Срок подготовки]],"МММ")</f>
        <v>окт</v>
      </c>
      <c r="D49" s="21">
        <v>44859</v>
      </c>
      <c r="E49" s="21">
        <v>44861</v>
      </c>
      <c r="F49" s="21">
        <v>44859</v>
      </c>
      <c r="G49" s="21">
        <v>44865</v>
      </c>
      <c r="H49" s="22" t="s">
        <v>0</v>
      </c>
      <c r="I49" s="23" t="s">
        <v>95</v>
      </c>
      <c r="J49" s="24" t="s">
        <v>11</v>
      </c>
      <c r="K49" s="25">
        <f>MAX(ТаблДан[Дата подготовки]-ТаблДан[Срок подготовки],0)</f>
        <v>0</v>
      </c>
      <c r="L49" s="25">
        <f>MAX(ТаблДан[[#This Row],[Дата отправки]]-ТаблДан[[#This Row],[Срок отправки]],0)</f>
        <v>0</v>
      </c>
      <c r="M49" s="25">
        <f>IF(ISBLANK(ТаблДан[[#This Row],[Дата подготовки]]),0,-MIN(ТаблДан[Дата подготовки]-ТаблДан[Срок подготовки],0))</f>
        <v>2</v>
      </c>
      <c r="N49" s="25">
        <f>IF(ISBLANK(ТаблДан[[#This Row],[Дата отправки]]),0,-MIN(ТаблДан[Дата отправки]-ТаблДан[Срок отправки],0))</f>
        <v>6</v>
      </c>
      <c r="O49" s="25">
        <f>IF(ISBLANK(ТаблДан[[#This Row],[Дата подготовки]]),0,(ТаблДан[Задержка подготовки]=0)+0)</f>
        <v>1</v>
      </c>
      <c r="P49" s="25">
        <f>IF(ISBLANK(ТаблДан[[#This Row],[Дата подготовки]]),0,1-ТаблДан[[#This Row],[Подготовка без задержки]])</f>
        <v>0</v>
      </c>
      <c r="Q49" s="25">
        <f>IF(ISBLANK(ТаблДан[[#This Row],[Дата отправки]]),0,(ТаблДан[[#This Row],[Задержка отправки]]=0)+0)</f>
        <v>1</v>
      </c>
      <c r="R49" s="25">
        <f>IF(ISBLANK(ТаблДан[[#This Row],[Дата отправки]]),0,1-ТаблДан[[#This Row],[Отправка 
без задержки]])</f>
        <v>0</v>
      </c>
      <c r="S49" s="46" t="str">
        <f>IF(COUNTBLANK(ТаблДан[[#This Row],[Дата подготовки]:[Периодичность]])&gt;0,"Пустые ячейки", "")</f>
        <v/>
      </c>
    </row>
    <row r="50" spans="2:19" s="1" customFormat="1" ht="27" hidden="1" customHeight="1" x14ac:dyDescent="0.25">
      <c r="B50" s="26">
        <f>YEAR(IF(ISBLANK(ТаблДан[Срок подготовки]),ТаблДан[Срок отправки],ТаблДан[Срок подготовки]))</f>
        <v>2022</v>
      </c>
      <c r="C50" s="26" t="str">
        <f>TEXT(ТаблДан[[#This Row],[Срок подготовки]],"МММ")</f>
        <v>янв</v>
      </c>
      <c r="D50" s="21">
        <v>44573</v>
      </c>
      <c r="E50" s="21">
        <v>44574</v>
      </c>
      <c r="F50" s="21">
        <v>44573</v>
      </c>
      <c r="G50" s="21">
        <v>44578</v>
      </c>
      <c r="H50" s="22" t="s">
        <v>1</v>
      </c>
      <c r="I50" s="30" t="s">
        <v>36</v>
      </c>
      <c r="J50" s="24" t="s">
        <v>9</v>
      </c>
      <c r="K50" s="25">
        <f>MAX(ТаблДан[Дата подготовки]-ТаблДан[Срок подготовки],0)</f>
        <v>0</v>
      </c>
      <c r="L50" s="25">
        <f>MAX(ТаблДан[[#This Row],[Дата отправки]]-ТаблДан[[#This Row],[Срок отправки]],0)</f>
        <v>0</v>
      </c>
      <c r="M50" s="25">
        <f>IF(ISBLANK(ТаблДан[[#This Row],[Дата подготовки]]),0,-MIN(ТаблДан[Дата подготовки]-ТаблДан[Срок подготовки],0))</f>
        <v>1</v>
      </c>
      <c r="N50" s="25">
        <f>IF(ISBLANK(ТаблДан[[#This Row],[Дата отправки]]),0,-MIN(ТаблДан[Дата отправки]-ТаблДан[Срок отправки],0))</f>
        <v>5</v>
      </c>
      <c r="O50" s="25">
        <f>IF(ISBLANK(ТаблДан[[#This Row],[Дата подготовки]]),0,(ТаблДан[Задержка подготовки]=0)+0)</f>
        <v>1</v>
      </c>
      <c r="P50" s="25">
        <f>IF(ISBLANK(ТаблДан[[#This Row],[Дата подготовки]]),0,1-ТаблДан[[#This Row],[Подготовка без задержки]])</f>
        <v>0</v>
      </c>
      <c r="Q50" s="25">
        <f>IF(ISBLANK(ТаблДан[[#This Row],[Дата отправки]]),0,(ТаблДан[[#This Row],[Задержка отправки]]=0)+0)</f>
        <v>1</v>
      </c>
      <c r="R50" s="25">
        <f>IF(ISBLANK(ТаблДан[[#This Row],[Дата отправки]]),0,1-ТаблДан[[#This Row],[Отправка 
без задержки]])</f>
        <v>0</v>
      </c>
      <c r="S50" s="46" t="str">
        <f>IF(COUNTBLANK(ТаблДан[[#This Row],[Дата подготовки]:[Периодичность]])&gt;0,"Пустые ячейки", "")</f>
        <v/>
      </c>
    </row>
    <row r="51" spans="2:19" s="1" customFormat="1" ht="27" hidden="1" customHeight="1" x14ac:dyDescent="0.25">
      <c r="B51" s="26">
        <f>YEAR(IF(ISBLANK(ТаблДан[Срок подготовки]),ТаблДан[Срок отправки],ТаблДан[Срок подготовки]))</f>
        <v>2022</v>
      </c>
      <c r="C51" s="26" t="str">
        <f>TEXT(ТаблДан[[#This Row],[Срок подготовки]],"МММ")</f>
        <v>фев</v>
      </c>
      <c r="D51" s="21">
        <v>44603</v>
      </c>
      <c r="E51" s="21">
        <v>44603</v>
      </c>
      <c r="F51" s="21">
        <v>44603</v>
      </c>
      <c r="G51" s="21">
        <v>44607</v>
      </c>
      <c r="H51" s="22" t="s">
        <v>1</v>
      </c>
      <c r="I51" s="30" t="s">
        <v>36</v>
      </c>
      <c r="J51" s="24" t="s">
        <v>9</v>
      </c>
      <c r="K51" s="25">
        <f>MAX(ТаблДан[Дата подготовки]-ТаблДан[Срок подготовки],0)</f>
        <v>0</v>
      </c>
      <c r="L51" s="25">
        <f>MAX(ТаблДан[[#This Row],[Дата отправки]]-ТаблДан[[#This Row],[Срок отправки]],0)</f>
        <v>0</v>
      </c>
      <c r="M51" s="25">
        <f>IF(ISBLANK(ТаблДан[[#This Row],[Дата подготовки]]),0,-MIN(ТаблДан[Дата подготовки]-ТаблДан[Срок подготовки],0))</f>
        <v>0</v>
      </c>
      <c r="N51" s="25">
        <f>IF(ISBLANK(ТаблДан[[#This Row],[Дата отправки]]),0,-MIN(ТаблДан[Дата отправки]-ТаблДан[Срок отправки],0))</f>
        <v>4</v>
      </c>
      <c r="O51" s="25">
        <f>IF(ISBLANK(ТаблДан[[#This Row],[Дата подготовки]]),0,(ТаблДан[Задержка подготовки]=0)+0)</f>
        <v>1</v>
      </c>
      <c r="P51" s="25">
        <f>IF(ISBLANK(ТаблДан[[#This Row],[Дата подготовки]]),0,1-ТаблДан[[#This Row],[Подготовка без задержки]])</f>
        <v>0</v>
      </c>
      <c r="Q51" s="25">
        <f>IF(ISBLANK(ТаблДан[[#This Row],[Дата отправки]]),0,(ТаблДан[[#This Row],[Задержка отправки]]=0)+0)</f>
        <v>1</v>
      </c>
      <c r="R51" s="25">
        <f>IF(ISBLANK(ТаблДан[[#This Row],[Дата отправки]]),0,1-ТаблДан[[#This Row],[Отправка 
без задержки]])</f>
        <v>0</v>
      </c>
      <c r="S51" s="46" t="str">
        <f>IF(COUNTBLANK(ТаблДан[[#This Row],[Дата подготовки]:[Периодичность]])&gt;0,"Пустые ячейки", "")</f>
        <v/>
      </c>
    </row>
    <row r="52" spans="2:19" s="1" customFormat="1" ht="27" hidden="1" customHeight="1" x14ac:dyDescent="0.25">
      <c r="B52" s="26">
        <f>YEAR(IF(ISBLANK(ТаблДан[Срок подготовки]),ТаблДан[Срок отправки],ТаблДан[Срок подготовки]))</f>
        <v>2022</v>
      </c>
      <c r="C52" s="26" t="str">
        <f>TEXT(ТаблДан[[#This Row],[Срок подготовки]],"МММ")</f>
        <v>мар</v>
      </c>
      <c r="D52" s="21">
        <v>44625</v>
      </c>
      <c r="E52" s="21">
        <v>44631</v>
      </c>
      <c r="F52" s="21">
        <v>44625</v>
      </c>
      <c r="G52" s="21">
        <v>44635</v>
      </c>
      <c r="H52" s="22" t="s">
        <v>1</v>
      </c>
      <c r="I52" s="30" t="s">
        <v>36</v>
      </c>
      <c r="J52" s="24" t="s">
        <v>9</v>
      </c>
      <c r="K52" s="25">
        <f>MAX(ТаблДан[Дата подготовки]-ТаблДан[Срок подготовки],0)</f>
        <v>0</v>
      </c>
      <c r="L52" s="25">
        <f>MAX(ТаблДан[[#This Row],[Дата отправки]]-ТаблДан[[#This Row],[Срок отправки]],0)</f>
        <v>0</v>
      </c>
      <c r="M52" s="25">
        <f>IF(ISBLANK(ТаблДан[[#This Row],[Дата подготовки]]),0,-MIN(ТаблДан[Дата подготовки]-ТаблДан[Срок подготовки],0))</f>
        <v>6</v>
      </c>
      <c r="N52" s="25">
        <f>IF(ISBLANK(ТаблДан[[#This Row],[Дата отправки]]),0,-MIN(ТаблДан[Дата отправки]-ТаблДан[Срок отправки],0))</f>
        <v>10</v>
      </c>
      <c r="O52" s="25">
        <f>IF(ISBLANK(ТаблДан[[#This Row],[Дата подготовки]]),0,(ТаблДан[Задержка подготовки]=0)+0)</f>
        <v>1</v>
      </c>
      <c r="P52" s="25">
        <f>IF(ISBLANK(ТаблДан[[#This Row],[Дата подготовки]]),0,1-ТаблДан[[#This Row],[Подготовка без задержки]])</f>
        <v>0</v>
      </c>
      <c r="Q52" s="25">
        <f>IF(ISBLANK(ТаблДан[[#This Row],[Дата отправки]]),0,(ТаблДан[[#This Row],[Задержка отправки]]=0)+0)</f>
        <v>1</v>
      </c>
      <c r="R52" s="25">
        <f>IF(ISBLANK(ТаблДан[[#This Row],[Дата отправки]]),0,1-ТаблДан[[#This Row],[Отправка 
без задержки]])</f>
        <v>0</v>
      </c>
      <c r="S52" s="46" t="str">
        <f>IF(COUNTBLANK(ТаблДан[[#This Row],[Дата подготовки]:[Периодичность]])&gt;0,"Пустые ячейки", "")</f>
        <v/>
      </c>
    </row>
    <row r="53" spans="2:19" s="1" customFormat="1" ht="27" hidden="1" customHeight="1" x14ac:dyDescent="0.25">
      <c r="B53" s="26">
        <f>YEAR(IF(ISBLANK(ТаблДан[Срок подготовки]),ТаблДан[Срок отправки],ТаблДан[Срок подготовки]))</f>
        <v>2022</v>
      </c>
      <c r="C53" s="26" t="str">
        <f>TEXT(ТаблДан[[#This Row],[Срок подготовки]],"МММ")</f>
        <v>апр</v>
      </c>
      <c r="D53" s="21">
        <v>44662</v>
      </c>
      <c r="E53" s="21">
        <v>44664</v>
      </c>
      <c r="F53" s="21">
        <v>44662</v>
      </c>
      <c r="G53" s="21">
        <v>44666</v>
      </c>
      <c r="H53" s="22" t="s">
        <v>1</v>
      </c>
      <c r="I53" s="30" t="s">
        <v>36</v>
      </c>
      <c r="J53" s="24" t="s">
        <v>9</v>
      </c>
      <c r="K53" s="25">
        <f>MAX(ТаблДан[Дата подготовки]-ТаблДан[Срок подготовки],0)</f>
        <v>0</v>
      </c>
      <c r="L53" s="25">
        <f>MAX(ТаблДан[[#This Row],[Дата отправки]]-ТаблДан[[#This Row],[Срок отправки]],0)</f>
        <v>0</v>
      </c>
      <c r="M53" s="25">
        <f>IF(ISBLANK(ТаблДан[[#This Row],[Дата подготовки]]),0,-MIN(ТаблДан[Дата подготовки]-ТаблДан[Срок подготовки],0))</f>
        <v>2</v>
      </c>
      <c r="N53" s="25">
        <f>IF(ISBLANK(ТаблДан[[#This Row],[Дата отправки]]),0,-MIN(ТаблДан[Дата отправки]-ТаблДан[Срок отправки],0))</f>
        <v>4</v>
      </c>
      <c r="O53" s="25">
        <f>IF(ISBLANK(ТаблДан[[#This Row],[Дата подготовки]]),0,(ТаблДан[Задержка подготовки]=0)+0)</f>
        <v>1</v>
      </c>
      <c r="P53" s="25">
        <f>IF(ISBLANK(ТаблДан[[#This Row],[Дата подготовки]]),0,1-ТаблДан[[#This Row],[Подготовка без задержки]])</f>
        <v>0</v>
      </c>
      <c r="Q53" s="25">
        <f>IF(ISBLANK(ТаблДан[[#This Row],[Дата отправки]]),0,(ТаблДан[[#This Row],[Задержка отправки]]=0)+0)</f>
        <v>1</v>
      </c>
      <c r="R53" s="25">
        <f>IF(ISBLANK(ТаблДан[[#This Row],[Дата отправки]]),0,1-ТаблДан[[#This Row],[Отправка 
без задержки]])</f>
        <v>0</v>
      </c>
      <c r="S53" s="46" t="str">
        <f>IF(COUNTBLANK(ТаблДан[[#This Row],[Дата подготовки]:[Периодичность]])&gt;0,"Пустые ячейки", "")</f>
        <v/>
      </c>
    </row>
    <row r="54" spans="2:19" s="1" customFormat="1" ht="27" hidden="1" customHeight="1" x14ac:dyDescent="0.25">
      <c r="B54" s="26">
        <f>YEAR(IF(ISBLANK(ТаблДан[Срок подготовки]),ТаблДан[Срок отправки],ТаблДан[Срок подготовки]))</f>
        <v>2022</v>
      </c>
      <c r="C54" s="26" t="str">
        <f>TEXT(ТаблДан[[#This Row],[Срок подготовки]],"МММ")</f>
        <v>май</v>
      </c>
      <c r="D54" s="21">
        <v>44694</v>
      </c>
      <c r="E54" s="21">
        <v>44696</v>
      </c>
      <c r="F54" s="21">
        <v>44694</v>
      </c>
      <c r="G54" s="21">
        <v>44698</v>
      </c>
      <c r="H54" s="22" t="s">
        <v>1</v>
      </c>
      <c r="I54" s="30" t="s">
        <v>36</v>
      </c>
      <c r="J54" s="24" t="s">
        <v>9</v>
      </c>
      <c r="K54" s="25">
        <f>MAX(ТаблДан[Дата подготовки]-ТаблДан[Срок подготовки],0)</f>
        <v>0</v>
      </c>
      <c r="L54" s="25">
        <f>MAX(ТаблДан[[#This Row],[Дата отправки]]-ТаблДан[[#This Row],[Срок отправки]],0)</f>
        <v>0</v>
      </c>
      <c r="M54" s="25">
        <f>IF(ISBLANK(ТаблДан[[#This Row],[Дата подготовки]]),0,-MIN(ТаблДан[Дата подготовки]-ТаблДан[Срок подготовки],0))</f>
        <v>2</v>
      </c>
      <c r="N54" s="25">
        <f>IF(ISBLANK(ТаблДан[[#This Row],[Дата отправки]]),0,-MIN(ТаблДан[Дата отправки]-ТаблДан[Срок отправки],0))</f>
        <v>4</v>
      </c>
      <c r="O54" s="25">
        <f>IF(ISBLANK(ТаблДан[[#This Row],[Дата подготовки]]),0,(ТаблДан[Задержка подготовки]=0)+0)</f>
        <v>1</v>
      </c>
      <c r="P54" s="25">
        <f>IF(ISBLANK(ТаблДан[[#This Row],[Дата подготовки]]),0,1-ТаблДан[[#This Row],[Подготовка без задержки]])</f>
        <v>0</v>
      </c>
      <c r="Q54" s="25">
        <f>IF(ISBLANK(ТаблДан[[#This Row],[Дата отправки]]),0,(ТаблДан[[#This Row],[Задержка отправки]]=0)+0)</f>
        <v>1</v>
      </c>
      <c r="R54" s="25">
        <f>IF(ISBLANK(ТаблДан[[#This Row],[Дата отправки]]),0,1-ТаблДан[[#This Row],[Отправка 
без задержки]])</f>
        <v>0</v>
      </c>
      <c r="S54" s="46" t="str">
        <f>IF(COUNTBLANK(ТаблДан[[#This Row],[Дата подготовки]:[Периодичность]])&gt;0,"Пустые ячейки", "")</f>
        <v/>
      </c>
    </row>
    <row r="55" spans="2:19" s="1" customFormat="1" ht="27" hidden="1" customHeight="1" x14ac:dyDescent="0.25">
      <c r="B55" s="26">
        <f>YEAR(IF(ISBLANK(ТаблДан[Срок подготовки]),ТаблДан[Срок отправки],ТаблДан[Срок подготовки]))</f>
        <v>2022</v>
      </c>
      <c r="C55" s="26" t="str">
        <f>TEXT(ТаблДан[[#This Row],[Срок подготовки]],"МММ")</f>
        <v>июн</v>
      </c>
      <c r="D55" s="21">
        <v>44721</v>
      </c>
      <c r="E55" s="21">
        <v>44725</v>
      </c>
      <c r="F55" s="21">
        <v>44721</v>
      </c>
      <c r="G55" s="21">
        <v>44727</v>
      </c>
      <c r="H55" s="22" t="s">
        <v>1</v>
      </c>
      <c r="I55" s="30" t="s">
        <v>36</v>
      </c>
      <c r="J55" s="24" t="s">
        <v>9</v>
      </c>
      <c r="K55" s="25">
        <f>MAX(ТаблДан[Дата подготовки]-ТаблДан[Срок подготовки],0)</f>
        <v>0</v>
      </c>
      <c r="L55" s="25">
        <f>MAX(ТаблДан[[#This Row],[Дата отправки]]-ТаблДан[[#This Row],[Срок отправки]],0)</f>
        <v>0</v>
      </c>
      <c r="M55" s="25">
        <f>IF(ISBLANK(ТаблДан[[#This Row],[Дата подготовки]]),0,-MIN(ТаблДан[Дата подготовки]-ТаблДан[Срок подготовки],0))</f>
        <v>4</v>
      </c>
      <c r="N55" s="25">
        <f>IF(ISBLANK(ТаблДан[[#This Row],[Дата отправки]]),0,-MIN(ТаблДан[Дата отправки]-ТаблДан[Срок отправки],0))</f>
        <v>6</v>
      </c>
      <c r="O55" s="25">
        <f>IF(ISBLANK(ТаблДан[[#This Row],[Дата подготовки]]),0,(ТаблДан[Задержка подготовки]=0)+0)</f>
        <v>1</v>
      </c>
      <c r="P55" s="25">
        <f>IF(ISBLANK(ТаблДан[[#This Row],[Дата подготовки]]),0,1-ТаблДан[[#This Row],[Подготовка без задержки]])</f>
        <v>0</v>
      </c>
      <c r="Q55" s="25">
        <f>IF(ISBLANK(ТаблДан[[#This Row],[Дата отправки]]),0,(ТаблДан[[#This Row],[Задержка отправки]]=0)+0)</f>
        <v>1</v>
      </c>
      <c r="R55" s="25">
        <f>IF(ISBLANK(ТаблДан[[#This Row],[Дата отправки]]),0,1-ТаблДан[[#This Row],[Отправка 
без задержки]])</f>
        <v>0</v>
      </c>
      <c r="S55" s="46" t="str">
        <f>IF(COUNTBLANK(ТаблДан[[#This Row],[Дата подготовки]:[Периодичность]])&gt;0,"Пустые ячейки", "")</f>
        <v/>
      </c>
    </row>
    <row r="56" spans="2:19" s="1" customFormat="1" ht="27" hidden="1" customHeight="1" x14ac:dyDescent="0.25">
      <c r="B56" s="26">
        <f>YEAR(IF(ISBLANK(ТаблДан[Срок подготовки]),ТаблДан[Срок отправки],ТаблДан[Срок подготовки]))</f>
        <v>2022</v>
      </c>
      <c r="C56" s="26" t="str">
        <f>TEXT(ТаблДан[[#This Row],[Срок подготовки]],"МММ")</f>
        <v>июл</v>
      </c>
      <c r="D56" s="21">
        <v>44750</v>
      </c>
      <c r="E56" s="21">
        <v>44755</v>
      </c>
      <c r="F56" s="21">
        <v>44750</v>
      </c>
      <c r="G56" s="21">
        <v>44757</v>
      </c>
      <c r="H56" s="22" t="s">
        <v>1</v>
      </c>
      <c r="I56" s="30" t="s">
        <v>36</v>
      </c>
      <c r="J56" s="24" t="s">
        <v>9</v>
      </c>
      <c r="K56" s="25">
        <f>MAX(ТаблДан[Дата подготовки]-ТаблДан[Срок подготовки],0)</f>
        <v>0</v>
      </c>
      <c r="L56" s="25">
        <f>MAX(ТаблДан[[#This Row],[Дата отправки]]-ТаблДан[[#This Row],[Срок отправки]],0)</f>
        <v>0</v>
      </c>
      <c r="M56" s="25">
        <f>IF(ISBLANK(ТаблДан[[#This Row],[Дата подготовки]]),0,-MIN(ТаблДан[Дата подготовки]-ТаблДан[Срок подготовки],0))</f>
        <v>5</v>
      </c>
      <c r="N56" s="25">
        <f>IF(ISBLANK(ТаблДан[[#This Row],[Дата отправки]]),0,-MIN(ТаблДан[Дата отправки]-ТаблДан[Срок отправки],0))</f>
        <v>7</v>
      </c>
      <c r="O56" s="25">
        <f>IF(ISBLANK(ТаблДан[[#This Row],[Дата подготовки]]),0,(ТаблДан[Задержка подготовки]=0)+0)</f>
        <v>1</v>
      </c>
      <c r="P56" s="25">
        <f>IF(ISBLANK(ТаблДан[[#This Row],[Дата подготовки]]),0,1-ТаблДан[[#This Row],[Подготовка без задержки]])</f>
        <v>0</v>
      </c>
      <c r="Q56" s="25">
        <f>IF(ISBLANK(ТаблДан[[#This Row],[Дата отправки]]),0,(ТаблДан[[#This Row],[Задержка отправки]]=0)+0)</f>
        <v>1</v>
      </c>
      <c r="R56" s="25">
        <f>IF(ISBLANK(ТаблДан[[#This Row],[Дата отправки]]),0,1-ТаблДан[[#This Row],[Отправка 
без задержки]])</f>
        <v>0</v>
      </c>
      <c r="S56" s="46" t="str">
        <f>IF(COUNTBLANK(ТаблДан[[#This Row],[Дата подготовки]:[Периодичность]])&gt;0,"Пустые ячейки", "")</f>
        <v/>
      </c>
    </row>
    <row r="57" spans="2:19" s="1" customFormat="1" ht="27" hidden="1" customHeight="1" x14ac:dyDescent="0.25">
      <c r="B57" s="26">
        <f>YEAR(IF(ISBLANK(ТаблДан[Срок подготовки]),ТаблДан[Срок отправки],ТаблДан[Срок подготовки]))</f>
        <v>2022</v>
      </c>
      <c r="C57" s="26" t="str">
        <f>TEXT(ТаблДан[[#This Row],[Срок подготовки]],"МММ")</f>
        <v>авг</v>
      </c>
      <c r="D57" s="21">
        <v>44783</v>
      </c>
      <c r="E57" s="21">
        <v>44784</v>
      </c>
      <c r="F57" s="21">
        <v>44783</v>
      </c>
      <c r="G57" s="21">
        <v>44788</v>
      </c>
      <c r="H57" s="22" t="s">
        <v>1</v>
      </c>
      <c r="I57" s="30" t="s">
        <v>36</v>
      </c>
      <c r="J57" s="24" t="s">
        <v>9</v>
      </c>
      <c r="K57" s="25">
        <f>MAX(ТаблДан[Дата подготовки]-ТаблДан[Срок подготовки],0)</f>
        <v>0</v>
      </c>
      <c r="L57" s="25">
        <f>MAX(ТаблДан[[#This Row],[Дата отправки]]-ТаблДан[[#This Row],[Срок отправки]],0)</f>
        <v>0</v>
      </c>
      <c r="M57" s="25">
        <f>IF(ISBLANK(ТаблДан[[#This Row],[Дата подготовки]]),0,-MIN(ТаблДан[Дата подготовки]-ТаблДан[Срок подготовки],0))</f>
        <v>1</v>
      </c>
      <c r="N57" s="25">
        <f>IF(ISBLANK(ТаблДан[[#This Row],[Дата отправки]]),0,-MIN(ТаблДан[Дата отправки]-ТаблДан[Срок отправки],0))</f>
        <v>5</v>
      </c>
      <c r="O57" s="25">
        <f>IF(ISBLANK(ТаблДан[[#This Row],[Дата подготовки]]),0,(ТаблДан[Задержка подготовки]=0)+0)</f>
        <v>1</v>
      </c>
      <c r="P57" s="25">
        <f>IF(ISBLANK(ТаблДан[[#This Row],[Дата подготовки]]),0,1-ТаблДан[[#This Row],[Подготовка без задержки]])</f>
        <v>0</v>
      </c>
      <c r="Q57" s="25">
        <f>IF(ISBLANK(ТаблДан[[#This Row],[Дата отправки]]),0,(ТаблДан[[#This Row],[Задержка отправки]]=0)+0)</f>
        <v>1</v>
      </c>
      <c r="R57" s="25">
        <f>IF(ISBLANK(ТаблДан[[#This Row],[Дата отправки]]),0,1-ТаблДан[[#This Row],[Отправка 
без задержки]])</f>
        <v>0</v>
      </c>
      <c r="S57" s="46" t="str">
        <f>IF(COUNTBLANK(ТаблДан[[#This Row],[Дата подготовки]:[Периодичность]])&gt;0,"Пустые ячейки", "")</f>
        <v/>
      </c>
    </row>
    <row r="58" spans="2:19" s="1" customFormat="1" ht="27" hidden="1" customHeight="1" x14ac:dyDescent="0.25">
      <c r="B58" s="26">
        <f>YEAR(IF(ISBLANK(ТаблДан[Срок подготовки]),ТаблДан[Срок отправки],ТаблДан[Срок подготовки]))</f>
        <v>2022</v>
      </c>
      <c r="C58" s="26" t="str">
        <f>TEXT(ТаблДан[[#This Row],[Срок подготовки]],"МММ")</f>
        <v>сен</v>
      </c>
      <c r="D58" s="21">
        <v>44810</v>
      </c>
      <c r="E58" s="21">
        <v>44817</v>
      </c>
      <c r="F58" s="21">
        <v>44810</v>
      </c>
      <c r="G58" s="21">
        <v>44819</v>
      </c>
      <c r="H58" s="22" t="s">
        <v>1</v>
      </c>
      <c r="I58" s="30" t="s">
        <v>36</v>
      </c>
      <c r="J58" s="24" t="s">
        <v>9</v>
      </c>
      <c r="K58" s="25">
        <f>MAX(ТаблДан[Дата подготовки]-ТаблДан[Срок подготовки],0)</f>
        <v>0</v>
      </c>
      <c r="L58" s="25">
        <f>MAX(ТаблДан[[#This Row],[Дата отправки]]-ТаблДан[[#This Row],[Срок отправки]],0)</f>
        <v>0</v>
      </c>
      <c r="M58" s="25">
        <f>IF(ISBLANK(ТаблДан[[#This Row],[Дата подготовки]]),0,-MIN(ТаблДан[Дата подготовки]-ТаблДан[Срок подготовки],0))</f>
        <v>7</v>
      </c>
      <c r="N58" s="25">
        <f>IF(ISBLANK(ТаблДан[[#This Row],[Дата отправки]]),0,-MIN(ТаблДан[Дата отправки]-ТаблДан[Срок отправки],0))</f>
        <v>9</v>
      </c>
      <c r="O58" s="25">
        <f>IF(ISBLANK(ТаблДан[[#This Row],[Дата подготовки]]),0,(ТаблДан[Задержка подготовки]=0)+0)</f>
        <v>1</v>
      </c>
      <c r="P58" s="25">
        <f>IF(ISBLANK(ТаблДан[[#This Row],[Дата подготовки]]),0,1-ТаблДан[[#This Row],[Подготовка без задержки]])</f>
        <v>0</v>
      </c>
      <c r="Q58" s="25">
        <f>IF(ISBLANK(ТаблДан[[#This Row],[Дата отправки]]),0,(ТаблДан[[#This Row],[Задержка отправки]]=0)+0)</f>
        <v>1</v>
      </c>
      <c r="R58" s="25">
        <f>IF(ISBLANK(ТаблДан[[#This Row],[Дата отправки]]),0,1-ТаблДан[[#This Row],[Отправка 
без задержки]])</f>
        <v>0</v>
      </c>
      <c r="S58" s="46" t="str">
        <f>IF(COUNTBLANK(ТаблДан[[#This Row],[Дата подготовки]:[Периодичность]])&gt;0,"Пустые ячейки", "")</f>
        <v/>
      </c>
    </row>
    <row r="59" spans="2:19" s="1" customFormat="1" ht="27" hidden="1" customHeight="1" x14ac:dyDescent="0.25">
      <c r="B59" s="26">
        <f>YEAR(IF(ISBLANK(ТаблДан[Срок подготовки]),ТаблДан[Срок отправки],ТаблДан[Срок подготовки]))</f>
        <v>2022</v>
      </c>
      <c r="C59" s="26" t="str">
        <f>TEXT(ТаблДан[[#This Row],[Срок подготовки]],"МММ")</f>
        <v>окт</v>
      </c>
      <c r="D59" s="21">
        <v>44846</v>
      </c>
      <c r="E59" s="21">
        <v>44847</v>
      </c>
      <c r="F59" s="21">
        <v>44846</v>
      </c>
      <c r="G59" s="21">
        <v>44851</v>
      </c>
      <c r="H59" s="22" t="s">
        <v>1</v>
      </c>
      <c r="I59" s="30" t="s">
        <v>36</v>
      </c>
      <c r="J59" s="24" t="s">
        <v>9</v>
      </c>
      <c r="K59" s="25">
        <f>MAX(ТаблДан[Дата подготовки]-ТаблДан[Срок подготовки],0)</f>
        <v>0</v>
      </c>
      <c r="L59" s="25">
        <f>MAX(ТаблДан[[#This Row],[Дата отправки]]-ТаблДан[[#This Row],[Срок отправки]],0)</f>
        <v>0</v>
      </c>
      <c r="M59" s="25">
        <f>IF(ISBLANK(ТаблДан[[#This Row],[Дата подготовки]]),0,-MIN(ТаблДан[Дата подготовки]-ТаблДан[Срок подготовки],0))</f>
        <v>1</v>
      </c>
      <c r="N59" s="25">
        <f>IF(ISBLANK(ТаблДан[[#This Row],[Дата отправки]]),0,-MIN(ТаблДан[Дата отправки]-ТаблДан[Срок отправки],0))</f>
        <v>5</v>
      </c>
      <c r="O59" s="25">
        <f>IF(ISBLANK(ТаблДан[[#This Row],[Дата подготовки]]),0,(ТаблДан[Задержка подготовки]=0)+0)</f>
        <v>1</v>
      </c>
      <c r="P59" s="25">
        <f>IF(ISBLANK(ТаблДан[[#This Row],[Дата подготовки]]),0,1-ТаблДан[[#This Row],[Подготовка без задержки]])</f>
        <v>0</v>
      </c>
      <c r="Q59" s="25">
        <f>IF(ISBLANK(ТаблДан[[#This Row],[Дата отправки]]),0,(ТаблДан[[#This Row],[Задержка отправки]]=0)+0)</f>
        <v>1</v>
      </c>
      <c r="R59" s="25">
        <f>IF(ISBLANK(ТаблДан[[#This Row],[Дата отправки]]),0,1-ТаблДан[[#This Row],[Отправка 
без задержки]])</f>
        <v>0</v>
      </c>
      <c r="S59" s="46" t="str">
        <f>IF(COUNTBLANK(ТаблДан[[#This Row],[Дата подготовки]:[Периодичность]])&gt;0,"Пустые ячейки", "")</f>
        <v/>
      </c>
    </row>
    <row r="60" spans="2:19" s="1" customFormat="1" ht="27" hidden="1" customHeight="1" x14ac:dyDescent="0.25">
      <c r="B60" s="26">
        <f>YEAR(IF(ISBLANK(ТаблДан[Срок подготовки]),ТаблДан[Срок отправки],ТаблДан[Срок подготовки]))</f>
        <v>2022</v>
      </c>
      <c r="C60" s="26" t="str">
        <f>TEXT(ТаблДан[[#This Row],[Срок подготовки]],"МММ")</f>
        <v>ноя</v>
      </c>
      <c r="D60" s="21">
        <v>44874</v>
      </c>
      <c r="E60" s="21">
        <v>44876</v>
      </c>
      <c r="F60" s="21">
        <v>44874</v>
      </c>
      <c r="G60" s="21">
        <v>44880</v>
      </c>
      <c r="H60" s="22" t="s">
        <v>1</v>
      </c>
      <c r="I60" s="30" t="s">
        <v>36</v>
      </c>
      <c r="J60" s="24" t="s">
        <v>9</v>
      </c>
      <c r="K60" s="25">
        <f>MAX(ТаблДан[Дата подготовки]-ТаблДан[Срок подготовки],0)</f>
        <v>0</v>
      </c>
      <c r="L60" s="25">
        <f>MAX(ТаблДан[[#This Row],[Дата отправки]]-ТаблДан[[#This Row],[Срок отправки]],0)</f>
        <v>0</v>
      </c>
      <c r="M60" s="25">
        <f>IF(ISBLANK(ТаблДан[[#This Row],[Дата подготовки]]),0,-MIN(ТаблДан[Дата подготовки]-ТаблДан[Срок подготовки],0))</f>
        <v>2</v>
      </c>
      <c r="N60" s="25">
        <f>IF(ISBLANK(ТаблДан[[#This Row],[Дата отправки]]),0,-MIN(ТаблДан[Дата отправки]-ТаблДан[Срок отправки],0))</f>
        <v>6</v>
      </c>
      <c r="O60" s="25">
        <f>IF(ISBLANK(ТаблДан[[#This Row],[Дата подготовки]]),0,(ТаблДан[Задержка подготовки]=0)+0)</f>
        <v>1</v>
      </c>
      <c r="P60" s="25">
        <f>IF(ISBLANK(ТаблДан[[#This Row],[Дата подготовки]]),0,1-ТаблДан[[#This Row],[Подготовка без задержки]])</f>
        <v>0</v>
      </c>
      <c r="Q60" s="25">
        <f>IF(ISBLANK(ТаблДан[[#This Row],[Дата отправки]]),0,(ТаблДан[[#This Row],[Задержка отправки]]=0)+0)</f>
        <v>1</v>
      </c>
      <c r="R60" s="25">
        <f>IF(ISBLANK(ТаблДан[[#This Row],[Дата отправки]]),0,1-ТаблДан[[#This Row],[Отправка 
без задержки]])</f>
        <v>0</v>
      </c>
      <c r="S60" s="46" t="str">
        <f>IF(COUNTBLANK(ТаблДан[[#This Row],[Дата подготовки]:[Периодичность]])&gt;0,"Пустые ячейки", "")</f>
        <v/>
      </c>
    </row>
    <row r="61" spans="2:19" s="1" customFormat="1" ht="27" hidden="1" customHeight="1" x14ac:dyDescent="0.25">
      <c r="B61" s="26">
        <f>YEAR(IF(ISBLANK(ТаблДан[Срок подготовки]),ТаблДан[Срок отправки],ТаблДан[Срок подготовки]))</f>
        <v>2022</v>
      </c>
      <c r="C61" s="26" t="str">
        <f>TEXT(ТаблДан[[#This Row],[Срок подготовки]],"МММ")</f>
        <v>янв</v>
      </c>
      <c r="D61" s="21">
        <v>44573</v>
      </c>
      <c r="E61" s="21">
        <v>44574</v>
      </c>
      <c r="F61" s="21">
        <v>44573</v>
      </c>
      <c r="G61" s="21">
        <v>44578</v>
      </c>
      <c r="H61" s="22" t="s">
        <v>1</v>
      </c>
      <c r="I61" s="30" t="s">
        <v>13</v>
      </c>
      <c r="J61" s="24" t="s">
        <v>9</v>
      </c>
      <c r="K61" s="25">
        <f>MAX(ТаблДан[Дата подготовки]-ТаблДан[Срок подготовки],0)</f>
        <v>0</v>
      </c>
      <c r="L61" s="25">
        <f>MAX(ТаблДан[[#This Row],[Дата отправки]]-ТаблДан[[#This Row],[Срок отправки]],0)</f>
        <v>0</v>
      </c>
      <c r="M61" s="25">
        <f>IF(ISBLANK(ТаблДан[[#This Row],[Дата подготовки]]),0,-MIN(ТаблДан[Дата подготовки]-ТаблДан[Срок подготовки],0))</f>
        <v>1</v>
      </c>
      <c r="N61" s="25">
        <f>IF(ISBLANK(ТаблДан[[#This Row],[Дата отправки]]),0,-MIN(ТаблДан[Дата отправки]-ТаблДан[Срок отправки],0))</f>
        <v>5</v>
      </c>
      <c r="O61" s="25">
        <f>IF(ISBLANK(ТаблДан[[#This Row],[Дата подготовки]]),0,(ТаблДан[Задержка подготовки]=0)+0)</f>
        <v>1</v>
      </c>
      <c r="P61" s="25">
        <f>IF(ISBLANK(ТаблДан[[#This Row],[Дата подготовки]]),0,1-ТаблДан[[#This Row],[Подготовка без задержки]])</f>
        <v>0</v>
      </c>
      <c r="Q61" s="25">
        <f>IF(ISBLANK(ТаблДан[[#This Row],[Дата отправки]]),0,(ТаблДан[[#This Row],[Задержка отправки]]=0)+0)</f>
        <v>1</v>
      </c>
      <c r="R61" s="25">
        <f>IF(ISBLANK(ТаблДан[[#This Row],[Дата отправки]]),0,1-ТаблДан[[#This Row],[Отправка 
без задержки]])</f>
        <v>0</v>
      </c>
      <c r="S61" s="46" t="str">
        <f>IF(COUNTBLANK(ТаблДан[[#This Row],[Дата подготовки]:[Периодичность]])&gt;0,"Пустые ячейки", "")</f>
        <v/>
      </c>
    </row>
    <row r="62" spans="2:19" s="1" customFormat="1" ht="27" hidden="1" customHeight="1" x14ac:dyDescent="0.25">
      <c r="B62" s="26">
        <f>YEAR(IF(ISBLANK(ТаблДан[Срок подготовки]),ТаблДан[Срок отправки],ТаблДан[Срок подготовки]))</f>
        <v>2022</v>
      </c>
      <c r="C62" s="26" t="str">
        <f>TEXT(ТаблДан[[#This Row],[Срок подготовки]],"МММ")</f>
        <v>фев</v>
      </c>
      <c r="D62" s="21">
        <v>44603</v>
      </c>
      <c r="E62" s="21">
        <v>44603</v>
      </c>
      <c r="F62" s="21">
        <v>44603</v>
      </c>
      <c r="G62" s="21">
        <v>44607</v>
      </c>
      <c r="H62" s="22" t="s">
        <v>1</v>
      </c>
      <c r="I62" s="30" t="s">
        <v>13</v>
      </c>
      <c r="J62" s="24" t="s">
        <v>9</v>
      </c>
      <c r="K62" s="25">
        <f>MAX(ТаблДан[Дата подготовки]-ТаблДан[Срок подготовки],0)</f>
        <v>0</v>
      </c>
      <c r="L62" s="25">
        <f>MAX(ТаблДан[[#This Row],[Дата отправки]]-ТаблДан[[#This Row],[Срок отправки]],0)</f>
        <v>0</v>
      </c>
      <c r="M62" s="25">
        <f>IF(ISBLANK(ТаблДан[[#This Row],[Дата подготовки]]),0,-MIN(ТаблДан[Дата подготовки]-ТаблДан[Срок подготовки],0))</f>
        <v>0</v>
      </c>
      <c r="N62" s="25">
        <f>IF(ISBLANK(ТаблДан[[#This Row],[Дата отправки]]),0,-MIN(ТаблДан[Дата отправки]-ТаблДан[Срок отправки],0))</f>
        <v>4</v>
      </c>
      <c r="O62" s="25">
        <f>IF(ISBLANK(ТаблДан[[#This Row],[Дата подготовки]]),0,(ТаблДан[Задержка подготовки]=0)+0)</f>
        <v>1</v>
      </c>
      <c r="P62" s="25">
        <f>IF(ISBLANK(ТаблДан[[#This Row],[Дата подготовки]]),0,1-ТаблДан[[#This Row],[Подготовка без задержки]])</f>
        <v>0</v>
      </c>
      <c r="Q62" s="25">
        <f>IF(ISBLANK(ТаблДан[[#This Row],[Дата отправки]]),0,(ТаблДан[[#This Row],[Задержка отправки]]=0)+0)</f>
        <v>1</v>
      </c>
      <c r="R62" s="25">
        <f>IF(ISBLANK(ТаблДан[[#This Row],[Дата отправки]]),0,1-ТаблДан[[#This Row],[Отправка 
без задержки]])</f>
        <v>0</v>
      </c>
      <c r="S62" s="46" t="str">
        <f>IF(COUNTBLANK(ТаблДан[[#This Row],[Дата подготовки]:[Периодичность]])&gt;0,"Пустые ячейки", "")</f>
        <v/>
      </c>
    </row>
    <row r="63" spans="2:19" s="1" customFormat="1" ht="27" hidden="1" customHeight="1" x14ac:dyDescent="0.25">
      <c r="B63" s="26">
        <f>YEAR(IF(ISBLANK(ТаблДан[Срок подготовки]),ТаблДан[Срок отправки],ТаблДан[Срок подготовки]))</f>
        <v>2022</v>
      </c>
      <c r="C63" s="26" t="str">
        <f>TEXT(ТаблДан[[#This Row],[Срок подготовки]],"МММ")</f>
        <v>мар</v>
      </c>
      <c r="D63" s="21">
        <v>44625</v>
      </c>
      <c r="E63" s="21">
        <v>44631</v>
      </c>
      <c r="F63" s="21">
        <v>44625</v>
      </c>
      <c r="G63" s="21">
        <v>44635</v>
      </c>
      <c r="H63" s="22" t="s">
        <v>1</v>
      </c>
      <c r="I63" s="30" t="s">
        <v>13</v>
      </c>
      <c r="J63" s="24" t="s">
        <v>9</v>
      </c>
      <c r="K63" s="25">
        <f>MAX(ТаблДан[Дата подготовки]-ТаблДан[Срок подготовки],0)</f>
        <v>0</v>
      </c>
      <c r="L63" s="25">
        <f>MAX(ТаблДан[[#This Row],[Дата отправки]]-ТаблДан[[#This Row],[Срок отправки]],0)</f>
        <v>0</v>
      </c>
      <c r="M63" s="25">
        <f>IF(ISBLANK(ТаблДан[[#This Row],[Дата подготовки]]),0,-MIN(ТаблДан[Дата подготовки]-ТаблДан[Срок подготовки],0))</f>
        <v>6</v>
      </c>
      <c r="N63" s="25">
        <f>IF(ISBLANK(ТаблДан[[#This Row],[Дата отправки]]),0,-MIN(ТаблДан[Дата отправки]-ТаблДан[Срок отправки],0))</f>
        <v>10</v>
      </c>
      <c r="O63" s="25">
        <f>IF(ISBLANK(ТаблДан[[#This Row],[Дата подготовки]]),0,(ТаблДан[Задержка подготовки]=0)+0)</f>
        <v>1</v>
      </c>
      <c r="P63" s="25">
        <f>IF(ISBLANK(ТаблДан[[#This Row],[Дата подготовки]]),0,1-ТаблДан[[#This Row],[Подготовка без задержки]])</f>
        <v>0</v>
      </c>
      <c r="Q63" s="25">
        <f>IF(ISBLANK(ТаблДан[[#This Row],[Дата отправки]]),0,(ТаблДан[[#This Row],[Задержка отправки]]=0)+0)</f>
        <v>1</v>
      </c>
      <c r="R63" s="25">
        <f>IF(ISBLANK(ТаблДан[[#This Row],[Дата отправки]]),0,1-ТаблДан[[#This Row],[Отправка 
без задержки]])</f>
        <v>0</v>
      </c>
      <c r="S63" s="46" t="str">
        <f>IF(COUNTBLANK(ТаблДан[[#This Row],[Дата подготовки]:[Периодичность]])&gt;0,"Пустые ячейки", "")</f>
        <v/>
      </c>
    </row>
    <row r="64" spans="2:19" s="1" customFormat="1" ht="27" hidden="1" customHeight="1" x14ac:dyDescent="0.25">
      <c r="B64" s="26">
        <f>YEAR(IF(ISBLANK(ТаблДан[Срок подготовки]),ТаблДан[Срок отправки],ТаблДан[Срок подготовки]))</f>
        <v>2022</v>
      </c>
      <c r="C64" s="26" t="str">
        <f>TEXT(ТаблДан[[#This Row],[Срок подготовки]],"МММ")</f>
        <v>апр</v>
      </c>
      <c r="D64" s="21">
        <v>44662</v>
      </c>
      <c r="E64" s="21">
        <v>44664</v>
      </c>
      <c r="F64" s="21">
        <v>44662</v>
      </c>
      <c r="G64" s="21">
        <v>44666</v>
      </c>
      <c r="H64" s="22" t="s">
        <v>1</v>
      </c>
      <c r="I64" s="30" t="s">
        <v>13</v>
      </c>
      <c r="J64" s="24" t="s">
        <v>9</v>
      </c>
      <c r="K64" s="25">
        <f>MAX(ТаблДан[Дата подготовки]-ТаблДан[Срок подготовки],0)</f>
        <v>0</v>
      </c>
      <c r="L64" s="25">
        <f>MAX(ТаблДан[[#This Row],[Дата отправки]]-ТаблДан[[#This Row],[Срок отправки]],0)</f>
        <v>0</v>
      </c>
      <c r="M64" s="25">
        <f>IF(ISBLANK(ТаблДан[[#This Row],[Дата подготовки]]),0,-MIN(ТаблДан[Дата подготовки]-ТаблДан[Срок подготовки],0))</f>
        <v>2</v>
      </c>
      <c r="N64" s="25">
        <f>IF(ISBLANK(ТаблДан[[#This Row],[Дата отправки]]),0,-MIN(ТаблДан[Дата отправки]-ТаблДан[Срок отправки],0))</f>
        <v>4</v>
      </c>
      <c r="O64" s="25">
        <f>IF(ISBLANK(ТаблДан[[#This Row],[Дата подготовки]]),0,(ТаблДан[Задержка подготовки]=0)+0)</f>
        <v>1</v>
      </c>
      <c r="P64" s="25">
        <f>IF(ISBLANK(ТаблДан[[#This Row],[Дата подготовки]]),0,1-ТаблДан[[#This Row],[Подготовка без задержки]])</f>
        <v>0</v>
      </c>
      <c r="Q64" s="25">
        <f>IF(ISBLANK(ТаблДан[[#This Row],[Дата отправки]]),0,(ТаблДан[[#This Row],[Задержка отправки]]=0)+0)</f>
        <v>1</v>
      </c>
      <c r="R64" s="25">
        <f>IF(ISBLANK(ТаблДан[[#This Row],[Дата отправки]]),0,1-ТаблДан[[#This Row],[Отправка 
без задержки]])</f>
        <v>0</v>
      </c>
      <c r="S64" s="46" t="str">
        <f>IF(COUNTBLANK(ТаблДан[[#This Row],[Дата подготовки]:[Периодичность]])&gt;0,"Пустые ячейки", "")</f>
        <v/>
      </c>
    </row>
    <row r="65" spans="2:19" s="1" customFormat="1" ht="27" hidden="1" customHeight="1" x14ac:dyDescent="0.25">
      <c r="B65" s="26">
        <f>YEAR(IF(ISBLANK(ТаблДан[Срок подготовки]),ТаблДан[Срок отправки],ТаблДан[Срок подготовки]))</f>
        <v>2022</v>
      </c>
      <c r="C65" s="26" t="str">
        <f>TEXT(ТаблДан[[#This Row],[Срок подготовки]],"МММ")</f>
        <v>май</v>
      </c>
      <c r="D65" s="21">
        <v>44694</v>
      </c>
      <c r="E65" s="21">
        <v>44698</v>
      </c>
      <c r="F65" s="21">
        <v>44694</v>
      </c>
      <c r="G65" s="21">
        <v>44700</v>
      </c>
      <c r="H65" s="22" t="s">
        <v>1</v>
      </c>
      <c r="I65" s="30" t="s">
        <v>13</v>
      </c>
      <c r="J65" s="24" t="s">
        <v>9</v>
      </c>
      <c r="K65" s="25">
        <f>MAX(ТаблДан[Дата подготовки]-ТаблДан[Срок подготовки],0)</f>
        <v>0</v>
      </c>
      <c r="L65" s="25">
        <f>MAX(ТаблДан[[#This Row],[Дата отправки]]-ТаблДан[[#This Row],[Срок отправки]],0)</f>
        <v>0</v>
      </c>
      <c r="M65" s="25">
        <f>IF(ISBLANK(ТаблДан[[#This Row],[Дата подготовки]]),0,-MIN(ТаблДан[Дата подготовки]-ТаблДан[Срок подготовки],0))</f>
        <v>4</v>
      </c>
      <c r="N65" s="25">
        <f>IF(ISBLANK(ТаблДан[[#This Row],[Дата отправки]]),0,-MIN(ТаблДан[Дата отправки]-ТаблДан[Срок отправки],0))</f>
        <v>6</v>
      </c>
      <c r="O65" s="25">
        <f>IF(ISBLANK(ТаблДан[[#This Row],[Дата подготовки]]),0,(ТаблДан[Задержка подготовки]=0)+0)</f>
        <v>1</v>
      </c>
      <c r="P65" s="25">
        <f>IF(ISBLANK(ТаблДан[[#This Row],[Дата подготовки]]),0,1-ТаблДан[[#This Row],[Подготовка без задержки]])</f>
        <v>0</v>
      </c>
      <c r="Q65" s="25">
        <f>IF(ISBLANK(ТаблДан[[#This Row],[Дата отправки]]),0,(ТаблДан[[#This Row],[Задержка отправки]]=0)+0)</f>
        <v>1</v>
      </c>
      <c r="R65" s="25">
        <f>IF(ISBLANK(ТаблДан[[#This Row],[Дата отправки]]),0,1-ТаблДан[[#This Row],[Отправка 
без задержки]])</f>
        <v>0</v>
      </c>
      <c r="S65" s="46" t="str">
        <f>IF(COUNTBLANK(ТаблДан[[#This Row],[Дата подготовки]:[Периодичность]])&gt;0,"Пустые ячейки", "")</f>
        <v/>
      </c>
    </row>
    <row r="66" spans="2:19" s="1" customFormat="1" ht="27" hidden="1" customHeight="1" x14ac:dyDescent="0.25">
      <c r="B66" s="26">
        <f>YEAR(IF(ISBLANK(ТаблДан[Срок подготовки]),ТаблДан[Срок отправки],ТаблДан[Срок подготовки]))</f>
        <v>2022</v>
      </c>
      <c r="C66" s="26" t="str">
        <f>TEXT(ТаблДан[[#This Row],[Срок подготовки]],"МММ")</f>
        <v>июн</v>
      </c>
      <c r="D66" s="28">
        <v>44721</v>
      </c>
      <c r="E66" s="28">
        <v>44725</v>
      </c>
      <c r="F66" s="28">
        <v>44721</v>
      </c>
      <c r="G66" s="21">
        <v>44727</v>
      </c>
      <c r="H66" s="22" t="s">
        <v>1</v>
      </c>
      <c r="I66" s="30" t="s">
        <v>13</v>
      </c>
      <c r="J66" s="24" t="s">
        <v>9</v>
      </c>
      <c r="K66" s="25">
        <f>MAX(ТаблДан[Дата подготовки]-ТаблДан[Срок подготовки],0)</f>
        <v>0</v>
      </c>
      <c r="L66" s="25">
        <f>MAX(ТаблДан[[#This Row],[Дата отправки]]-ТаблДан[[#This Row],[Срок отправки]],0)</f>
        <v>0</v>
      </c>
      <c r="M66" s="25">
        <f>IF(ISBLANK(ТаблДан[[#This Row],[Дата подготовки]]),0,-MIN(ТаблДан[Дата подготовки]-ТаблДан[Срок подготовки],0))</f>
        <v>4</v>
      </c>
      <c r="N66" s="25">
        <f>IF(ISBLANK(ТаблДан[[#This Row],[Дата отправки]]),0,-MIN(ТаблДан[Дата отправки]-ТаблДан[Срок отправки],0))</f>
        <v>6</v>
      </c>
      <c r="O66" s="25">
        <f>IF(ISBLANK(ТаблДан[[#This Row],[Дата подготовки]]),0,(ТаблДан[Задержка подготовки]=0)+0)</f>
        <v>1</v>
      </c>
      <c r="P66" s="25">
        <f>IF(ISBLANK(ТаблДан[[#This Row],[Дата подготовки]]),0,1-ТаблДан[[#This Row],[Подготовка без задержки]])</f>
        <v>0</v>
      </c>
      <c r="Q66" s="25">
        <f>IF(ISBLANK(ТаблДан[[#This Row],[Дата отправки]]),0,(ТаблДан[[#This Row],[Задержка отправки]]=0)+0)</f>
        <v>1</v>
      </c>
      <c r="R66" s="25">
        <f>IF(ISBLANK(ТаблДан[[#This Row],[Дата отправки]]),0,1-ТаблДан[[#This Row],[Отправка 
без задержки]])</f>
        <v>0</v>
      </c>
      <c r="S66" s="46" t="str">
        <f>IF(COUNTBLANK(ТаблДан[[#This Row],[Дата подготовки]:[Периодичность]])&gt;0,"Пустые ячейки", "")</f>
        <v/>
      </c>
    </row>
    <row r="67" spans="2:19" s="1" customFormat="1" ht="27" hidden="1" customHeight="1" x14ac:dyDescent="0.25">
      <c r="B67" s="26">
        <f>YEAR(IF(ISBLANK(ТаблДан[Срок подготовки]),ТаблДан[Срок отправки],ТаблДан[Срок подготовки]))</f>
        <v>2022</v>
      </c>
      <c r="C67" s="26" t="str">
        <f>TEXT(ТаблДан[[#This Row],[Срок подготовки]],"МММ")</f>
        <v>июл</v>
      </c>
      <c r="D67" s="28">
        <v>44750</v>
      </c>
      <c r="E67" s="28">
        <v>44755</v>
      </c>
      <c r="F67" s="28">
        <v>44750</v>
      </c>
      <c r="G67" s="21">
        <v>44757</v>
      </c>
      <c r="H67" s="22" t="s">
        <v>1</v>
      </c>
      <c r="I67" s="30" t="s">
        <v>13</v>
      </c>
      <c r="J67" s="24" t="s">
        <v>9</v>
      </c>
      <c r="K67" s="25">
        <f>MAX(ТаблДан[Дата подготовки]-ТаблДан[Срок подготовки],0)</f>
        <v>0</v>
      </c>
      <c r="L67" s="25">
        <f>MAX(ТаблДан[[#This Row],[Дата отправки]]-ТаблДан[[#This Row],[Срок отправки]],0)</f>
        <v>0</v>
      </c>
      <c r="M67" s="25">
        <f>IF(ISBLANK(ТаблДан[[#This Row],[Дата подготовки]]),0,-MIN(ТаблДан[Дата подготовки]-ТаблДан[Срок подготовки],0))</f>
        <v>5</v>
      </c>
      <c r="N67" s="25">
        <f>IF(ISBLANK(ТаблДан[[#This Row],[Дата отправки]]),0,-MIN(ТаблДан[Дата отправки]-ТаблДан[Срок отправки],0))</f>
        <v>7</v>
      </c>
      <c r="O67" s="25">
        <f>IF(ISBLANK(ТаблДан[[#This Row],[Дата подготовки]]),0,(ТаблДан[Задержка подготовки]=0)+0)</f>
        <v>1</v>
      </c>
      <c r="P67" s="25">
        <f>IF(ISBLANK(ТаблДан[[#This Row],[Дата подготовки]]),0,1-ТаблДан[[#This Row],[Подготовка без задержки]])</f>
        <v>0</v>
      </c>
      <c r="Q67" s="25">
        <f>IF(ISBLANK(ТаблДан[[#This Row],[Дата отправки]]),0,(ТаблДан[[#This Row],[Задержка отправки]]=0)+0)</f>
        <v>1</v>
      </c>
      <c r="R67" s="25">
        <f>IF(ISBLANK(ТаблДан[[#This Row],[Дата отправки]]),0,1-ТаблДан[[#This Row],[Отправка 
без задержки]])</f>
        <v>0</v>
      </c>
      <c r="S67" s="46" t="str">
        <f>IF(COUNTBLANK(ТаблДан[[#This Row],[Дата подготовки]:[Периодичность]])&gt;0,"Пустые ячейки", "")</f>
        <v/>
      </c>
    </row>
    <row r="68" spans="2:19" s="1" customFormat="1" ht="27" hidden="1" customHeight="1" x14ac:dyDescent="0.25">
      <c r="B68" s="26">
        <f>YEAR(IF(ISBLANK(ТаблДан[Срок подготовки]),ТаблДан[Срок отправки],ТаблДан[Срок подготовки]))</f>
        <v>2022</v>
      </c>
      <c r="C68" s="26" t="str">
        <f>TEXT(ТаблДан[[#This Row],[Срок подготовки]],"МММ")</f>
        <v>авг</v>
      </c>
      <c r="D68" s="28">
        <v>44783</v>
      </c>
      <c r="E68" s="28">
        <v>44784</v>
      </c>
      <c r="F68" s="28">
        <v>44783</v>
      </c>
      <c r="G68" s="21">
        <v>44788</v>
      </c>
      <c r="H68" s="22" t="s">
        <v>1</v>
      </c>
      <c r="I68" s="30" t="s">
        <v>13</v>
      </c>
      <c r="J68" s="24" t="s">
        <v>9</v>
      </c>
      <c r="K68" s="25">
        <f>MAX(ТаблДан[Дата подготовки]-ТаблДан[Срок подготовки],0)</f>
        <v>0</v>
      </c>
      <c r="L68" s="25">
        <f>MAX(ТаблДан[[#This Row],[Дата отправки]]-ТаблДан[[#This Row],[Срок отправки]],0)</f>
        <v>0</v>
      </c>
      <c r="M68" s="25">
        <f>IF(ISBLANK(ТаблДан[[#This Row],[Дата подготовки]]),0,-MIN(ТаблДан[Дата подготовки]-ТаблДан[Срок подготовки],0))</f>
        <v>1</v>
      </c>
      <c r="N68" s="25">
        <f>IF(ISBLANK(ТаблДан[[#This Row],[Дата отправки]]),0,-MIN(ТаблДан[Дата отправки]-ТаблДан[Срок отправки],0))</f>
        <v>5</v>
      </c>
      <c r="O68" s="25">
        <f>IF(ISBLANK(ТаблДан[[#This Row],[Дата подготовки]]),0,(ТаблДан[Задержка подготовки]=0)+0)</f>
        <v>1</v>
      </c>
      <c r="P68" s="25">
        <f>IF(ISBLANK(ТаблДан[[#This Row],[Дата подготовки]]),0,1-ТаблДан[[#This Row],[Подготовка без задержки]])</f>
        <v>0</v>
      </c>
      <c r="Q68" s="25">
        <f>IF(ISBLANK(ТаблДан[[#This Row],[Дата отправки]]),0,(ТаблДан[[#This Row],[Задержка отправки]]=0)+0)</f>
        <v>1</v>
      </c>
      <c r="R68" s="25">
        <f>IF(ISBLANK(ТаблДан[[#This Row],[Дата отправки]]),0,1-ТаблДан[[#This Row],[Отправка 
без задержки]])</f>
        <v>0</v>
      </c>
      <c r="S68" s="46" t="str">
        <f>IF(COUNTBLANK(ТаблДан[[#This Row],[Дата подготовки]:[Периодичность]])&gt;0,"Пустые ячейки", "")</f>
        <v/>
      </c>
    </row>
    <row r="69" spans="2:19" s="1" customFormat="1" ht="27" hidden="1" customHeight="1" x14ac:dyDescent="0.25">
      <c r="B69" s="26">
        <f>YEAR(IF(ISBLANK(ТаблДан[Срок подготовки]),ТаблДан[Срок отправки],ТаблДан[Срок подготовки]))</f>
        <v>2022</v>
      </c>
      <c r="C69" s="26" t="str">
        <f>TEXT(ТаблДан[[#This Row],[Срок подготовки]],"МММ")</f>
        <v>сен</v>
      </c>
      <c r="D69" s="28">
        <v>44810</v>
      </c>
      <c r="E69" s="28">
        <v>44817</v>
      </c>
      <c r="F69" s="28">
        <v>44810</v>
      </c>
      <c r="G69" s="21">
        <v>44819</v>
      </c>
      <c r="H69" s="22" t="s">
        <v>1</v>
      </c>
      <c r="I69" s="30" t="s">
        <v>13</v>
      </c>
      <c r="J69" s="24" t="s">
        <v>9</v>
      </c>
      <c r="K69" s="25">
        <f>MAX(ТаблДан[Дата подготовки]-ТаблДан[Срок подготовки],0)</f>
        <v>0</v>
      </c>
      <c r="L69" s="25">
        <f>MAX(ТаблДан[[#This Row],[Дата отправки]]-ТаблДан[[#This Row],[Срок отправки]],0)</f>
        <v>0</v>
      </c>
      <c r="M69" s="25">
        <f>IF(ISBLANK(ТаблДан[[#This Row],[Дата подготовки]]),0,-MIN(ТаблДан[Дата подготовки]-ТаблДан[Срок подготовки],0))</f>
        <v>7</v>
      </c>
      <c r="N69" s="25">
        <f>IF(ISBLANK(ТаблДан[[#This Row],[Дата отправки]]),0,-MIN(ТаблДан[Дата отправки]-ТаблДан[Срок отправки],0))</f>
        <v>9</v>
      </c>
      <c r="O69" s="25">
        <f>IF(ISBLANK(ТаблДан[[#This Row],[Дата подготовки]]),0,(ТаблДан[Задержка подготовки]=0)+0)</f>
        <v>1</v>
      </c>
      <c r="P69" s="25">
        <f>IF(ISBLANK(ТаблДан[[#This Row],[Дата подготовки]]),0,1-ТаблДан[[#This Row],[Подготовка без задержки]])</f>
        <v>0</v>
      </c>
      <c r="Q69" s="25">
        <f>IF(ISBLANK(ТаблДан[[#This Row],[Дата отправки]]),0,(ТаблДан[[#This Row],[Задержка отправки]]=0)+0)</f>
        <v>1</v>
      </c>
      <c r="R69" s="25">
        <f>IF(ISBLANK(ТаблДан[[#This Row],[Дата отправки]]),0,1-ТаблДан[[#This Row],[Отправка 
без задержки]])</f>
        <v>0</v>
      </c>
      <c r="S69" s="46" t="str">
        <f>IF(COUNTBLANK(ТаблДан[[#This Row],[Дата подготовки]:[Периодичность]])&gt;0,"Пустые ячейки", "")</f>
        <v/>
      </c>
    </row>
    <row r="70" spans="2:19" s="1" customFormat="1" ht="27" hidden="1" customHeight="1" x14ac:dyDescent="0.25">
      <c r="B70" s="26">
        <f>YEAR(IF(ISBLANK(ТаблДан[Срок подготовки]),ТаблДан[Срок отправки],ТаблДан[Срок подготовки]))</f>
        <v>2022</v>
      </c>
      <c r="C70" s="26" t="str">
        <f>TEXT(ТаблДан[[#This Row],[Срок подготовки]],"МММ")</f>
        <v>окт</v>
      </c>
      <c r="D70" s="28">
        <v>44846</v>
      </c>
      <c r="E70" s="28">
        <v>44847</v>
      </c>
      <c r="F70" s="28">
        <v>44846</v>
      </c>
      <c r="G70" s="21">
        <v>44851</v>
      </c>
      <c r="H70" s="22" t="s">
        <v>1</v>
      </c>
      <c r="I70" s="30" t="s">
        <v>13</v>
      </c>
      <c r="J70" s="24" t="s">
        <v>9</v>
      </c>
      <c r="K70" s="25">
        <f>MAX(ТаблДан[Дата подготовки]-ТаблДан[Срок подготовки],0)</f>
        <v>0</v>
      </c>
      <c r="L70" s="25">
        <f>MAX(ТаблДан[[#This Row],[Дата отправки]]-ТаблДан[[#This Row],[Срок отправки]],0)</f>
        <v>0</v>
      </c>
      <c r="M70" s="25">
        <f>IF(ISBLANK(ТаблДан[[#This Row],[Дата подготовки]]),0,-MIN(ТаблДан[Дата подготовки]-ТаблДан[Срок подготовки],0))</f>
        <v>1</v>
      </c>
      <c r="N70" s="25">
        <f>IF(ISBLANK(ТаблДан[[#This Row],[Дата отправки]]),0,-MIN(ТаблДан[Дата отправки]-ТаблДан[Срок отправки],0))</f>
        <v>5</v>
      </c>
      <c r="O70" s="25">
        <f>IF(ISBLANK(ТаблДан[[#This Row],[Дата подготовки]]),0,(ТаблДан[Задержка подготовки]=0)+0)</f>
        <v>1</v>
      </c>
      <c r="P70" s="25">
        <f>IF(ISBLANK(ТаблДан[[#This Row],[Дата подготовки]]),0,1-ТаблДан[[#This Row],[Подготовка без задержки]])</f>
        <v>0</v>
      </c>
      <c r="Q70" s="25">
        <f>IF(ISBLANK(ТаблДан[[#This Row],[Дата отправки]]),0,(ТаблДан[[#This Row],[Задержка отправки]]=0)+0)</f>
        <v>1</v>
      </c>
      <c r="R70" s="25">
        <f>IF(ISBLANK(ТаблДан[[#This Row],[Дата отправки]]),0,1-ТаблДан[[#This Row],[Отправка 
без задержки]])</f>
        <v>0</v>
      </c>
      <c r="S70" s="46" t="str">
        <f>IF(COUNTBLANK(ТаблДан[[#This Row],[Дата подготовки]:[Периодичность]])&gt;0,"Пустые ячейки", "")</f>
        <v/>
      </c>
    </row>
    <row r="71" spans="2:19" s="1" customFormat="1" ht="27" hidden="1" customHeight="1" x14ac:dyDescent="0.25">
      <c r="B71" s="26">
        <f>YEAR(IF(ISBLANK(ТаблДан[Срок подготовки]),ТаблДан[Срок отправки],ТаблДан[Срок подготовки]))</f>
        <v>2022</v>
      </c>
      <c r="C71" s="26" t="str">
        <f>TEXT(ТаблДан[[#This Row],[Срок подготовки]],"МММ")</f>
        <v>ноя</v>
      </c>
      <c r="D71" s="28">
        <v>44874</v>
      </c>
      <c r="E71" s="28">
        <v>44876</v>
      </c>
      <c r="F71" s="28">
        <v>44874</v>
      </c>
      <c r="G71" s="21">
        <v>44880</v>
      </c>
      <c r="H71" s="22" t="s">
        <v>1</v>
      </c>
      <c r="I71" s="30" t="s">
        <v>13</v>
      </c>
      <c r="J71" s="24" t="s">
        <v>9</v>
      </c>
      <c r="K71" s="25">
        <f>MAX(ТаблДан[Дата подготовки]-ТаблДан[Срок подготовки],0)</f>
        <v>0</v>
      </c>
      <c r="L71" s="25">
        <f>MAX(ТаблДан[[#This Row],[Дата отправки]]-ТаблДан[[#This Row],[Срок отправки]],0)</f>
        <v>0</v>
      </c>
      <c r="M71" s="25">
        <f>IF(ISBLANK(ТаблДан[[#This Row],[Дата подготовки]]),0,-MIN(ТаблДан[Дата подготовки]-ТаблДан[Срок подготовки],0))</f>
        <v>2</v>
      </c>
      <c r="N71" s="25">
        <f>IF(ISBLANK(ТаблДан[[#This Row],[Дата отправки]]),0,-MIN(ТаблДан[Дата отправки]-ТаблДан[Срок отправки],0))</f>
        <v>6</v>
      </c>
      <c r="O71" s="25">
        <f>IF(ISBLANK(ТаблДан[[#This Row],[Дата подготовки]]),0,(ТаблДан[Задержка подготовки]=0)+0)</f>
        <v>1</v>
      </c>
      <c r="P71" s="25">
        <f>IF(ISBLANK(ТаблДан[[#This Row],[Дата подготовки]]),0,1-ТаблДан[[#This Row],[Подготовка без задержки]])</f>
        <v>0</v>
      </c>
      <c r="Q71" s="25">
        <f>IF(ISBLANK(ТаблДан[[#This Row],[Дата отправки]]),0,(ТаблДан[[#This Row],[Задержка отправки]]=0)+0)</f>
        <v>1</v>
      </c>
      <c r="R71" s="25">
        <f>IF(ISBLANK(ТаблДан[[#This Row],[Дата отправки]]),0,1-ТаблДан[[#This Row],[Отправка 
без задержки]])</f>
        <v>0</v>
      </c>
      <c r="S71" s="46" t="str">
        <f>IF(COUNTBLANK(ТаблДан[[#This Row],[Дата подготовки]:[Периодичность]])&gt;0,"Пустые ячейки", "")</f>
        <v/>
      </c>
    </row>
    <row r="72" spans="2:19" s="1" customFormat="1" ht="27" hidden="1" customHeight="1" x14ac:dyDescent="0.25">
      <c r="B72" s="26">
        <f>YEAR(IF(ISBLANK(ТаблДан[Срок подготовки]),ТаблДан[Срок отправки],ТаблДан[Срок подготовки]))</f>
        <v>2022</v>
      </c>
      <c r="C72" s="26" t="str">
        <f>TEXT(ТаблДан[[#This Row],[Срок подготовки]],"МММ")</f>
        <v>янв</v>
      </c>
      <c r="D72" s="21">
        <v>44573</v>
      </c>
      <c r="E72" s="21">
        <v>44574</v>
      </c>
      <c r="F72" s="21">
        <v>44573</v>
      </c>
      <c r="G72" s="21">
        <v>44578</v>
      </c>
      <c r="H72" s="22" t="s">
        <v>1</v>
      </c>
      <c r="I72" s="30" t="s">
        <v>14</v>
      </c>
      <c r="J72" s="24" t="s">
        <v>9</v>
      </c>
      <c r="K72" s="25">
        <f>MAX(ТаблДан[Дата подготовки]-ТаблДан[Срок подготовки],0)</f>
        <v>0</v>
      </c>
      <c r="L72" s="25">
        <f>MAX(ТаблДан[[#This Row],[Дата отправки]]-ТаблДан[[#This Row],[Срок отправки]],0)</f>
        <v>0</v>
      </c>
      <c r="M72" s="25">
        <f>IF(ISBLANK(ТаблДан[[#This Row],[Дата подготовки]]),0,-MIN(ТаблДан[Дата подготовки]-ТаблДан[Срок подготовки],0))</f>
        <v>1</v>
      </c>
      <c r="N72" s="25">
        <f>IF(ISBLANK(ТаблДан[[#This Row],[Дата отправки]]),0,-MIN(ТаблДан[Дата отправки]-ТаблДан[Срок отправки],0))</f>
        <v>5</v>
      </c>
      <c r="O72" s="25">
        <f>IF(ISBLANK(ТаблДан[[#This Row],[Дата подготовки]]),0,(ТаблДан[Задержка подготовки]=0)+0)</f>
        <v>1</v>
      </c>
      <c r="P72" s="25">
        <f>IF(ISBLANK(ТаблДан[[#This Row],[Дата подготовки]]),0,1-ТаблДан[[#This Row],[Подготовка без задержки]])</f>
        <v>0</v>
      </c>
      <c r="Q72" s="25">
        <f>IF(ISBLANK(ТаблДан[[#This Row],[Дата отправки]]),0,(ТаблДан[[#This Row],[Задержка отправки]]=0)+0)</f>
        <v>1</v>
      </c>
      <c r="R72" s="25">
        <f>IF(ISBLANK(ТаблДан[[#This Row],[Дата отправки]]),0,1-ТаблДан[[#This Row],[Отправка 
без задержки]])</f>
        <v>0</v>
      </c>
      <c r="S72" s="46" t="str">
        <f>IF(COUNTBLANK(ТаблДан[[#This Row],[Дата подготовки]:[Периодичность]])&gt;0,"Пустые ячейки", "")</f>
        <v/>
      </c>
    </row>
    <row r="73" spans="2:19" s="1" customFormat="1" ht="27" hidden="1" customHeight="1" x14ac:dyDescent="0.25">
      <c r="B73" s="26">
        <f>YEAR(IF(ISBLANK(ТаблДан[Срок подготовки]),ТаблДан[Срок отправки],ТаблДан[Срок подготовки]))</f>
        <v>2022</v>
      </c>
      <c r="C73" s="26" t="str">
        <f>TEXT(ТаблДан[[#This Row],[Срок подготовки]],"МММ")</f>
        <v>фев</v>
      </c>
      <c r="D73" s="21">
        <v>44603</v>
      </c>
      <c r="E73" s="21">
        <v>44603</v>
      </c>
      <c r="F73" s="21">
        <v>44603</v>
      </c>
      <c r="G73" s="21">
        <v>44607</v>
      </c>
      <c r="H73" s="22" t="s">
        <v>1</v>
      </c>
      <c r="I73" s="30" t="s">
        <v>14</v>
      </c>
      <c r="J73" s="24" t="s">
        <v>9</v>
      </c>
      <c r="K73" s="25">
        <f>MAX(ТаблДан[Дата подготовки]-ТаблДан[Срок подготовки],0)</f>
        <v>0</v>
      </c>
      <c r="L73" s="25">
        <f>MAX(ТаблДан[[#This Row],[Дата отправки]]-ТаблДан[[#This Row],[Срок отправки]],0)</f>
        <v>0</v>
      </c>
      <c r="M73" s="25">
        <f>IF(ISBLANK(ТаблДан[[#This Row],[Дата подготовки]]),0,-MIN(ТаблДан[Дата подготовки]-ТаблДан[Срок подготовки],0))</f>
        <v>0</v>
      </c>
      <c r="N73" s="25">
        <f>IF(ISBLANK(ТаблДан[[#This Row],[Дата отправки]]),0,-MIN(ТаблДан[Дата отправки]-ТаблДан[Срок отправки],0))</f>
        <v>4</v>
      </c>
      <c r="O73" s="25">
        <f>IF(ISBLANK(ТаблДан[[#This Row],[Дата подготовки]]),0,(ТаблДан[Задержка подготовки]=0)+0)</f>
        <v>1</v>
      </c>
      <c r="P73" s="25">
        <f>IF(ISBLANK(ТаблДан[[#This Row],[Дата подготовки]]),0,1-ТаблДан[[#This Row],[Подготовка без задержки]])</f>
        <v>0</v>
      </c>
      <c r="Q73" s="25">
        <f>IF(ISBLANK(ТаблДан[[#This Row],[Дата отправки]]),0,(ТаблДан[[#This Row],[Задержка отправки]]=0)+0)</f>
        <v>1</v>
      </c>
      <c r="R73" s="25">
        <f>IF(ISBLANK(ТаблДан[[#This Row],[Дата отправки]]),0,1-ТаблДан[[#This Row],[Отправка 
без задержки]])</f>
        <v>0</v>
      </c>
      <c r="S73" s="46" t="str">
        <f>IF(COUNTBLANK(ТаблДан[[#This Row],[Дата подготовки]:[Периодичность]])&gt;0,"Пустые ячейки", "")</f>
        <v/>
      </c>
    </row>
    <row r="74" spans="2:19" s="1" customFormat="1" ht="27" hidden="1" customHeight="1" x14ac:dyDescent="0.25">
      <c r="B74" s="26">
        <f>YEAR(IF(ISBLANK(ТаблДан[Срок подготовки]),ТаблДан[Срок отправки],ТаблДан[Срок подготовки]))</f>
        <v>2022</v>
      </c>
      <c r="C74" s="26" t="str">
        <f>TEXT(ТаблДан[[#This Row],[Срок подготовки]],"МММ")</f>
        <v>мар</v>
      </c>
      <c r="D74" s="21">
        <v>44625</v>
      </c>
      <c r="E74" s="21">
        <v>44631</v>
      </c>
      <c r="F74" s="21">
        <v>44625</v>
      </c>
      <c r="G74" s="21">
        <v>44635</v>
      </c>
      <c r="H74" s="22" t="s">
        <v>1</v>
      </c>
      <c r="I74" s="30" t="s">
        <v>14</v>
      </c>
      <c r="J74" s="24" t="s">
        <v>9</v>
      </c>
      <c r="K74" s="25">
        <f>MAX(ТаблДан[Дата подготовки]-ТаблДан[Срок подготовки],0)</f>
        <v>0</v>
      </c>
      <c r="L74" s="25">
        <f>MAX(ТаблДан[[#This Row],[Дата отправки]]-ТаблДан[[#This Row],[Срок отправки]],0)</f>
        <v>0</v>
      </c>
      <c r="M74" s="25">
        <f>IF(ISBLANK(ТаблДан[[#This Row],[Дата подготовки]]),0,-MIN(ТаблДан[Дата подготовки]-ТаблДан[Срок подготовки],0))</f>
        <v>6</v>
      </c>
      <c r="N74" s="25">
        <f>IF(ISBLANK(ТаблДан[[#This Row],[Дата отправки]]),0,-MIN(ТаблДан[Дата отправки]-ТаблДан[Срок отправки],0))</f>
        <v>10</v>
      </c>
      <c r="O74" s="25">
        <f>IF(ISBLANK(ТаблДан[[#This Row],[Дата подготовки]]),0,(ТаблДан[Задержка подготовки]=0)+0)</f>
        <v>1</v>
      </c>
      <c r="P74" s="25">
        <f>IF(ISBLANK(ТаблДан[[#This Row],[Дата подготовки]]),0,1-ТаблДан[[#This Row],[Подготовка без задержки]])</f>
        <v>0</v>
      </c>
      <c r="Q74" s="25">
        <f>IF(ISBLANK(ТаблДан[[#This Row],[Дата отправки]]),0,(ТаблДан[[#This Row],[Задержка отправки]]=0)+0)</f>
        <v>1</v>
      </c>
      <c r="R74" s="25">
        <f>IF(ISBLANK(ТаблДан[[#This Row],[Дата отправки]]),0,1-ТаблДан[[#This Row],[Отправка 
без задержки]])</f>
        <v>0</v>
      </c>
      <c r="S74" s="46" t="str">
        <f>IF(COUNTBLANK(ТаблДан[[#This Row],[Дата подготовки]:[Периодичность]])&gt;0,"Пустые ячейки", "")</f>
        <v/>
      </c>
    </row>
    <row r="75" spans="2:19" s="1" customFormat="1" ht="27" hidden="1" customHeight="1" x14ac:dyDescent="0.25">
      <c r="B75" s="26">
        <f>YEAR(IF(ISBLANK(ТаблДан[Срок подготовки]),ТаблДан[Срок отправки],ТаблДан[Срок подготовки]))</f>
        <v>2022</v>
      </c>
      <c r="C75" s="26" t="str">
        <f>TEXT(ТаблДан[[#This Row],[Срок подготовки]],"МММ")</f>
        <v>апр</v>
      </c>
      <c r="D75" s="21">
        <v>44662</v>
      </c>
      <c r="E75" s="21">
        <v>44664</v>
      </c>
      <c r="F75" s="21">
        <v>44662</v>
      </c>
      <c r="G75" s="21">
        <v>44666</v>
      </c>
      <c r="H75" s="22" t="s">
        <v>1</v>
      </c>
      <c r="I75" s="30" t="s">
        <v>14</v>
      </c>
      <c r="J75" s="24" t="s">
        <v>9</v>
      </c>
      <c r="K75" s="25">
        <f>MAX(ТаблДан[Дата подготовки]-ТаблДан[Срок подготовки],0)</f>
        <v>0</v>
      </c>
      <c r="L75" s="25">
        <f>MAX(ТаблДан[[#This Row],[Дата отправки]]-ТаблДан[[#This Row],[Срок отправки]],0)</f>
        <v>0</v>
      </c>
      <c r="M75" s="25">
        <f>IF(ISBLANK(ТаблДан[[#This Row],[Дата подготовки]]),0,-MIN(ТаблДан[Дата подготовки]-ТаблДан[Срок подготовки],0))</f>
        <v>2</v>
      </c>
      <c r="N75" s="25">
        <f>IF(ISBLANK(ТаблДан[[#This Row],[Дата отправки]]),0,-MIN(ТаблДан[Дата отправки]-ТаблДан[Срок отправки],0))</f>
        <v>4</v>
      </c>
      <c r="O75" s="25">
        <f>IF(ISBLANK(ТаблДан[[#This Row],[Дата подготовки]]),0,(ТаблДан[Задержка подготовки]=0)+0)</f>
        <v>1</v>
      </c>
      <c r="P75" s="25">
        <f>IF(ISBLANK(ТаблДан[[#This Row],[Дата подготовки]]),0,1-ТаблДан[[#This Row],[Подготовка без задержки]])</f>
        <v>0</v>
      </c>
      <c r="Q75" s="25">
        <f>IF(ISBLANK(ТаблДан[[#This Row],[Дата отправки]]),0,(ТаблДан[[#This Row],[Задержка отправки]]=0)+0)</f>
        <v>1</v>
      </c>
      <c r="R75" s="25">
        <f>IF(ISBLANK(ТаблДан[[#This Row],[Дата отправки]]),0,1-ТаблДан[[#This Row],[Отправка 
без задержки]])</f>
        <v>0</v>
      </c>
      <c r="S75" s="46" t="str">
        <f>IF(COUNTBLANK(ТаблДан[[#This Row],[Дата подготовки]:[Периодичность]])&gt;0,"Пустые ячейки", "")</f>
        <v/>
      </c>
    </row>
    <row r="76" spans="2:19" s="1" customFormat="1" ht="27" hidden="1" customHeight="1" x14ac:dyDescent="0.25">
      <c r="B76" s="26">
        <f>YEAR(IF(ISBLANK(ТаблДан[Срок подготовки]),ТаблДан[Срок отправки],ТаблДан[Срок подготовки]))</f>
        <v>2022</v>
      </c>
      <c r="C76" s="26" t="str">
        <f>TEXT(ТаблДан[[#This Row],[Срок подготовки]],"МММ")</f>
        <v>май</v>
      </c>
      <c r="D76" s="21">
        <v>44694</v>
      </c>
      <c r="E76" s="21">
        <v>44698</v>
      </c>
      <c r="F76" s="21">
        <v>44694</v>
      </c>
      <c r="G76" s="21">
        <v>44700</v>
      </c>
      <c r="H76" s="22" t="s">
        <v>1</v>
      </c>
      <c r="I76" s="30" t="s">
        <v>14</v>
      </c>
      <c r="J76" s="24" t="s">
        <v>9</v>
      </c>
      <c r="K76" s="25">
        <f>MAX(ТаблДан[Дата подготовки]-ТаблДан[Срок подготовки],0)</f>
        <v>0</v>
      </c>
      <c r="L76" s="25">
        <f>MAX(ТаблДан[[#This Row],[Дата отправки]]-ТаблДан[[#This Row],[Срок отправки]],0)</f>
        <v>0</v>
      </c>
      <c r="M76" s="25">
        <f>IF(ISBLANK(ТаблДан[[#This Row],[Дата подготовки]]),0,-MIN(ТаблДан[Дата подготовки]-ТаблДан[Срок подготовки],0))</f>
        <v>4</v>
      </c>
      <c r="N76" s="25">
        <f>IF(ISBLANK(ТаблДан[[#This Row],[Дата отправки]]),0,-MIN(ТаблДан[Дата отправки]-ТаблДан[Срок отправки],0))</f>
        <v>6</v>
      </c>
      <c r="O76" s="25">
        <f>IF(ISBLANK(ТаблДан[[#This Row],[Дата подготовки]]),0,(ТаблДан[Задержка подготовки]=0)+0)</f>
        <v>1</v>
      </c>
      <c r="P76" s="25">
        <f>IF(ISBLANK(ТаблДан[[#This Row],[Дата подготовки]]),0,1-ТаблДан[[#This Row],[Подготовка без задержки]])</f>
        <v>0</v>
      </c>
      <c r="Q76" s="25">
        <f>IF(ISBLANK(ТаблДан[[#This Row],[Дата отправки]]),0,(ТаблДан[[#This Row],[Задержка отправки]]=0)+0)</f>
        <v>1</v>
      </c>
      <c r="R76" s="25">
        <f>IF(ISBLANK(ТаблДан[[#This Row],[Дата отправки]]),0,1-ТаблДан[[#This Row],[Отправка 
без задержки]])</f>
        <v>0</v>
      </c>
      <c r="S76" s="46" t="str">
        <f>IF(COUNTBLANK(ТаблДан[[#This Row],[Дата подготовки]:[Периодичность]])&gt;0,"Пустые ячейки", "")</f>
        <v/>
      </c>
    </row>
    <row r="77" spans="2:19" s="1" customFormat="1" ht="27" hidden="1" customHeight="1" x14ac:dyDescent="0.25">
      <c r="B77" s="26">
        <f>YEAR(IF(ISBLANK(ТаблДан[Срок подготовки]),ТаблДан[Срок отправки],ТаблДан[Срок подготовки]))</f>
        <v>2022</v>
      </c>
      <c r="C77" s="26" t="str">
        <f>TEXT(ТаблДан[[#This Row],[Срок подготовки]],"МММ")</f>
        <v>июн</v>
      </c>
      <c r="D77" s="21">
        <v>44721</v>
      </c>
      <c r="E77" s="21">
        <v>44725</v>
      </c>
      <c r="F77" s="21">
        <v>44721</v>
      </c>
      <c r="G77" s="21">
        <v>44727</v>
      </c>
      <c r="H77" s="22" t="s">
        <v>1</v>
      </c>
      <c r="I77" s="30" t="s">
        <v>14</v>
      </c>
      <c r="J77" s="24" t="s">
        <v>9</v>
      </c>
      <c r="K77" s="25">
        <f>MAX(ТаблДан[Дата подготовки]-ТаблДан[Срок подготовки],0)</f>
        <v>0</v>
      </c>
      <c r="L77" s="25">
        <f>MAX(ТаблДан[[#This Row],[Дата отправки]]-ТаблДан[[#This Row],[Срок отправки]],0)</f>
        <v>0</v>
      </c>
      <c r="M77" s="25">
        <f>IF(ISBLANK(ТаблДан[[#This Row],[Дата подготовки]]),0,-MIN(ТаблДан[Дата подготовки]-ТаблДан[Срок подготовки],0))</f>
        <v>4</v>
      </c>
      <c r="N77" s="25">
        <f>IF(ISBLANK(ТаблДан[[#This Row],[Дата отправки]]),0,-MIN(ТаблДан[Дата отправки]-ТаблДан[Срок отправки],0))</f>
        <v>6</v>
      </c>
      <c r="O77" s="25">
        <f>IF(ISBLANK(ТаблДан[[#This Row],[Дата подготовки]]),0,(ТаблДан[Задержка подготовки]=0)+0)</f>
        <v>1</v>
      </c>
      <c r="P77" s="25">
        <f>IF(ISBLANK(ТаблДан[[#This Row],[Дата подготовки]]),0,1-ТаблДан[[#This Row],[Подготовка без задержки]])</f>
        <v>0</v>
      </c>
      <c r="Q77" s="25">
        <f>IF(ISBLANK(ТаблДан[[#This Row],[Дата отправки]]),0,(ТаблДан[[#This Row],[Задержка отправки]]=0)+0)</f>
        <v>1</v>
      </c>
      <c r="R77" s="25">
        <f>IF(ISBLANK(ТаблДан[[#This Row],[Дата отправки]]),0,1-ТаблДан[[#This Row],[Отправка 
без задержки]])</f>
        <v>0</v>
      </c>
      <c r="S77" s="46" t="str">
        <f>IF(COUNTBLANK(ТаблДан[[#This Row],[Дата подготовки]:[Периодичность]])&gt;0,"Пустые ячейки", "")</f>
        <v/>
      </c>
    </row>
    <row r="78" spans="2:19" s="1" customFormat="1" ht="27" hidden="1" customHeight="1" x14ac:dyDescent="0.25">
      <c r="B78" s="26">
        <f>YEAR(IF(ISBLANK(ТаблДан[Срок подготовки]),ТаблДан[Срок отправки],ТаблДан[Срок подготовки]))</f>
        <v>2022</v>
      </c>
      <c r="C78" s="26" t="str">
        <f>TEXT(ТаблДан[[#This Row],[Срок подготовки]],"МММ")</f>
        <v>июл</v>
      </c>
      <c r="D78" s="21">
        <v>44750</v>
      </c>
      <c r="E78" s="21">
        <v>44755</v>
      </c>
      <c r="F78" s="21">
        <v>44750</v>
      </c>
      <c r="G78" s="21">
        <v>44757</v>
      </c>
      <c r="H78" s="22" t="s">
        <v>1</v>
      </c>
      <c r="I78" s="30" t="s">
        <v>14</v>
      </c>
      <c r="J78" s="24" t="s">
        <v>9</v>
      </c>
      <c r="K78" s="25">
        <f>MAX(ТаблДан[Дата подготовки]-ТаблДан[Срок подготовки],0)</f>
        <v>0</v>
      </c>
      <c r="L78" s="25">
        <f>MAX(ТаблДан[[#This Row],[Дата отправки]]-ТаблДан[[#This Row],[Срок отправки]],0)</f>
        <v>0</v>
      </c>
      <c r="M78" s="25">
        <f>IF(ISBLANK(ТаблДан[[#This Row],[Дата подготовки]]),0,-MIN(ТаблДан[Дата подготовки]-ТаблДан[Срок подготовки],0))</f>
        <v>5</v>
      </c>
      <c r="N78" s="25">
        <f>IF(ISBLANK(ТаблДан[[#This Row],[Дата отправки]]),0,-MIN(ТаблДан[Дата отправки]-ТаблДан[Срок отправки],0))</f>
        <v>7</v>
      </c>
      <c r="O78" s="25">
        <f>IF(ISBLANK(ТаблДан[[#This Row],[Дата подготовки]]),0,(ТаблДан[Задержка подготовки]=0)+0)</f>
        <v>1</v>
      </c>
      <c r="P78" s="25">
        <f>IF(ISBLANK(ТаблДан[[#This Row],[Дата подготовки]]),0,1-ТаблДан[[#This Row],[Подготовка без задержки]])</f>
        <v>0</v>
      </c>
      <c r="Q78" s="25">
        <f>IF(ISBLANK(ТаблДан[[#This Row],[Дата отправки]]),0,(ТаблДан[[#This Row],[Задержка отправки]]=0)+0)</f>
        <v>1</v>
      </c>
      <c r="R78" s="25">
        <f>IF(ISBLANK(ТаблДан[[#This Row],[Дата отправки]]),0,1-ТаблДан[[#This Row],[Отправка 
без задержки]])</f>
        <v>0</v>
      </c>
      <c r="S78" s="46" t="str">
        <f>IF(COUNTBLANK(ТаблДан[[#This Row],[Дата подготовки]:[Периодичность]])&gt;0,"Пустые ячейки", "")</f>
        <v/>
      </c>
    </row>
    <row r="79" spans="2:19" s="1" customFormat="1" ht="27" hidden="1" customHeight="1" x14ac:dyDescent="0.25">
      <c r="B79" s="26">
        <f>YEAR(IF(ISBLANK(ТаблДан[Срок подготовки]),ТаблДан[Срок отправки],ТаблДан[Срок подготовки]))</f>
        <v>2022</v>
      </c>
      <c r="C79" s="26" t="str">
        <f>TEXT(ТаблДан[[#This Row],[Срок подготовки]],"МММ")</f>
        <v>авг</v>
      </c>
      <c r="D79" s="21">
        <v>44783</v>
      </c>
      <c r="E79" s="21">
        <v>44784</v>
      </c>
      <c r="F79" s="21">
        <v>44783</v>
      </c>
      <c r="G79" s="21">
        <v>44788</v>
      </c>
      <c r="H79" s="22" t="s">
        <v>1</v>
      </c>
      <c r="I79" s="30" t="s">
        <v>14</v>
      </c>
      <c r="J79" s="24" t="s">
        <v>9</v>
      </c>
      <c r="K79" s="25">
        <f>MAX(ТаблДан[Дата подготовки]-ТаблДан[Срок подготовки],0)</f>
        <v>0</v>
      </c>
      <c r="L79" s="25">
        <f>MAX(ТаблДан[[#This Row],[Дата отправки]]-ТаблДан[[#This Row],[Срок отправки]],0)</f>
        <v>0</v>
      </c>
      <c r="M79" s="25">
        <f>IF(ISBLANK(ТаблДан[[#This Row],[Дата подготовки]]),0,-MIN(ТаблДан[Дата подготовки]-ТаблДан[Срок подготовки],0))</f>
        <v>1</v>
      </c>
      <c r="N79" s="25">
        <f>IF(ISBLANK(ТаблДан[[#This Row],[Дата отправки]]),0,-MIN(ТаблДан[Дата отправки]-ТаблДан[Срок отправки],0))</f>
        <v>5</v>
      </c>
      <c r="O79" s="25">
        <f>IF(ISBLANK(ТаблДан[[#This Row],[Дата подготовки]]),0,(ТаблДан[Задержка подготовки]=0)+0)</f>
        <v>1</v>
      </c>
      <c r="P79" s="25">
        <f>IF(ISBLANK(ТаблДан[[#This Row],[Дата подготовки]]),0,1-ТаблДан[[#This Row],[Подготовка без задержки]])</f>
        <v>0</v>
      </c>
      <c r="Q79" s="25">
        <f>IF(ISBLANK(ТаблДан[[#This Row],[Дата отправки]]),0,(ТаблДан[[#This Row],[Задержка отправки]]=0)+0)</f>
        <v>1</v>
      </c>
      <c r="R79" s="25">
        <f>IF(ISBLANK(ТаблДан[[#This Row],[Дата отправки]]),0,1-ТаблДан[[#This Row],[Отправка 
без задержки]])</f>
        <v>0</v>
      </c>
      <c r="S79" s="46" t="str">
        <f>IF(COUNTBLANK(ТаблДан[[#This Row],[Дата подготовки]:[Периодичность]])&gt;0,"Пустые ячейки", "")</f>
        <v/>
      </c>
    </row>
    <row r="80" spans="2:19" s="1" customFormat="1" ht="27" hidden="1" customHeight="1" x14ac:dyDescent="0.25">
      <c r="B80" s="26">
        <f>YEAR(IF(ISBLANK(ТаблДан[Срок подготовки]),ТаблДан[Срок отправки],ТаблДан[Срок подготовки]))</f>
        <v>2022</v>
      </c>
      <c r="C80" s="26" t="str">
        <f>TEXT(ТаблДан[[#This Row],[Срок подготовки]],"МММ")</f>
        <v>сен</v>
      </c>
      <c r="D80" s="21">
        <v>44810</v>
      </c>
      <c r="E80" s="21">
        <v>44817</v>
      </c>
      <c r="F80" s="21">
        <v>44810</v>
      </c>
      <c r="G80" s="21">
        <v>44819</v>
      </c>
      <c r="H80" s="22" t="s">
        <v>1</v>
      </c>
      <c r="I80" s="30" t="s">
        <v>14</v>
      </c>
      <c r="J80" s="24" t="s">
        <v>9</v>
      </c>
      <c r="K80" s="25">
        <f>MAX(ТаблДан[Дата подготовки]-ТаблДан[Срок подготовки],0)</f>
        <v>0</v>
      </c>
      <c r="L80" s="25">
        <f>MAX(ТаблДан[[#This Row],[Дата отправки]]-ТаблДан[[#This Row],[Срок отправки]],0)</f>
        <v>0</v>
      </c>
      <c r="M80" s="25">
        <f>IF(ISBLANK(ТаблДан[[#This Row],[Дата подготовки]]),0,-MIN(ТаблДан[Дата подготовки]-ТаблДан[Срок подготовки],0))</f>
        <v>7</v>
      </c>
      <c r="N80" s="25">
        <f>IF(ISBLANK(ТаблДан[[#This Row],[Дата отправки]]),0,-MIN(ТаблДан[Дата отправки]-ТаблДан[Срок отправки],0))</f>
        <v>9</v>
      </c>
      <c r="O80" s="25">
        <f>IF(ISBLANK(ТаблДан[[#This Row],[Дата подготовки]]),0,(ТаблДан[Задержка подготовки]=0)+0)</f>
        <v>1</v>
      </c>
      <c r="P80" s="25">
        <f>IF(ISBLANK(ТаблДан[[#This Row],[Дата подготовки]]),0,1-ТаблДан[[#This Row],[Подготовка без задержки]])</f>
        <v>0</v>
      </c>
      <c r="Q80" s="25">
        <f>IF(ISBLANK(ТаблДан[[#This Row],[Дата отправки]]),0,(ТаблДан[[#This Row],[Задержка отправки]]=0)+0)</f>
        <v>1</v>
      </c>
      <c r="R80" s="25">
        <f>IF(ISBLANK(ТаблДан[[#This Row],[Дата отправки]]),0,1-ТаблДан[[#This Row],[Отправка 
без задержки]])</f>
        <v>0</v>
      </c>
      <c r="S80" s="46" t="str">
        <f>IF(COUNTBLANK(ТаблДан[[#This Row],[Дата подготовки]:[Периодичность]])&gt;0,"Пустые ячейки", "")</f>
        <v/>
      </c>
    </row>
    <row r="81" spans="2:19" s="1" customFormat="1" ht="27" hidden="1" customHeight="1" x14ac:dyDescent="0.25">
      <c r="B81" s="26">
        <f>YEAR(IF(ISBLANK(ТаблДан[Срок подготовки]),ТаблДан[Срок отправки],ТаблДан[Срок подготовки]))</f>
        <v>2022</v>
      </c>
      <c r="C81" s="26" t="str">
        <f>TEXT(ТаблДан[[#This Row],[Срок подготовки]],"МММ")</f>
        <v>окт</v>
      </c>
      <c r="D81" s="21">
        <v>44846</v>
      </c>
      <c r="E81" s="21">
        <v>44847</v>
      </c>
      <c r="F81" s="21">
        <v>44846</v>
      </c>
      <c r="G81" s="21">
        <v>44851</v>
      </c>
      <c r="H81" s="22" t="s">
        <v>1</v>
      </c>
      <c r="I81" s="30" t="s">
        <v>14</v>
      </c>
      <c r="J81" s="24" t="s">
        <v>9</v>
      </c>
      <c r="K81" s="25">
        <f>MAX(ТаблДан[Дата подготовки]-ТаблДан[Срок подготовки],0)</f>
        <v>0</v>
      </c>
      <c r="L81" s="25">
        <f>MAX(ТаблДан[[#This Row],[Дата отправки]]-ТаблДан[[#This Row],[Срок отправки]],0)</f>
        <v>0</v>
      </c>
      <c r="M81" s="25">
        <f>IF(ISBLANK(ТаблДан[[#This Row],[Дата подготовки]]),0,-MIN(ТаблДан[Дата подготовки]-ТаблДан[Срок подготовки],0))</f>
        <v>1</v>
      </c>
      <c r="N81" s="25">
        <f>IF(ISBLANK(ТаблДан[[#This Row],[Дата отправки]]),0,-MIN(ТаблДан[Дата отправки]-ТаблДан[Срок отправки],0))</f>
        <v>5</v>
      </c>
      <c r="O81" s="25">
        <f>IF(ISBLANK(ТаблДан[[#This Row],[Дата подготовки]]),0,(ТаблДан[Задержка подготовки]=0)+0)</f>
        <v>1</v>
      </c>
      <c r="P81" s="25">
        <f>IF(ISBLANK(ТаблДан[[#This Row],[Дата подготовки]]),0,1-ТаблДан[[#This Row],[Подготовка без задержки]])</f>
        <v>0</v>
      </c>
      <c r="Q81" s="25">
        <f>IF(ISBLANK(ТаблДан[[#This Row],[Дата отправки]]),0,(ТаблДан[[#This Row],[Задержка отправки]]=0)+0)</f>
        <v>1</v>
      </c>
      <c r="R81" s="25">
        <f>IF(ISBLANK(ТаблДан[[#This Row],[Дата отправки]]),0,1-ТаблДан[[#This Row],[Отправка 
без задержки]])</f>
        <v>0</v>
      </c>
      <c r="S81" s="46" t="str">
        <f>IF(COUNTBLANK(ТаблДан[[#This Row],[Дата подготовки]:[Периодичность]])&gt;0,"Пустые ячейки", "")</f>
        <v/>
      </c>
    </row>
    <row r="82" spans="2:19" s="1" customFormat="1" ht="27" hidden="1" customHeight="1" x14ac:dyDescent="0.25">
      <c r="B82" s="26">
        <f>YEAR(IF(ISBLANK(ТаблДан[Срок подготовки]),ТаблДан[Срок отправки],ТаблДан[Срок подготовки]))</f>
        <v>2022</v>
      </c>
      <c r="C82" s="26" t="str">
        <f>TEXT(ТаблДан[[#This Row],[Срок подготовки]],"МММ")</f>
        <v>ноя</v>
      </c>
      <c r="D82" s="21">
        <v>44874</v>
      </c>
      <c r="E82" s="21">
        <v>44876</v>
      </c>
      <c r="F82" s="21">
        <v>44874</v>
      </c>
      <c r="G82" s="21">
        <v>44880</v>
      </c>
      <c r="H82" s="22" t="s">
        <v>1</v>
      </c>
      <c r="I82" s="30" t="s">
        <v>14</v>
      </c>
      <c r="J82" s="24" t="s">
        <v>9</v>
      </c>
      <c r="K82" s="25">
        <f>MAX(ТаблДан[Дата подготовки]-ТаблДан[Срок подготовки],0)</f>
        <v>0</v>
      </c>
      <c r="L82" s="25">
        <f>MAX(ТаблДан[[#This Row],[Дата отправки]]-ТаблДан[[#This Row],[Срок отправки]],0)</f>
        <v>0</v>
      </c>
      <c r="M82" s="25">
        <f>IF(ISBLANK(ТаблДан[[#This Row],[Дата подготовки]]),0,-MIN(ТаблДан[Дата подготовки]-ТаблДан[Срок подготовки],0))</f>
        <v>2</v>
      </c>
      <c r="N82" s="25">
        <f>IF(ISBLANK(ТаблДан[[#This Row],[Дата отправки]]),0,-MIN(ТаблДан[Дата отправки]-ТаблДан[Срок отправки],0))</f>
        <v>6</v>
      </c>
      <c r="O82" s="25">
        <f>IF(ISBLANK(ТаблДан[[#This Row],[Дата подготовки]]),0,(ТаблДан[Задержка подготовки]=0)+0)</f>
        <v>1</v>
      </c>
      <c r="P82" s="25">
        <f>IF(ISBLANK(ТаблДан[[#This Row],[Дата подготовки]]),0,1-ТаблДан[[#This Row],[Подготовка без задержки]])</f>
        <v>0</v>
      </c>
      <c r="Q82" s="25">
        <f>IF(ISBLANK(ТаблДан[[#This Row],[Дата отправки]]),0,(ТаблДан[[#This Row],[Задержка отправки]]=0)+0)</f>
        <v>1</v>
      </c>
      <c r="R82" s="25">
        <f>IF(ISBLANK(ТаблДан[[#This Row],[Дата отправки]]),0,1-ТаблДан[[#This Row],[Отправка 
без задержки]])</f>
        <v>0</v>
      </c>
      <c r="S82" s="46" t="str">
        <f>IF(COUNTBLANK(ТаблДан[[#This Row],[Дата подготовки]:[Периодичность]])&gt;0,"Пустые ячейки", "")</f>
        <v/>
      </c>
    </row>
    <row r="83" spans="2:19" s="1" customFormat="1" ht="27" hidden="1" customHeight="1" x14ac:dyDescent="0.25">
      <c r="B83" s="26">
        <f>YEAR(IF(ISBLANK(ТаблДан[Срок подготовки]),ТаблДан[Срок отправки],ТаблДан[Срок подготовки]))</f>
        <v>2022</v>
      </c>
      <c r="C83" s="26" t="str">
        <f>TEXT(ТаблДан[[#This Row],[Срок подготовки]],"МММ")</f>
        <v>янв</v>
      </c>
      <c r="D83" s="21">
        <v>44573</v>
      </c>
      <c r="E83" s="21">
        <v>44574</v>
      </c>
      <c r="F83" s="21">
        <v>44573</v>
      </c>
      <c r="G83" s="21">
        <v>44578</v>
      </c>
      <c r="H83" s="22" t="s">
        <v>1</v>
      </c>
      <c r="I83" s="23" t="s">
        <v>69</v>
      </c>
      <c r="J83" s="24" t="s">
        <v>9</v>
      </c>
      <c r="K83" s="25">
        <f>MAX(ТаблДан[Дата подготовки]-ТаблДан[Срок подготовки],0)</f>
        <v>0</v>
      </c>
      <c r="L83" s="25">
        <f>MAX(ТаблДан[[#This Row],[Дата отправки]]-ТаблДан[[#This Row],[Срок отправки]],0)</f>
        <v>0</v>
      </c>
      <c r="M83" s="25">
        <f>IF(ISBLANK(ТаблДан[[#This Row],[Дата подготовки]]),0,-MIN(ТаблДан[Дата подготовки]-ТаблДан[Срок подготовки],0))</f>
        <v>1</v>
      </c>
      <c r="N83" s="25">
        <f>IF(ISBLANK(ТаблДан[[#This Row],[Дата отправки]]),0,-MIN(ТаблДан[Дата отправки]-ТаблДан[Срок отправки],0))</f>
        <v>5</v>
      </c>
      <c r="O83" s="25">
        <f>IF(ISBLANK(ТаблДан[[#This Row],[Дата подготовки]]),0,(ТаблДан[Задержка подготовки]=0)+0)</f>
        <v>1</v>
      </c>
      <c r="P83" s="25">
        <f>IF(ISBLANK(ТаблДан[[#This Row],[Дата подготовки]]),0,1-ТаблДан[[#This Row],[Подготовка без задержки]])</f>
        <v>0</v>
      </c>
      <c r="Q83" s="25">
        <f>IF(ISBLANK(ТаблДан[[#This Row],[Дата отправки]]),0,(ТаблДан[[#This Row],[Задержка отправки]]=0)+0)</f>
        <v>1</v>
      </c>
      <c r="R83" s="25">
        <f>IF(ISBLANK(ТаблДан[[#This Row],[Дата отправки]]),0,1-ТаблДан[[#This Row],[Отправка 
без задержки]])</f>
        <v>0</v>
      </c>
      <c r="S83" s="46" t="str">
        <f>IF(COUNTBLANK(ТаблДан[[#This Row],[Дата подготовки]:[Периодичность]])&gt;0,"Пустые ячейки", "")</f>
        <v/>
      </c>
    </row>
    <row r="84" spans="2:19" s="1" customFormat="1" ht="27" hidden="1" customHeight="1" x14ac:dyDescent="0.25">
      <c r="B84" s="26">
        <f>YEAR(IF(ISBLANK(ТаблДан[Срок подготовки]),ТаблДан[Срок отправки],ТаблДан[Срок подготовки]))</f>
        <v>2022</v>
      </c>
      <c r="C84" s="26" t="str">
        <f>TEXT(ТаблДан[[#This Row],[Срок подготовки]],"МММ")</f>
        <v>фев</v>
      </c>
      <c r="D84" s="21">
        <v>44603</v>
      </c>
      <c r="E84" s="21">
        <v>44603</v>
      </c>
      <c r="F84" s="21">
        <v>44603</v>
      </c>
      <c r="G84" s="21">
        <v>44607</v>
      </c>
      <c r="H84" s="22" t="s">
        <v>1</v>
      </c>
      <c r="I84" s="23" t="s">
        <v>69</v>
      </c>
      <c r="J84" s="24" t="s">
        <v>9</v>
      </c>
      <c r="K84" s="25">
        <f>MAX(ТаблДан[Дата подготовки]-ТаблДан[Срок подготовки],0)</f>
        <v>0</v>
      </c>
      <c r="L84" s="25">
        <f>MAX(ТаблДан[[#This Row],[Дата отправки]]-ТаблДан[[#This Row],[Срок отправки]],0)</f>
        <v>0</v>
      </c>
      <c r="M84" s="25">
        <f>IF(ISBLANK(ТаблДан[[#This Row],[Дата подготовки]]),0,-MIN(ТаблДан[Дата подготовки]-ТаблДан[Срок подготовки],0))</f>
        <v>0</v>
      </c>
      <c r="N84" s="25">
        <f>IF(ISBLANK(ТаблДан[[#This Row],[Дата отправки]]),0,-MIN(ТаблДан[Дата отправки]-ТаблДан[Срок отправки],0))</f>
        <v>4</v>
      </c>
      <c r="O84" s="25">
        <f>IF(ISBLANK(ТаблДан[[#This Row],[Дата подготовки]]),0,(ТаблДан[Задержка подготовки]=0)+0)</f>
        <v>1</v>
      </c>
      <c r="P84" s="25">
        <f>IF(ISBLANK(ТаблДан[[#This Row],[Дата подготовки]]),0,1-ТаблДан[[#This Row],[Подготовка без задержки]])</f>
        <v>0</v>
      </c>
      <c r="Q84" s="25">
        <f>IF(ISBLANK(ТаблДан[[#This Row],[Дата отправки]]),0,(ТаблДан[[#This Row],[Задержка отправки]]=0)+0)</f>
        <v>1</v>
      </c>
      <c r="R84" s="25">
        <f>IF(ISBLANK(ТаблДан[[#This Row],[Дата отправки]]),0,1-ТаблДан[[#This Row],[Отправка 
без задержки]])</f>
        <v>0</v>
      </c>
      <c r="S84" s="46" t="str">
        <f>IF(COUNTBLANK(ТаблДан[[#This Row],[Дата подготовки]:[Периодичность]])&gt;0,"Пустые ячейки", "")</f>
        <v/>
      </c>
    </row>
    <row r="85" spans="2:19" s="1" customFormat="1" ht="27" hidden="1" customHeight="1" x14ac:dyDescent="0.25">
      <c r="B85" s="26">
        <f>YEAR(IF(ISBLANK(ТаблДан[Срок подготовки]),ТаблДан[Срок отправки],ТаблДан[Срок подготовки]))</f>
        <v>2022</v>
      </c>
      <c r="C85" s="26" t="str">
        <f>TEXT(ТаблДан[[#This Row],[Срок подготовки]],"МММ")</f>
        <v>мар</v>
      </c>
      <c r="D85" s="21">
        <v>44625</v>
      </c>
      <c r="E85" s="21">
        <v>44631</v>
      </c>
      <c r="F85" s="21">
        <v>44625</v>
      </c>
      <c r="G85" s="21">
        <v>44635</v>
      </c>
      <c r="H85" s="22" t="s">
        <v>1</v>
      </c>
      <c r="I85" s="23" t="s">
        <v>69</v>
      </c>
      <c r="J85" s="24" t="s">
        <v>9</v>
      </c>
      <c r="K85" s="25">
        <f>MAX(ТаблДан[Дата подготовки]-ТаблДан[Срок подготовки],0)</f>
        <v>0</v>
      </c>
      <c r="L85" s="25">
        <f>MAX(ТаблДан[[#This Row],[Дата отправки]]-ТаблДан[[#This Row],[Срок отправки]],0)</f>
        <v>0</v>
      </c>
      <c r="M85" s="25">
        <f>IF(ISBLANK(ТаблДан[[#This Row],[Дата подготовки]]),0,-MIN(ТаблДан[Дата подготовки]-ТаблДан[Срок подготовки],0))</f>
        <v>6</v>
      </c>
      <c r="N85" s="25">
        <f>IF(ISBLANK(ТаблДан[[#This Row],[Дата отправки]]),0,-MIN(ТаблДан[Дата отправки]-ТаблДан[Срок отправки],0))</f>
        <v>10</v>
      </c>
      <c r="O85" s="25">
        <f>IF(ISBLANK(ТаблДан[[#This Row],[Дата подготовки]]),0,(ТаблДан[Задержка подготовки]=0)+0)</f>
        <v>1</v>
      </c>
      <c r="P85" s="25">
        <f>IF(ISBLANK(ТаблДан[[#This Row],[Дата подготовки]]),0,1-ТаблДан[[#This Row],[Подготовка без задержки]])</f>
        <v>0</v>
      </c>
      <c r="Q85" s="25">
        <f>IF(ISBLANK(ТаблДан[[#This Row],[Дата отправки]]),0,(ТаблДан[[#This Row],[Задержка отправки]]=0)+0)</f>
        <v>1</v>
      </c>
      <c r="R85" s="25">
        <f>IF(ISBLANK(ТаблДан[[#This Row],[Дата отправки]]),0,1-ТаблДан[[#This Row],[Отправка 
без задержки]])</f>
        <v>0</v>
      </c>
      <c r="S85" s="46" t="str">
        <f>IF(COUNTBLANK(ТаблДан[[#This Row],[Дата подготовки]:[Периодичность]])&gt;0,"Пустые ячейки", "")</f>
        <v/>
      </c>
    </row>
    <row r="86" spans="2:19" s="1" customFormat="1" ht="27" hidden="1" customHeight="1" x14ac:dyDescent="0.25">
      <c r="B86" s="26">
        <f>YEAR(IF(ISBLANK(ТаблДан[Срок подготовки]),ТаблДан[Срок отправки],ТаблДан[Срок подготовки]))</f>
        <v>2022</v>
      </c>
      <c r="C86" s="26" t="str">
        <f>TEXT(ТаблДан[[#This Row],[Срок подготовки]],"МММ")</f>
        <v>апр</v>
      </c>
      <c r="D86" s="21">
        <v>44662</v>
      </c>
      <c r="E86" s="21">
        <v>44664</v>
      </c>
      <c r="F86" s="21">
        <v>44662</v>
      </c>
      <c r="G86" s="21">
        <v>44666</v>
      </c>
      <c r="H86" s="22" t="s">
        <v>1</v>
      </c>
      <c r="I86" s="23" t="s">
        <v>69</v>
      </c>
      <c r="J86" s="24" t="s">
        <v>9</v>
      </c>
      <c r="K86" s="25">
        <f>MAX(ТаблДан[Дата подготовки]-ТаблДан[Срок подготовки],0)</f>
        <v>0</v>
      </c>
      <c r="L86" s="25">
        <f>MAX(ТаблДан[[#This Row],[Дата отправки]]-ТаблДан[[#This Row],[Срок отправки]],0)</f>
        <v>0</v>
      </c>
      <c r="M86" s="25">
        <f>IF(ISBLANK(ТаблДан[[#This Row],[Дата подготовки]]),0,-MIN(ТаблДан[Дата подготовки]-ТаблДан[Срок подготовки],0))</f>
        <v>2</v>
      </c>
      <c r="N86" s="25">
        <f>IF(ISBLANK(ТаблДан[[#This Row],[Дата отправки]]),0,-MIN(ТаблДан[Дата отправки]-ТаблДан[Срок отправки],0))</f>
        <v>4</v>
      </c>
      <c r="O86" s="25">
        <f>IF(ISBLANK(ТаблДан[[#This Row],[Дата подготовки]]),0,(ТаблДан[Задержка подготовки]=0)+0)</f>
        <v>1</v>
      </c>
      <c r="P86" s="25">
        <f>IF(ISBLANK(ТаблДан[[#This Row],[Дата подготовки]]),0,1-ТаблДан[[#This Row],[Подготовка без задержки]])</f>
        <v>0</v>
      </c>
      <c r="Q86" s="25">
        <f>IF(ISBLANK(ТаблДан[[#This Row],[Дата отправки]]),0,(ТаблДан[[#This Row],[Задержка отправки]]=0)+0)</f>
        <v>1</v>
      </c>
      <c r="R86" s="25">
        <f>IF(ISBLANK(ТаблДан[[#This Row],[Дата отправки]]),0,1-ТаблДан[[#This Row],[Отправка 
без задержки]])</f>
        <v>0</v>
      </c>
      <c r="S86" s="46" t="str">
        <f>IF(COUNTBLANK(ТаблДан[[#This Row],[Дата подготовки]:[Периодичность]])&gt;0,"Пустые ячейки", "")</f>
        <v/>
      </c>
    </row>
    <row r="87" spans="2:19" s="1" customFormat="1" ht="27" hidden="1" customHeight="1" x14ac:dyDescent="0.25">
      <c r="B87" s="26">
        <f>YEAR(IF(ISBLANK(ТаблДан[Срок подготовки]),ТаблДан[Срок отправки],ТаблДан[Срок подготовки]))</f>
        <v>2022</v>
      </c>
      <c r="C87" s="26" t="str">
        <f>TEXT(ТаблДан[[#This Row],[Срок подготовки]],"МММ")</f>
        <v>май</v>
      </c>
      <c r="D87" s="21">
        <v>44694</v>
      </c>
      <c r="E87" s="21">
        <v>44698</v>
      </c>
      <c r="F87" s="21">
        <v>44694</v>
      </c>
      <c r="G87" s="21">
        <v>44700</v>
      </c>
      <c r="H87" s="22" t="s">
        <v>1</v>
      </c>
      <c r="I87" s="23" t="s">
        <v>69</v>
      </c>
      <c r="J87" s="24" t="s">
        <v>9</v>
      </c>
      <c r="K87" s="25">
        <f>MAX(ТаблДан[Дата подготовки]-ТаблДан[Срок подготовки],0)</f>
        <v>0</v>
      </c>
      <c r="L87" s="25">
        <f>MAX(ТаблДан[[#This Row],[Дата отправки]]-ТаблДан[[#This Row],[Срок отправки]],0)</f>
        <v>0</v>
      </c>
      <c r="M87" s="25">
        <f>IF(ISBLANK(ТаблДан[[#This Row],[Дата подготовки]]),0,-MIN(ТаблДан[Дата подготовки]-ТаблДан[Срок подготовки],0))</f>
        <v>4</v>
      </c>
      <c r="N87" s="25">
        <f>IF(ISBLANK(ТаблДан[[#This Row],[Дата отправки]]),0,-MIN(ТаблДан[Дата отправки]-ТаблДан[Срок отправки],0))</f>
        <v>6</v>
      </c>
      <c r="O87" s="25">
        <f>IF(ISBLANK(ТаблДан[[#This Row],[Дата подготовки]]),0,(ТаблДан[Задержка подготовки]=0)+0)</f>
        <v>1</v>
      </c>
      <c r="P87" s="25">
        <f>IF(ISBLANK(ТаблДан[[#This Row],[Дата подготовки]]),0,1-ТаблДан[[#This Row],[Подготовка без задержки]])</f>
        <v>0</v>
      </c>
      <c r="Q87" s="25">
        <f>IF(ISBLANK(ТаблДан[[#This Row],[Дата отправки]]),0,(ТаблДан[[#This Row],[Задержка отправки]]=0)+0)</f>
        <v>1</v>
      </c>
      <c r="R87" s="25">
        <f>IF(ISBLANK(ТаблДан[[#This Row],[Дата отправки]]),0,1-ТаблДан[[#This Row],[Отправка 
без задержки]])</f>
        <v>0</v>
      </c>
      <c r="S87" s="46" t="str">
        <f>IF(COUNTBLANK(ТаблДан[[#This Row],[Дата подготовки]:[Периодичность]])&gt;0,"Пустые ячейки", "")</f>
        <v/>
      </c>
    </row>
    <row r="88" spans="2:19" s="1" customFormat="1" ht="27" hidden="1" customHeight="1" x14ac:dyDescent="0.25">
      <c r="B88" s="26">
        <f>YEAR(IF(ISBLANK(ТаблДан[Срок подготовки]),ТаблДан[Срок отправки],ТаблДан[Срок подготовки]))</f>
        <v>2022</v>
      </c>
      <c r="C88" s="26" t="str">
        <f>TEXT(ТаблДан[[#This Row],[Срок подготовки]],"МММ")</f>
        <v>июн</v>
      </c>
      <c r="D88" s="21">
        <v>44721</v>
      </c>
      <c r="E88" s="21">
        <v>44725</v>
      </c>
      <c r="F88" s="21">
        <v>44721</v>
      </c>
      <c r="G88" s="21">
        <v>44727</v>
      </c>
      <c r="H88" s="22" t="s">
        <v>1</v>
      </c>
      <c r="I88" s="23" t="s">
        <v>69</v>
      </c>
      <c r="J88" s="24" t="s">
        <v>9</v>
      </c>
      <c r="K88" s="25">
        <f>MAX(ТаблДан[Дата подготовки]-ТаблДан[Срок подготовки],0)</f>
        <v>0</v>
      </c>
      <c r="L88" s="25">
        <f>MAX(ТаблДан[[#This Row],[Дата отправки]]-ТаблДан[[#This Row],[Срок отправки]],0)</f>
        <v>0</v>
      </c>
      <c r="M88" s="25">
        <f>IF(ISBLANK(ТаблДан[[#This Row],[Дата подготовки]]),0,-MIN(ТаблДан[Дата подготовки]-ТаблДан[Срок подготовки],0))</f>
        <v>4</v>
      </c>
      <c r="N88" s="25">
        <f>IF(ISBLANK(ТаблДан[[#This Row],[Дата отправки]]),0,-MIN(ТаблДан[Дата отправки]-ТаблДан[Срок отправки],0))</f>
        <v>6</v>
      </c>
      <c r="O88" s="25">
        <f>IF(ISBLANK(ТаблДан[[#This Row],[Дата подготовки]]),0,(ТаблДан[Задержка подготовки]=0)+0)</f>
        <v>1</v>
      </c>
      <c r="P88" s="25">
        <f>IF(ISBLANK(ТаблДан[[#This Row],[Дата подготовки]]),0,1-ТаблДан[[#This Row],[Подготовка без задержки]])</f>
        <v>0</v>
      </c>
      <c r="Q88" s="25">
        <f>IF(ISBLANK(ТаблДан[[#This Row],[Дата отправки]]),0,(ТаблДан[[#This Row],[Задержка отправки]]=0)+0)</f>
        <v>1</v>
      </c>
      <c r="R88" s="25">
        <f>IF(ISBLANK(ТаблДан[[#This Row],[Дата отправки]]),0,1-ТаблДан[[#This Row],[Отправка 
без задержки]])</f>
        <v>0</v>
      </c>
      <c r="S88" s="46" t="str">
        <f>IF(COUNTBLANK(ТаблДан[[#This Row],[Дата подготовки]:[Периодичность]])&gt;0,"Пустые ячейки", "")</f>
        <v/>
      </c>
    </row>
    <row r="89" spans="2:19" s="1" customFormat="1" ht="27" hidden="1" customHeight="1" x14ac:dyDescent="0.25">
      <c r="B89" s="26">
        <f>YEAR(IF(ISBLANK(ТаблДан[Срок подготовки]),ТаблДан[Срок отправки],ТаблДан[Срок подготовки]))</f>
        <v>2022</v>
      </c>
      <c r="C89" s="26" t="str">
        <f>TEXT(ТаблДан[[#This Row],[Срок подготовки]],"МММ")</f>
        <v>июл</v>
      </c>
      <c r="D89" s="21">
        <v>44750</v>
      </c>
      <c r="E89" s="21">
        <v>44755</v>
      </c>
      <c r="F89" s="21">
        <v>44750</v>
      </c>
      <c r="G89" s="21">
        <v>44757</v>
      </c>
      <c r="H89" s="22" t="s">
        <v>1</v>
      </c>
      <c r="I89" s="23" t="s">
        <v>69</v>
      </c>
      <c r="J89" s="24" t="s">
        <v>9</v>
      </c>
      <c r="K89" s="25">
        <f>MAX(ТаблДан[Дата подготовки]-ТаблДан[Срок подготовки],0)</f>
        <v>0</v>
      </c>
      <c r="L89" s="25">
        <f>MAX(ТаблДан[[#This Row],[Дата отправки]]-ТаблДан[[#This Row],[Срок отправки]],0)</f>
        <v>0</v>
      </c>
      <c r="M89" s="25">
        <f>IF(ISBLANK(ТаблДан[[#This Row],[Дата подготовки]]),0,-MIN(ТаблДан[Дата подготовки]-ТаблДан[Срок подготовки],0))</f>
        <v>5</v>
      </c>
      <c r="N89" s="25">
        <f>IF(ISBLANK(ТаблДан[[#This Row],[Дата отправки]]),0,-MIN(ТаблДан[Дата отправки]-ТаблДан[Срок отправки],0))</f>
        <v>7</v>
      </c>
      <c r="O89" s="25">
        <f>IF(ISBLANK(ТаблДан[[#This Row],[Дата подготовки]]),0,(ТаблДан[Задержка подготовки]=0)+0)</f>
        <v>1</v>
      </c>
      <c r="P89" s="25">
        <f>IF(ISBLANK(ТаблДан[[#This Row],[Дата подготовки]]),0,1-ТаблДан[[#This Row],[Подготовка без задержки]])</f>
        <v>0</v>
      </c>
      <c r="Q89" s="25">
        <f>IF(ISBLANK(ТаблДан[[#This Row],[Дата отправки]]),0,(ТаблДан[[#This Row],[Задержка отправки]]=0)+0)</f>
        <v>1</v>
      </c>
      <c r="R89" s="25">
        <f>IF(ISBLANK(ТаблДан[[#This Row],[Дата отправки]]),0,1-ТаблДан[[#This Row],[Отправка 
без задержки]])</f>
        <v>0</v>
      </c>
      <c r="S89" s="46" t="str">
        <f>IF(COUNTBLANK(ТаблДан[[#This Row],[Дата подготовки]:[Периодичность]])&gt;0,"Пустые ячейки", "")</f>
        <v/>
      </c>
    </row>
    <row r="90" spans="2:19" s="1" customFormat="1" ht="27" hidden="1" customHeight="1" x14ac:dyDescent="0.25">
      <c r="B90" s="26">
        <f>YEAR(IF(ISBLANK(ТаблДан[Срок подготовки]),ТаблДан[Срок отправки],ТаблДан[Срок подготовки]))</f>
        <v>2022</v>
      </c>
      <c r="C90" s="26" t="str">
        <f>TEXT(ТаблДан[[#This Row],[Срок подготовки]],"МММ")</f>
        <v>авг</v>
      </c>
      <c r="D90" s="21">
        <v>44783</v>
      </c>
      <c r="E90" s="21">
        <v>44784</v>
      </c>
      <c r="F90" s="21">
        <v>44783</v>
      </c>
      <c r="G90" s="21">
        <v>44788</v>
      </c>
      <c r="H90" s="22" t="s">
        <v>1</v>
      </c>
      <c r="I90" s="23" t="s">
        <v>69</v>
      </c>
      <c r="J90" s="24" t="s">
        <v>9</v>
      </c>
      <c r="K90" s="25">
        <f>MAX(ТаблДан[Дата подготовки]-ТаблДан[Срок подготовки],0)</f>
        <v>0</v>
      </c>
      <c r="L90" s="25">
        <f>MAX(ТаблДан[[#This Row],[Дата отправки]]-ТаблДан[[#This Row],[Срок отправки]],0)</f>
        <v>0</v>
      </c>
      <c r="M90" s="25">
        <f>IF(ISBLANK(ТаблДан[[#This Row],[Дата подготовки]]),0,-MIN(ТаблДан[Дата подготовки]-ТаблДан[Срок подготовки],0))</f>
        <v>1</v>
      </c>
      <c r="N90" s="25">
        <f>IF(ISBLANK(ТаблДан[[#This Row],[Дата отправки]]),0,-MIN(ТаблДан[Дата отправки]-ТаблДан[Срок отправки],0))</f>
        <v>5</v>
      </c>
      <c r="O90" s="25">
        <f>IF(ISBLANK(ТаблДан[[#This Row],[Дата подготовки]]),0,(ТаблДан[Задержка подготовки]=0)+0)</f>
        <v>1</v>
      </c>
      <c r="P90" s="25">
        <f>IF(ISBLANK(ТаблДан[[#This Row],[Дата подготовки]]),0,1-ТаблДан[[#This Row],[Подготовка без задержки]])</f>
        <v>0</v>
      </c>
      <c r="Q90" s="25">
        <f>IF(ISBLANK(ТаблДан[[#This Row],[Дата отправки]]),0,(ТаблДан[[#This Row],[Задержка отправки]]=0)+0)</f>
        <v>1</v>
      </c>
      <c r="R90" s="25">
        <f>IF(ISBLANK(ТаблДан[[#This Row],[Дата отправки]]),0,1-ТаблДан[[#This Row],[Отправка 
без задержки]])</f>
        <v>0</v>
      </c>
      <c r="S90" s="46" t="str">
        <f>IF(COUNTBLANK(ТаблДан[[#This Row],[Дата подготовки]:[Периодичность]])&gt;0,"Пустые ячейки", "")</f>
        <v/>
      </c>
    </row>
    <row r="91" spans="2:19" s="1" customFormat="1" ht="27" hidden="1" customHeight="1" x14ac:dyDescent="0.25">
      <c r="B91" s="26">
        <f>YEAR(IF(ISBLANK(ТаблДан[Срок подготовки]),ТаблДан[Срок отправки],ТаблДан[Срок подготовки]))</f>
        <v>2022</v>
      </c>
      <c r="C91" s="26" t="str">
        <f>TEXT(ТаблДан[[#This Row],[Срок подготовки]],"МММ")</f>
        <v>сен</v>
      </c>
      <c r="D91" s="21">
        <v>44810</v>
      </c>
      <c r="E91" s="21">
        <v>44817</v>
      </c>
      <c r="F91" s="21">
        <v>44810</v>
      </c>
      <c r="G91" s="21">
        <v>44819</v>
      </c>
      <c r="H91" s="22" t="s">
        <v>1</v>
      </c>
      <c r="I91" s="23" t="s">
        <v>69</v>
      </c>
      <c r="J91" s="24" t="s">
        <v>9</v>
      </c>
      <c r="K91" s="25">
        <f>MAX(ТаблДан[Дата подготовки]-ТаблДан[Срок подготовки],0)</f>
        <v>0</v>
      </c>
      <c r="L91" s="25">
        <f>MAX(ТаблДан[[#This Row],[Дата отправки]]-ТаблДан[[#This Row],[Срок отправки]],0)</f>
        <v>0</v>
      </c>
      <c r="M91" s="25">
        <f>IF(ISBLANK(ТаблДан[[#This Row],[Дата подготовки]]),0,-MIN(ТаблДан[Дата подготовки]-ТаблДан[Срок подготовки],0))</f>
        <v>7</v>
      </c>
      <c r="N91" s="25">
        <f>IF(ISBLANK(ТаблДан[[#This Row],[Дата отправки]]),0,-MIN(ТаблДан[Дата отправки]-ТаблДан[Срок отправки],0))</f>
        <v>9</v>
      </c>
      <c r="O91" s="25">
        <f>IF(ISBLANK(ТаблДан[[#This Row],[Дата подготовки]]),0,(ТаблДан[Задержка подготовки]=0)+0)</f>
        <v>1</v>
      </c>
      <c r="P91" s="25">
        <f>IF(ISBLANK(ТаблДан[[#This Row],[Дата подготовки]]),0,1-ТаблДан[[#This Row],[Подготовка без задержки]])</f>
        <v>0</v>
      </c>
      <c r="Q91" s="25">
        <f>IF(ISBLANK(ТаблДан[[#This Row],[Дата отправки]]),0,(ТаблДан[[#This Row],[Задержка отправки]]=0)+0)</f>
        <v>1</v>
      </c>
      <c r="R91" s="25">
        <f>IF(ISBLANK(ТаблДан[[#This Row],[Дата отправки]]),0,1-ТаблДан[[#This Row],[Отправка 
без задержки]])</f>
        <v>0</v>
      </c>
      <c r="S91" s="46" t="str">
        <f>IF(COUNTBLANK(ТаблДан[[#This Row],[Дата подготовки]:[Периодичность]])&gt;0,"Пустые ячейки", "")</f>
        <v/>
      </c>
    </row>
    <row r="92" spans="2:19" s="1" customFormat="1" ht="27" hidden="1" customHeight="1" x14ac:dyDescent="0.25">
      <c r="B92" s="26">
        <f>YEAR(IF(ISBLANK(ТаблДан[Срок подготовки]),ТаблДан[Срок отправки],ТаблДан[Срок подготовки]))</f>
        <v>2022</v>
      </c>
      <c r="C92" s="26" t="str">
        <f>TEXT(ТаблДан[[#This Row],[Срок подготовки]],"МММ")</f>
        <v>окт</v>
      </c>
      <c r="D92" s="21">
        <v>44846</v>
      </c>
      <c r="E92" s="21">
        <v>44847</v>
      </c>
      <c r="F92" s="21">
        <v>44846</v>
      </c>
      <c r="G92" s="21">
        <v>44851</v>
      </c>
      <c r="H92" s="22" t="s">
        <v>1</v>
      </c>
      <c r="I92" s="23" t="s">
        <v>69</v>
      </c>
      <c r="J92" s="24" t="s">
        <v>9</v>
      </c>
      <c r="K92" s="25">
        <f>MAX(ТаблДан[Дата подготовки]-ТаблДан[Срок подготовки],0)</f>
        <v>0</v>
      </c>
      <c r="L92" s="25">
        <f>MAX(ТаблДан[[#This Row],[Дата отправки]]-ТаблДан[[#This Row],[Срок отправки]],0)</f>
        <v>0</v>
      </c>
      <c r="M92" s="25">
        <f>IF(ISBLANK(ТаблДан[[#This Row],[Дата подготовки]]),0,-MIN(ТаблДан[Дата подготовки]-ТаблДан[Срок подготовки],0))</f>
        <v>1</v>
      </c>
      <c r="N92" s="25">
        <f>IF(ISBLANK(ТаблДан[[#This Row],[Дата отправки]]),0,-MIN(ТаблДан[Дата отправки]-ТаблДан[Срок отправки],0))</f>
        <v>5</v>
      </c>
      <c r="O92" s="25">
        <f>IF(ISBLANK(ТаблДан[[#This Row],[Дата подготовки]]),0,(ТаблДан[Задержка подготовки]=0)+0)</f>
        <v>1</v>
      </c>
      <c r="P92" s="25">
        <f>IF(ISBLANK(ТаблДан[[#This Row],[Дата подготовки]]),0,1-ТаблДан[[#This Row],[Подготовка без задержки]])</f>
        <v>0</v>
      </c>
      <c r="Q92" s="25">
        <f>IF(ISBLANK(ТаблДан[[#This Row],[Дата отправки]]),0,(ТаблДан[[#This Row],[Задержка отправки]]=0)+0)</f>
        <v>1</v>
      </c>
      <c r="R92" s="25">
        <f>IF(ISBLANK(ТаблДан[[#This Row],[Дата отправки]]),0,1-ТаблДан[[#This Row],[Отправка 
без задержки]])</f>
        <v>0</v>
      </c>
      <c r="S92" s="46" t="str">
        <f>IF(COUNTBLANK(ТаблДан[[#This Row],[Дата подготовки]:[Периодичность]])&gt;0,"Пустые ячейки", "")</f>
        <v/>
      </c>
    </row>
    <row r="93" spans="2:19" s="1" customFormat="1" ht="27" hidden="1" customHeight="1" x14ac:dyDescent="0.25">
      <c r="B93" s="26">
        <f>YEAR(IF(ISBLANK(ТаблДан[Срок подготовки]),ТаблДан[Срок отправки],ТаблДан[Срок подготовки]))</f>
        <v>2022</v>
      </c>
      <c r="C93" s="26" t="str">
        <f>TEXT(ТаблДан[[#This Row],[Срок подготовки]],"МММ")</f>
        <v>ноя</v>
      </c>
      <c r="D93" s="21">
        <v>44874</v>
      </c>
      <c r="E93" s="21">
        <v>44876</v>
      </c>
      <c r="F93" s="21">
        <v>44874</v>
      </c>
      <c r="G93" s="21">
        <v>44880</v>
      </c>
      <c r="H93" s="22" t="s">
        <v>1</v>
      </c>
      <c r="I93" s="23" t="s">
        <v>69</v>
      </c>
      <c r="J93" s="24" t="s">
        <v>9</v>
      </c>
      <c r="K93" s="25">
        <f>MAX(ТаблДан[Дата подготовки]-ТаблДан[Срок подготовки],0)</f>
        <v>0</v>
      </c>
      <c r="L93" s="25">
        <f>MAX(ТаблДан[[#This Row],[Дата отправки]]-ТаблДан[[#This Row],[Срок отправки]],0)</f>
        <v>0</v>
      </c>
      <c r="M93" s="25">
        <f>IF(ISBLANK(ТаблДан[[#This Row],[Дата подготовки]]),0,-MIN(ТаблДан[Дата подготовки]-ТаблДан[Срок подготовки],0))</f>
        <v>2</v>
      </c>
      <c r="N93" s="25">
        <f>IF(ISBLANK(ТаблДан[[#This Row],[Дата отправки]]),0,-MIN(ТаблДан[Дата отправки]-ТаблДан[Срок отправки],0))</f>
        <v>6</v>
      </c>
      <c r="O93" s="25">
        <f>IF(ISBLANK(ТаблДан[[#This Row],[Дата подготовки]]),0,(ТаблДан[Задержка подготовки]=0)+0)</f>
        <v>1</v>
      </c>
      <c r="P93" s="25">
        <f>IF(ISBLANK(ТаблДан[[#This Row],[Дата подготовки]]),0,1-ТаблДан[[#This Row],[Подготовка без задержки]])</f>
        <v>0</v>
      </c>
      <c r="Q93" s="25">
        <f>IF(ISBLANK(ТаблДан[[#This Row],[Дата отправки]]),0,(ТаблДан[[#This Row],[Задержка отправки]]=0)+0)</f>
        <v>1</v>
      </c>
      <c r="R93" s="25">
        <f>IF(ISBLANK(ТаблДан[[#This Row],[Дата отправки]]),0,1-ТаблДан[[#This Row],[Отправка 
без задержки]])</f>
        <v>0</v>
      </c>
      <c r="S93" s="46" t="str">
        <f>IF(COUNTBLANK(ТаблДан[[#This Row],[Дата подготовки]:[Периодичность]])&gt;0,"Пустые ячейки", "")</f>
        <v/>
      </c>
    </row>
    <row r="94" spans="2:19" s="1" customFormat="1" ht="27" hidden="1" customHeight="1" x14ac:dyDescent="0.25">
      <c r="B94" s="26">
        <f>YEAR(IF(ISBLANK(ТаблДан[Срок подготовки]),ТаблДан[Срок отправки],ТаблДан[Срок подготовки]))</f>
        <v>2022</v>
      </c>
      <c r="C94" s="26" t="str">
        <f>TEXT(ТаблДан[[#This Row],[Срок подготовки]],"МММ")</f>
        <v>янв</v>
      </c>
      <c r="D94" s="21">
        <v>44573</v>
      </c>
      <c r="E94" s="21">
        <v>44574</v>
      </c>
      <c r="F94" s="21">
        <v>44573</v>
      </c>
      <c r="G94" s="21">
        <v>44578</v>
      </c>
      <c r="H94" s="22" t="s">
        <v>1</v>
      </c>
      <c r="I94" s="23" t="s">
        <v>70</v>
      </c>
      <c r="J94" s="24" t="s">
        <v>9</v>
      </c>
      <c r="K94" s="25">
        <f>MAX(ТаблДан[Дата подготовки]-ТаблДан[Срок подготовки],0)</f>
        <v>0</v>
      </c>
      <c r="L94" s="25">
        <f>MAX(ТаблДан[[#This Row],[Дата отправки]]-ТаблДан[[#This Row],[Срок отправки]],0)</f>
        <v>0</v>
      </c>
      <c r="M94" s="25">
        <f>IF(ISBLANK(ТаблДан[[#This Row],[Дата подготовки]]),0,-MIN(ТаблДан[Дата подготовки]-ТаблДан[Срок подготовки],0))</f>
        <v>1</v>
      </c>
      <c r="N94" s="25">
        <f>IF(ISBLANK(ТаблДан[[#This Row],[Дата отправки]]),0,-MIN(ТаблДан[Дата отправки]-ТаблДан[Срок отправки],0))</f>
        <v>5</v>
      </c>
      <c r="O94" s="25">
        <f>IF(ISBLANK(ТаблДан[[#This Row],[Дата подготовки]]),0,(ТаблДан[Задержка подготовки]=0)+0)</f>
        <v>1</v>
      </c>
      <c r="P94" s="25">
        <f>IF(ISBLANK(ТаблДан[[#This Row],[Дата подготовки]]),0,1-ТаблДан[[#This Row],[Подготовка без задержки]])</f>
        <v>0</v>
      </c>
      <c r="Q94" s="25">
        <f>IF(ISBLANK(ТаблДан[[#This Row],[Дата отправки]]),0,(ТаблДан[[#This Row],[Задержка отправки]]=0)+0)</f>
        <v>1</v>
      </c>
      <c r="R94" s="25">
        <f>IF(ISBLANK(ТаблДан[[#This Row],[Дата отправки]]),0,1-ТаблДан[[#This Row],[Отправка 
без задержки]])</f>
        <v>0</v>
      </c>
      <c r="S94" s="46" t="str">
        <f>IF(COUNTBLANK(ТаблДан[[#This Row],[Дата подготовки]:[Периодичность]])&gt;0,"Пустые ячейки", "")</f>
        <v/>
      </c>
    </row>
    <row r="95" spans="2:19" s="1" customFormat="1" ht="27" hidden="1" customHeight="1" x14ac:dyDescent="0.25">
      <c r="B95" s="26">
        <f>YEAR(IF(ISBLANK(ТаблДан[Срок подготовки]),ТаблДан[Срок отправки],ТаблДан[Срок подготовки]))</f>
        <v>2022</v>
      </c>
      <c r="C95" s="26" t="str">
        <f>TEXT(ТаблДан[[#This Row],[Срок подготовки]],"МММ")</f>
        <v>фев</v>
      </c>
      <c r="D95" s="21">
        <v>44603</v>
      </c>
      <c r="E95" s="21">
        <v>44603</v>
      </c>
      <c r="F95" s="21">
        <v>44603</v>
      </c>
      <c r="G95" s="21">
        <v>44607</v>
      </c>
      <c r="H95" s="22" t="s">
        <v>1</v>
      </c>
      <c r="I95" s="23" t="s">
        <v>70</v>
      </c>
      <c r="J95" s="24" t="s">
        <v>9</v>
      </c>
      <c r="K95" s="25">
        <f>MAX(ТаблДан[Дата подготовки]-ТаблДан[Срок подготовки],0)</f>
        <v>0</v>
      </c>
      <c r="L95" s="25">
        <f>MAX(ТаблДан[[#This Row],[Дата отправки]]-ТаблДан[[#This Row],[Срок отправки]],0)</f>
        <v>0</v>
      </c>
      <c r="M95" s="25">
        <f>IF(ISBLANK(ТаблДан[[#This Row],[Дата подготовки]]),0,-MIN(ТаблДан[Дата подготовки]-ТаблДан[Срок подготовки],0))</f>
        <v>0</v>
      </c>
      <c r="N95" s="25">
        <f>IF(ISBLANK(ТаблДан[[#This Row],[Дата отправки]]),0,-MIN(ТаблДан[Дата отправки]-ТаблДан[Срок отправки],0))</f>
        <v>4</v>
      </c>
      <c r="O95" s="25">
        <f>IF(ISBLANK(ТаблДан[[#This Row],[Дата подготовки]]),0,(ТаблДан[Задержка подготовки]=0)+0)</f>
        <v>1</v>
      </c>
      <c r="P95" s="25">
        <f>IF(ISBLANK(ТаблДан[[#This Row],[Дата подготовки]]),0,1-ТаблДан[[#This Row],[Подготовка без задержки]])</f>
        <v>0</v>
      </c>
      <c r="Q95" s="25">
        <f>IF(ISBLANK(ТаблДан[[#This Row],[Дата отправки]]),0,(ТаблДан[[#This Row],[Задержка отправки]]=0)+0)</f>
        <v>1</v>
      </c>
      <c r="R95" s="25">
        <f>IF(ISBLANK(ТаблДан[[#This Row],[Дата отправки]]),0,1-ТаблДан[[#This Row],[Отправка 
без задержки]])</f>
        <v>0</v>
      </c>
      <c r="S95" s="46" t="str">
        <f>IF(COUNTBLANK(ТаблДан[[#This Row],[Дата подготовки]:[Периодичность]])&gt;0,"Пустые ячейки", "")</f>
        <v/>
      </c>
    </row>
    <row r="96" spans="2:19" s="1" customFormat="1" ht="27" hidden="1" customHeight="1" x14ac:dyDescent="0.25">
      <c r="B96" s="26">
        <f>YEAR(IF(ISBLANK(ТаблДан[Срок подготовки]),ТаблДан[Срок отправки],ТаблДан[Срок подготовки]))</f>
        <v>2022</v>
      </c>
      <c r="C96" s="26" t="str">
        <f>TEXT(ТаблДан[[#This Row],[Срок подготовки]],"МММ")</f>
        <v>мар</v>
      </c>
      <c r="D96" s="21">
        <v>44625</v>
      </c>
      <c r="E96" s="21">
        <v>44631</v>
      </c>
      <c r="F96" s="21">
        <v>44625</v>
      </c>
      <c r="G96" s="21">
        <v>44635</v>
      </c>
      <c r="H96" s="22" t="s">
        <v>1</v>
      </c>
      <c r="I96" s="23" t="s">
        <v>70</v>
      </c>
      <c r="J96" s="24" t="s">
        <v>9</v>
      </c>
      <c r="K96" s="25">
        <f>MAX(ТаблДан[Дата подготовки]-ТаблДан[Срок подготовки],0)</f>
        <v>0</v>
      </c>
      <c r="L96" s="25">
        <f>MAX(ТаблДан[[#This Row],[Дата отправки]]-ТаблДан[[#This Row],[Срок отправки]],0)</f>
        <v>0</v>
      </c>
      <c r="M96" s="25">
        <f>IF(ISBLANK(ТаблДан[[#This Row],[Дата подготовки]]),0,-MIN(ТаблДан[Дата подготовки]-ТаблДан[Срок подготовки],0))</f>
        <v>6</v>
      </c>
      <c r="N96" s="25">
        <f>IF(ISBLANK(ТаблДан[[#This Row],[Дата отправки]]),0,-MIN(ТаблДан[Дата отправки]-ТаблДан[Срок отправки],0))</f>
        <v>10</v>
      </c>
      <c r="O96" s="25">
        <f>IF(ISBLANK(ТаблДан[[#This Row],[Дата подготовки]]),0,(ТаблДан[Задержка подготовки]=0)+0)</f>
        <v>1</v>
      </c>
      <c r="P96" s="25">
        <f>IF(ISBLANK(ТаблДан[[#This Row],[Дата подготовки]]),0,1-ТаблДан[[#This Row],[Подготовка без задержки]])</f>
        <v>0</v>
      </c>
      <c r="Q96" s="25">
        <f>IF(ISBLANK(ТаблДан[[#This Row],[Дата отправки]]),0,(ТаблДан[[#This Row],[Задержка отправки]]=0)+0)</f>
        <v>1</v>
      </c>
      <c r="R96" s="25">
        <f>IF(ISBLANK(ТаблДан[[#This Row],[Дата отправки]]),0,1-ТаблДан[[#This Row],[Отправка 
без задержки]])</f>
        <v>0</v>
      </c>
      <c r="S96" s="46" t="str">
        <f>IF(COUNTBLANK(ТаблДан[[#This Row],[Дата подготовки]:[Периодичность]])&gt;0,"Пустые ячейки", "")</f>
        <v/>
      </c>
    </row>
    <row r="97" spans="2:19" s="1" customFormat="1" ht="27" hidden="1" customHeight="1" x14ac:dyDescent="0.25">
      <c r="B97" s="26">
        <f>YEAR(IF(ISBLANK(ТаблДан[Срок подготовки]),ТаблДан[Срок отправки],ТаблДан[Срок подготовки]))</f>
        <v>2022</v>
      </c>
      <c r="C97" s="26" t="str">
        <f>TEXT(ТаблДан[[#This Row],[Срок подготовки]],"МММ")</f>
        <v>апр</v>
      </c>
      <c r="D97" s="21">
        <v>44662</v>
      </c>
      <c r="E97" s="21">
        <v>44664</v>
      </c>
      <c r="F97" s="21">
        <v>44662</v>
      </c>
      <c r="G97" s="21">
        <v>44666</v>
      </c>
      <c r="H97" s="22" t="s">
        <v>1</v>
      </c>
      <c r="I97" s="23" t="s">
        <v>70</v>
      </c>
      <c r="J97" s="24" t="s">
        <v>9</v>
      </c>
      <c r="K97" s="25">
        <f>MAX(ТаблДан[Дата подготовки]-ТаблДан[Срок подготовки],0)</f>
        <v>0</v>
      </c>
      <c r="L97" s="25">
        <f>MAX(ТаблДан[[#This Row],[Дата отправки]]-ТаблДан[[#This Row],[Срок отправки]],0)</f>
        <v>0</v>
      </c>
      <c r="M97" s="25">
        <f>IF(ISBLANK(ТаблДан[[#This Row],[Дата подготовки]]),0,-MIN(ТаблДан[Дата подготовки]-ТаблДан[Срок подготовки],0))</f>
        <v>2</v>
      </c>
      <c r="N97" s="25">
        <f>IF(ISBLANK(ТаблДан[[#This Row],[Дата отправки]]),0,-MIN(ТаблДан[Дата отправки]-ТаблДан[Срок отправки],0))</f>
        <v>4</v>
      </c>
      <c r="O97" s="25">
        <f>IF(ISBLANK(ТаблДан[[#This Row],[Дата подготовки]]),0,(ТаблДан[Задержка подготовки]=0)+0)</f>
        <v>1</v>
      </c>
      <c r="P97" s="25">
        <f>IF(ISBLANK(ТаблДан[[#This Row],[Дата подготовки]]),0,1-ТаблДан[[#This Row],[Подготовка без задержки]])</f>
        <v>0</v>
      </c>
      <c r="Q97" s="25">
        <f>IF(ISBLANK(ТаблДан[[#This Row],[Дата отправки]]),0,(ТаблДан[[#This Row],[Задержка отправки]]=0)+0)</f>
        <v>1</v>
      </c>
      <c r="R97" s="25">
        <f>IF(ISBLANK(ТаблДан[[#This Row],[Дата отправки]]),0,1-ТаблДан[[#This Row],[Отправка 
без задержки]])</f>
        <v>0</v>
      </c>
      <c r="S97" s="46" t="str">
        <f>IF(COUNTBLANK(ТаблДан[[#This Row],[Дата подготовки]:[Периодичность]])&gt;0,"Пустые ячейки", "")</f>
        <v/>
      </c>
    </row>
    <row r="98" spans="2:19" s="1" customFormat="1" ht="27" hidden="1" customHeight="1" x14ac:dyDescent="0.25">
      <c r="B98" s="26">
        <f>YEAR(IF(ISBLANK(ТаблДан[Срок подготовки]),ТаблДан[Срок отправки],ТаблДан[Срок подготовки]))</f>
        <v>2022</v>
      </c>
      <c r="C98" s="26" t="str">
        <f>TEXT(ТаблДан[[#This Row],[Срок подготовки]],"МММ")</f>
        <v>май</v>
      </c>
      <c r="D98" s="21">
        <v>44694</v>
      </c>
      <c r="E98" s="21">
        <v>44698</v>
      </c>
      <c r="F98" s="21">
        <v>44694</v>
      </c>
      <c r="G98" s="21">
        <v>44700</v>
      </c>
      <c r="H98" s="22" t="s">
        <v>1</v>
      </c>
      <c r="I98" s="23" t="s">
        <v>70</v>
      </c>
      <c r="J98" s="24" t="s">
        <v>9</v>
      </c>
      <c r="K98" s="25">
        <f>MAX(ТаблДан[Дата подготовки]-ТаблДан[Срок подготовки],0)</f>
        <v>0</v>
      </c>
      <c r="L98" s="25">
        <f>MAX(ТаблДан[[#This Row],[Дата отправки]]-ТаблДан[[#This Row],[Срок отправки]],0)</f>
        <v>0</v>
      </c>
      <c r="M98" s="25">
        <f>IF(ISBLANK(ТаблДан[[#This Row],[Дата подготовки]]),0,-MIN(ТаблДан[Дата подготовки]-ТаблДан[Срок подготовки],0))</f>
        <v>4</v>
      </c>
      <c r="N98" s="25">
        <f>IF(ISBLANK(ТаблДан[[#This Row],[Дата отправки]]),0,-MIN(ТаблДан[Дата отправки]-ТаблДан[Срок отправки],0))</f>
        <v>6</v>
      </c>
      <c r="O98" s="25">
        <f>IF(ISBLANK(ТаблДан[[#This Row],[Дата подготовки]]),0,(ТаблДан[Задержка подготовки]=0)+0)</f>
        <v>1</v>
      </c>
      <c r="P98" s="25">
        <f>IF(ISBLANK(ТаблДан[[#This Row],[Дата подготовки]]),0,1-ТаблДан[[#This Row],[Подготовка без задержки]])</f>
        <v>0</v>
      </c>
      <c r="Q98" s="25">
        <f>IF(ISBLANK(ТаблДан[[#This Row],[Дата отправки]]),0,(ТаблДан[[#This Row],[Задержка отправки]]=0)+0)</f>
        <v>1</v>
      </c>
      <c r="R98" s="25">
        <f>IF(ISBLANK(ТаблДан[[#This Row],[Дата отправки]]),0,1-ТаблДан[[#This Row],[Отправка 
без задержки]])</f>
        <v>0</v>
      </c>
      <c r="S98" s="46" t="str">
        <f>IF(COUNTBLANK(ТаблДан[[#This Row],[Дата подготовки]:[Периодичность]])&gt;0,"Пустые ячейки", "")</f>
        <v/>
      </c>
    </row>
    <row r="99" spans="2:19" s="1" customFormat="1" ht="27" hidden="1" customHeight="1" x14ac:dyDescent="0.25">
      <c r="B99" s="26">
        <f>YEAR(IF(ISBLANK(ТаблДан[Срок подготовки]),ТаблДан[Срок отправки],ТаблДан[Срок подготовки]))</f>
        <v>2022</v>
      </c>
      <c r="C99" s="26" t="str">
        <f>TEXT(ТаблДан[[#This Row],[Срок подготовки]],"МММ")</f>
        <v>июн</v>
      </c>
      <c r="D99" s="21">
        <v>44721</v>
      </c>
      <c r="E99" s="21">
        <v>44725</v>
      </c>
      <c r="F99" s="21">
        <v>44721</v>
      </c>
      <c r="G99" s="21">
        <v>44727</v>
      </c>
      <c r="H99" s="22" t="s">
        <v>1</v>
      </c>
      <c r="I99" s="23" t="s">
        <v>70</v>
      </c>
      <c r="J99" s="24" t="s">
        <v>9</v>
      </c>
      <c r="K99" s="25">
        <f>MAX(ТаблДан[Дата подготовки]-ТаблДан[Срок подготовки],0)</f>
        <v>0</v>
      </c>
      <c r="L99" s="25">
        <f>MAX(ТаблДан[[#This Row],[Дата отправки]]-ТаблДан[[#This Row],[Срок отправки]],0)</f>
        <v>0</v>
      </c>
      <c r="M99" s="25">
        <f>IF(ISBLANK(ТаблДан[[#This Row],[Дата подготовки]]),0,-MIN(ТаблДан[Дата подготовки]-ТаблДан[Срок подготовки],0))</f>
        <v>4</v>
      </c>
      <c r="N99" s="25">
        <f>IF(ISBLANK(ТаблДан[[#This Row],[Дата отправки]]),0,-MIN(ТаблДан[Дата отправки]-ТаблДан[Срок отправки],0))</f>
        <v>6</v>
      </c>
      <c r="O99" s="25">
        <f>IF(ISBLANK(ТаблДан[[#This Row],[Дата подготовки]]),0,(ТаблДан[Задержка подготовки]=0)+0)</f>
        <v>1</v>
      </c>
      <c r="P99" s="25">
        <f>IF(ISBLANK(ТаблДан[[#This Row],[Дата подготовки]]),0,1-ТаблДан[[#This Row],[Подготовка без задержки]])</f>
        <v>0</v>
      </c>
      <c r="Q99" s="25">
        <f>IF(ISBLANK(ТаблДан[[#This Row],[Дата отправки]]),0,(ТаблДан[[#This Row],[Задержка отправки]]=0)+0)</f>
        <v>1</v>
      </c>
      <c r="R99" s="25">
        <f>IF(ISBLANK(ТаблДан[[#This Row],[Дата отправки]]),0,1-ТаблДан[[#This Row],[Отправка 
без задержки]])</f>
        <v>0</v>
      </c>
      <c r="S99" s="46" t="str">
        <f>IF(COUNTBLANK(ТаблДан[[#This Row],[Дата подготовки]:[Периодичность]])&gt;0,"Пустые ячейки", "")</f>
        <v/>
      </c>
    </row>
    <row r="100" spans="2:19" s="1" customFormat="1" ht="27" hidden="1" customHeight="1" x14ac:dyDescent="0.25">
      <c r="B100" s="26">
        <f>YEAR(IF(ISBLANK(ТаблДан[Срок подготовки]),ТаблДан[Срок отправки],ТаблДан[Срок подготовки]))</f>
        <v>2022</v>
      </c>
      <c r="C100" s="26" t="str">
        <f>TEXT(ТаблДан[[#This Row],[Срок подготовки]],"МММ")</f>
        <v>июл</v>
      </c>
      <c r="D100" s="21">
        <v>44750</v>
      </c>
      <c r="E100" s="21">
        <v>44755</v>
      </c>
      <c r="F100" s="21">
        <v>44750</v>
      </c>
      <c r="G100" s="21">
        <v>44757</v>
      </c>
      <c r="H100" s="22" t="s">
        <v>1</v>
      </c>
      <c r="I100" s="23" t="s">
        <v>70</v>
      </c>
      <c r="J100" s="24" t="s">
        <v>9</v>
      </c>
      <c r="K100" s="25">
        <f>MAX(ТаблДан[Дата подготовки]-ТаблДан[Срок подготовки],0)</f>
        <v>0</v>
      </c>
      <c r="L100" s="25">
        <f>MAX(ТаблДан[[#This Row],[Дата отправки]]-ТаблДан[[#This Row],[Срок отправки]],0)</f>
        <v>0</v>
      </c>
      <c r="M100" s="25">
        <f>IF(ISBLANK(ТаблДан[[#This Row],[Дата подготовки]]),0,-MIN(ТаблДан[Дата подготовки]-ТаблДан[Срок подготовки],0))</f>
        <v>5</v>
      </c>
      <c r="N100" s="25">
        <f>IF(ISBLANK(ТаблДан[[#This Row],[Дата отправки]]),0,-MIN(ТаблДан[Дата отправки]-ТаблДан[Срок отправки],0))</f>
        <v>7</v>
      </c>
      <c r="O100" s="25">
        <f>IF(ISBLANK(ТаблДан[[#This Row],[Дата подготовки]]),0,(ТаблДан[Задержка подготовки]=0)+0)</f>
        <v>1</v>
      </c>
      <c r="P100" s="25">
        <f>IF(ISBLANK(ТаблДан[[#This Row],[Дата подготовки]]),0,1-ТаблДан[[#This Row],[Подготовка без задержки]])</f>
        <v>0</v>
      </c>
      <c r="Q100" s="25">
        <f>IF(ISBLANK(ТаблДан[[#This Row],[Дата отправки]]),0,(ТаблДан[[#This Row],[Задержка отправки]]=0)+0)</f>
        <v>1</v>
      </c>
      <c r="R100" s="25">
        <f>IF(ISBLANK(ТаблДан[[#This Row],[Дата отправки]]),0,1-ТаблДан[[#This Row],[Отправка 
без задержки]])</f>
        <v>0</v>
      </c>
      <c r="S100" s="46" t="str">
        <f>IF(COUNTBLANK(ТаблДан[[#This Row],[Дата подготовки]:[Периодичность]])&gt;0,"Пустые ячейки", "")</f>
        <v/>
      </c>
    </row>
    <row r="101" spans="2:19" s="1" customFormat="1" ht="27" hidden="1" customHeight="1" x14ac:dyDescent="0.25">
      <c r="B101" s="26">
        <f>YEAR(IF(ISBLANK(ТаблДан[Срок подготовки]),ТаблДан[Срок отправки],ТаблДан[Срок подготовки]))</f>
        <v>2022</v>
      </c>
      <c r="C101" s="26" t="str">
        <f>TEXT(ТаблДан[[#This Row],[Срок подготовки]],"МММ")</f>
        <v>авг</v>
      </c>
      <c r="D101" s="21">
        <v>44783</v>
      </c>
      <c r="E101" s="21">
        <v>44784</v>
      </c>
      <c r="F101" s="21">
        <v>44783</v>
      </c>
      <c r="G101" s="21">
        <v>44788</v>
      </c>
      <c r="H101" s="22" t="s">
        <v>1</v>
      </c>
      <c r="I101" s="23" t="s">
        <v>70</v>
      </c>
      <c r="J101" s="24" t="s">
        <v>9</v>
      </c>
      <c r="K101" s="25">
        <f>MAX(ТаблДан[Дата подготовки]-ТаблДан[Срок подготовки],0)</f>
        <v>0</v>
      </c>
      <c r="L101" s="25">
        <f>MAX(ТаблДан[[#This Row],[Дата отправки]]-ТаблДан[[#This Row],[Срок отправки]],0)</f>
        <v>0</v>
      </c>
      <c r="M101" s="25">
        <f>IF(ISBLANK(ТаблДан[[#This Row],[Дата подготовки]]),0,-MIN(ТаблДан[Дата подготовки]-ТаблДан[Срок подготовки],0))</f>
        <v>1</v>
      </c>
      <c r="N101" s="25">
        <f>IF(ISBLANK(ТаблДан[[#This Row],[Дата отправки]]),0,-MIN(ТаблДан[Дата отправки]-ТаблДан[Срок отправки],0))</f>
        <v>5</v>
      </c>
      <c r="O101" s="25">
        <f>IF(ISBLANK(ТаблДан[[#This Row],[Дата подготовки]]),0,(ТаблДан[Задержка подготовки]=0)+0)</f>
        <v>1</v>
      </c>
      <c r="P101" s="25">
        <f>IF(ISBLANK(ТаблДан[[#This Row],[Дата подготовки]]),0,1-ТаблДан[[#This Row],[Подготовка без задержки]])</f>
        <v>0</v>
      </c>
      <c r="Q101" s="25">
        <f>IF(ISBLANK(ТаблДан[[#This Row],[Дата отправки]]),0,(ТаблДан[[#This Row],[Задержка отправки]]=0)+0)</f>
        <v>1</v>
      </c>
      <c r="R101" s="25">
        <f>IF(ISBLANK(ТаблДан[[#This Row],[Дата отправки]]),0,1-ТаблДан[[#This Row],[Отправка 
без задержки]])</f>
        <v>0</v>
      </c>
      <c r="S101" s="46" t="str">
        <f>IF(COUNTBLANK(ТаблДан[[#This Row],[Дата подготовки]:[Периодичность]])&gt;0,"Пустые ячейки", "")</f>
        <v/>
      </c>
    </row>
    <row r="102" spans="2:19" s="1" customFormat="1" ht="27" hidden="1" customHeight="1" x14ac:dyDescent="0.25">
      <c r="B102" s="26">
        <f>YEAR(IF(ISBLANK(ТаблДан[Срок подготовки]),ТаблДан[Срок отправки],ТаблДан[Срок подготовки]))</f>
        <v>2022</v>
      </c>
      <c r="C102" s="26" t="str">
        <f>TEXT(ТаблДан[[#This Row],[Срок подготовки]],"МММ")</f>
        <v>сен</v>
      </c>
      <c r="D102" s="21">
        <v>44810</v>
      </c>
      <c r="E102" s="21">
        <v>44817</v>
      </c>
      <c r="F102" s="21">
        <v>44810</v>
      </c>
      <c r="G102" s="21">
        <v>44819</v>
      </c>
      <c r="H102" s="22" t="s">
        <v>1</v>
      </c>
      <c r="I102" s="23" t="s">
        <v>70</v>
      </c>
      <c r="J102" s="24" t="s">
        <v>9</v>
      </c>
      <c r="K102" s="25">
        <f>MAX(ТаблДан[Дата подготовки]-ТаблДан[Срок подготовки],0)</f>
        <v>0</v>
      </c>
      <c r="L102" s="25">
        <f>MAX(ТаблДан[[#This Row],[Дата отправки]]-ТаблДан[[#This Row],[Срок отправки]],0)</f>
        <v>0</v>
      </c>
      <c r="M102" s="25">
        <f>IF(ISBLANK(ТаблДан[[#This Row],[Дата подготовки]]),0,-MIN(ТаблДан[Дата подготовки]-ТаблДан[Срок подготовки],0))</f>
        <v>7</v>
      </c>
      <c r="N102" s="25">
        <f>IF(ISBLANK(ТаблДан[[#This Row],[Дата отправки]]),0,-MIN(ТаблДан[Дата отправки]-ТаблДан[Срок отправки],0))</f>
        <v>9</v>
      </c>
      <c r="O102" s="25">
        <f>IF(ISBLANK(ТаблДан[[#This Row],[Дата подготовки]]),0,(ТаблДан[Задержка подготовки]=0)+0)</f>
        <v>1</v>
      </c>
      <c r="P102" s="25">
        <f>IF(ISBLANK(ТаблДан[[#This Row],[Дата подготовки]]),0,1-ТаблДан[[#This Row],[Подготовка без задержки]])</f>
        <v>0</v>
      </c>
      <c r="Q102" s="25">
        <f>IF(ISBLANK(ТаблДан[[#This Row],[Дата отправки]]),0,(ТаблДан[[#This Row],[Задержка отправки]]=0)+0)</f>
        <v>1</v>
      </c>
      <c r="R102" s="25">
        <f>IF(ISBLANK(ТаблДан[[#This Row],[Дата отправки]]),0,1-ТаблДан[[#This Row],[Отправка 
без задержки]])</f>
        <v>0</v>
      </c>
      <c r="S102" s="46" t="str">
        <f>IF(COUNTBLANK(ТаблДан[[#This Row],[Дата подготовки]:[Периодичность]])&gt;0,"Пустые ячейки", "")</f>
        <v/>
      </c>
    </row>
    <row r="103" spans="2:19" s="1" customFormat="1" ht="27" hidden="1" customHeight="1" x14ac:dyDescent="0.25">
      <c r="B103" s="26">
        <f>YEAR(IF(ISBLANK(ТаблДан[Срок подготовки]),ТаблДан[Срок отправки],ТаблДан[Срок подготовки]))</f>
        <v>2022</v>
      </c>
      <c r="C103" s="26" t="str">
        <f>TEXT(ТаблДан[[#This Row],[Срок подготовки]],"МММ")</f>
        <v>окт</v>
      </c>
      <c r="D103" s="21">
        <v>44846</v>
      </c>
      <c r="E103" s="21">
        <v>44847</v>
      </c>
      <c r="F103" s="21">
        <v>44846</v>
      </c>
      <c r="G103" s="21">
        <v>44851</v>
      </c>
      <c r="H103" s="22" t="s">
        <v>1</v>
      </c>
      <c r="I103" s="23" t="s">
        <v>70</v>
      </c>
      <c r="J103" s="24" t="s">
        <v>9</v>
      </c>
      <c r="K103" s="25">
        <f>MAX(ТаблДан[Дата подготовки]-ТаблДан[Срок подготовки],0)</f>
        <v>0</v>
      </c>
      <c r="L103" s="25">
        <f>MAX(ТаблДан[[#This Row],[Дата отправки]]-ТаблДан[[#This Row],[Срок отправки]],0)</f>
        <v>0</v>
      </c>
      <c r="M103" s="25">
        <f>IF(ISBLANK(ТаблДан[[#This Row],[Дата подготовки]]),0,-MIN(ТаблДан[Дата подготовки]-ТаблДан[Срок подготовки],0))</f>
        <v>1</v>
      </c>
      <c r="N103" s="25">
        <f>IF(ISBLANK(ТаблДан[[#This Row],[Дата отправки]]),0,-MIN(ТаблДан[Дата отправки]-ТаблДан[Срок отправки],0))</f>
        <v>5</v>
      </c>
      <c r="O103" s="25">
        <f>IF(ISBLANK(ТаблДан[[#This Row],[Дата подготовки]]),0,(ТаблДан[Задержка подготовки]=0)+0)</f>
        <v>1</v>
      </c>
      <c r="P103" s="25">
        <f>IF(ISBLANK(ТаблДан[[#This Row],[Дата подготовки]]),0,1-ТаблДан[[#This Row],[Подготовка без задержки]])</f>
        <v>0</v>
      </c>
      <c r="Q103" s="25">
        <f>IF(ISBLANK(ТаблДан[[#This Row],[Дата отправки]]),0,(ТаблДан[[#This Row],[Задержка отправки]]=0)+0)</f>
        <v>1</v>
      </c>
      <c r="R103" s="25">
        <f>IF(ISBLANK(ТаблДан[[#This Row],[Дата отправки]]),0,1-ТаблДан[[#This Row],[Отправка 
без задержки]])</f>
        <v>0</v>
      </c>
      <c r="S103" s="46" t="str">
        <f>IF(COUNTBLANK(ТаблДан[[#This Row],[Дата подготовки]:[Периодичность]])&gt;0,"Пустые ячейки", "")</f>
        <v/>
      </c>
    </row>
    <row r="104" spans="2:19" s="1" customFormat="1" ht="27" hidden="1" customHeight="1" x14ac:dyDescent="0.25">
      <c r="B104" s="26">
        <f>YEAR(IF(ISBLANK(ТаблДан[Срок подготовки]),ТаблДан[Срок отправки],ТаблДан[Срок подготовки]))</f>
        <v>2022</v>
      </c>
      <c r="C104" s="26" t="str">
        <f>TEXT(ТаблДан[[#This Row],[Срок подготовки]],"МММ")</f>
        <v>ноя</v>
      </c>
      <c r="D104" s="21">
        <v>44874</v>
      </c>
      <c r="E104" s="21">
        <v>44876</v>
      </c>
      <c r="F104" s="21">
        <v>44874</v>
      </c>
      <c r="G104" s="21">
        <v>44880</v>
      </c>
      <c r="H104" s="22" t="s">
        <v>1</v>
      </c>
      <c r="I104" s="23" t="s">
        <v>70</v>
      </c>
      <c r="J104" s="24" t="s">
        <v>9</v>
      </c>
      <c r="K104" s="25">
        <f>MAX(ТаблДан[Дата подготовки]-ТаблДан[Срок подготовки],0)</f>
        <v>0</v>
      </c>
      <c r="L104" s="25">
        <f>MAX(ТаблДан[[#This Row],[Дата отправки]]-ТаблДан[[#This Row],[Срок отправки]],0)</f>
        <v>0</v>
      </c>
      <c r="M104" s="25">
        <f>IF(ISBLANK(ТаблДан[[#This Row],[Дата подготовки]]),0,-MIN(ТаблДан[Дата подготовки]-ТаблДан[Срок подготовки],0))</f>
        <v>2</v>
      </c>
      <c r="N104" s="25">
        <f>IF(ISBLANK(ТаблДан[[#This Row],[Дата отправки]]),0,-MIN(ТаблДан[Дата отправки]-ТаблДан[Срок отправки],0))</f>
        <v>6</v>
      </c>
      <c r="O104" s="25">
        <f>IF(ISBLANK(ТаблДан[[#This Row],[Дата подготовки]]),0,(ТаблДан[Задержка подготовки]=0)+0)</f>
        <v>1</v>
      </c>
      <c r="P104" s="25">
        <f>IF(ISBLANK(ТаблДан[[#This Row],[Дата подготовки]]),0,1-ТаблДан[[#This Row],[Подготовка без задержки]])</f>
        <v>0</v>
      </c>
      <c r="Q104" s="25">
        <f>IF(ISBLANK(ТаблДан[[#This Row],[Дата отправки]]),0,(ТаблДан[[#This Row],[Задержка отправки]]=0)+0)</f>
        <v>1</v>
      </c>
      <c r="R104" s="25">
        <f>IF(ISBLANK(ТаблДан[[#This Row],[Дата отправки]]),0,1-ТаблДан[[#This Row],[Отправка 
без задержки]])</f>
        <v>0</v>
      </c>
      <c r="S104" s="46" t="str">
        <f>IF(COUNTBLANK(ТаблДан[[#This Row],[Дата подготовки]:[Периодичность]])&gt;0,"Пустые ячейки", "")</f>
        <v/>
      </c>
    </row>
    <row r="105" spans="2:19" s="1" customFormat="1" ht="27" hidden="1" customHeight="1" x14ac:dyDescent="0.25">
      <c r="B105" s="26">
        <f>YEAR(IF(ISBLANK(ТаблДан[Срок подготовки]),ТаблДан[Срок отправки],ТаблДан[Срок подготовки]))</f>
        <v>2022</v>
      </c>
      <c r="C105" s="26" t="str">
        <f>TEXT(ТаблДан[[#This Row],[Срок подготовки]],"МММ")</f>
        <v>янв</v>
      </c>
      <c r="D105" s="21">
        <v>44543</v>
      </c>
      <c r="E105" s="21">
        <v>44574</v>
      </c>
      <c r="F105" s="21">
        <v>44543</v>
      </c>
      <c r="G105" s="21">
        <v>44578</v>
      </c>
      <c r="H105" s="22" t="s">
        <v>2</v>
      </c>
      <c r="I105" s="23" t="s">
        <v>65</v>
      </c>
      <c r="J105" s="24" t="s">
        <v>9</v>
      </c>
      <c r="K105" s="25">
        <f>MAX(ТаблДан[Дата подготовки]-ТаблДан[Срок подготовки],0)</f>
        <v>0</v>
      </c>
      <c r="L105" s="25">
        <f>MAX(ТаблДан[[#This Row],[Дата отправки]]-ТаблДан[[#This Row],[Срок отправки]],0)</f>
        <v>0</v>
      </c>
      <c r="M105" s="25">
        <f>IF(ISBLANK(ТаблДан[[#This Row],[Дата подготовки]]),0,-MIN(ТаблДан[Дата подготовки]-ТаблДан[Срок подготовки],0))</f>
        <v>31</v>
      </c>
      <c r="N105" s="25">
        <f>IF(ISBLANK(ТаблДан[[#This Row],[Дата отправки]]),0,-MIN(ТаблДан[Дата отправки]-ТаблДан[Срок отправки],0))</f>
        <v>35</v>
      </c>
      <c r="O105" s="25">
        <f>IF(ISBLANK(ТаблДан[[#This Row],[Дата подготовки]]),0,(ТаблДан[Задержка подготовки]=0)+0)</f>
        <v>1</v>
      </c>
      <c r="P105" s="25">
        <f>IF(ISBLANK(ТаблДан[[#This Row],[Дата подготовки]]),0,1-ТаблДан[[#This Row],[Подготовка без задержки]])</f>
        <v>0</v>
      </c>
      <c r="Q105" s="25">
        <f>IF(ISBLANK(ТаблДан[[#This Row],[Дата отправки]]),0,(ТаблДан[[#This Row],[Задержка отправки]]=0)+0)</f>
        <v>1</v>
      </c>
      <c r="R105" s="25">
        <f>IF(ISBLANK(ТаблДан[[#This Row],[Дата отправки]]),0,1-ТаблДан[[#This Row],[Отправка 
без задержки]])</f>
        <v>0</v>
      </c>
      <c r="S105" s="46" t="str">
        <f>IF(COUNTBLANK(ТаблДан[[#This Row],[Дата подготовки]:[Периодичность]])&gt;0,"Пустые ячейки", "")</f>
        <v/>
      </c>
    </row>
    <row r="106" spans="2:19" s="1" customFormat="1" ht="27" hidden="1" customHeight="1" x14ac:dyDescent="0.25">
      <c r="B106" s="26">
        <f>YEAR(IF(ISBLANK(ТаблДан[Срок подготовки]),ТаблДан[Срок отправки],ТаблДан[Срок подготовки]))</f>
        <v>2022</v>
      </c>
      <c r="C106" s="26" t="str">
        <f>TEXT(ТаблДан[[#This Row],[Срок подготовки]],"МММ")</f>
        <v>мар</v>
      </c>
      <c r="D106" s="21">
        <v>44606</v>
      </c>
      <c r="E106" s="21">
        <v>44631</v>
      </c>
      <c r="F106" s="21">
        <v>44606</v>
      </c>
      <c r="G106" s="21">
        <v>44635</v>
      </c>
      <c r="H106" s="22" t="s">
        <v>2</v>
      </c>
      <c r="I106" s="23" t="s">
        <v>65</v>
      </c>
      <c r="J106" s="24" t="s">
        <v>9</v>
      </c>
      <c r="K106" s="25">
        <f>MAX(ТаблДан[Дата подготовки]-ТаблДан[Срок подготовки],0)</f>
        <v>0</v>
      </c>
      <c r="L106" s="25">
        <f>MAX(ТаблДан[[#This Row],[Дата отправки]]-ТаблДан[[#This Row],[Срок отправки]],0)</f>
        <v>0</v>
      </c>
      <c r="M106" s="25">
        <f>IF(ISBLANK(ТаблДан[[#This Row],[Дата подготовки]]),0,-MIN(ТаблДан[Дата подготовки]-ТаблДан[Срок подготовки],0))</f>
        <v>25</v>
      </c>
      <c r="N106" s="25">
        <f>IF(ISBLANK(ТаблДан[[#This Row],[Дата отправки]]),0,-MIN(ТаблДан[Дата отправки]-ТаблДан[Срок отправки],0))</f>
        <v>29</v>
      </c>
      <c r="O106" s="25">
        <f>IF(ISBLANK(ТаблДан[[#This Row],[Дата подготовки]]),0,(ТаблДан[Задержка подготовки]=0)+0)</f>
        <v>1</v>
      </c>
      <c r="P106" s="25">
        <f>IF(ISBLANK(ТаблДан[[#This Row],[Дата подготовки]]),0,1-ТаблДан[[#This Row],[Подготовка без задержки]])</f>
        <v>0</v>
      </c>
      <c r="Q106" s="25">
        <f>IF(ISBLANK(ТаблДан[[#This Row],[Дата отправки]]),0,(ТаблДан[[#This Row],[Задержка отправки]]=0)+0)</f>
        <v>1</v>
      </c>
      <c r="R106" s="25">
        <f>IF(ISBLANK(ТаблДан[[#This Row],[Дата отправки]]),0,1-ТаблДан[[#This Row],[Отправка 
без задержки]])</f>
        <v>0</v>
      </c>
      <c r="S106" s="46" t="str">
        <f>IF(COUNTBLANK(ТаблДан[[#This Row],[Дата подготовки]:[Периодичность]])&gt;0,"Пустые ячейки", "")</f>
        <v/>
      </c>
    </row>
    <row r="107" spans="2:19" s="1" customFormat="1" ht="27" hidden="1" customHeight="1" x14ac:dyDescent="0.25">
      <c r="B107" s="26">
        <f>YEAR(IF(ISBLANK(ТаблДан[Срок подготовки]),ТаблДан[Срок отправки],ТаблДан[Срок подготовки]))</f>
        <v>2022</v>
      </c>
      <c r="C107" s="26" t="str">
        <f>TEXT(ТаблДан[[#This Row],[Срок подготовки]],"МММ")</f>
        <v>апр</v>
      </c>
      <c r="D107" s="21">
        <v>44648</v>
      </c>
      <c r="E107" s="21">
        <v>44664</v>
      </c>
      <c r="F107" s="21">
        <v>44648</v>
      </c>
      <c r="G107" s="21">
        <v>44666</v>
      </c>
      <c r="H107" s="22" t="s">
        <v>2</v>
      </c>
      <c r="I107" s="23" t="s">
        <v>65</v>
      </c>
      <c r="J107" s="24" t="s">
        <v>9</v>
      </c>
      <c r="K107" s="25">
        <f>MAX(ТаблДан[Дата подготовки]-ТаблДан[Срок подготовки],0)</f>
        <v>0</v>
      </c>
      <c r="L107" s="25">
        <f>MAX(ТаблДан[[#This Row],[Дата отправки]]-ТаблДан[[#This Row],[Срок отправки]],0)</f>
        <v>0</v>
      </c>
      <c r="M107" s="25">
        <f>IF(ISBLANK(ТаблДан[[#This Row],[Дата подготовки]]),0,-MIN(ТаблДан[Дата подготовки]-ТаблДан[Срок подготовки],0))</f>
        <v>16</v>
      </c>
      <c r="N107" s="25">
        <f>IF(ISBLANK(ТаблДан[[#This Row],[Дата отправки]]),0,-MIN(ТаблДан[Дата отправки]-ТаблДан[Срок отправки],0))</f>
        <v>18</v>
      </c>
      <c r="O107" s="25">
        <f>IF(ISBLANK(ТаблДан[[#This Row],[Дата подготовки]]),0,(ТаблДан[Задержка подготовки]=0)+0)</f>
        <v>1</v>
      </c>
      <c r="P107" s="25">
        <f>IF(ISBLANK(ТаблДан[[#This Row],[Дата подготовки]]),0,1-ТаблДан[[#This Row],[Подготовка без задержки]])</f>
        <v>0</v>
      </c>
      <c r="Q107" s="25">
        <f>IF(ISBLANK(ТаблДан[[#This Row],[Дата отправки]]),0,(ТаблДан[[#This Row],[Задержка отправки]]=0)+0)</f>
        <v>1</v>
      </c>
      <c r="R107" s="25">
        <f>IF(ISBLANK(ТаблДан[[#This Row],[Дата отправки]]),0,1-ТаблДан[[#This Row],[Отправка 
без задержки]])</f>
        <v>0</v>
      </c>
      <c r="S107" s="46" t="str">
        <f>IF(COUNTBLANK(ТаблДан[[#This Row],[Дата подготовки]:[Периодичность]])&gt;0,"Пустые ячейки", "")</f>
        <v/>
      </c>
    </row>
    <row r="108" spans="2:19" s="1" customFormat="1" ht="27" hidden="1" customHeight="1" x14ac:dyDescent="0.25">
      <c r="B108" s="26">
        <f>YEAR(IF(ISBLANK(ТаблДан[Срок подготовки]),ТаблДан[Срок отправки],ТаблДан[Срок подготовки]))</f>
        <v>2022</v>
      </c>
      <c r="C108" s="26" t="str">
        <f>TEXT(ТаблДан[[#This Row],[Срок подготовки]],"МММ")</f>
        <v>май</v>
      </c>
      <c r="D108" s="21">
        <v>44669</v>
      </c>
      <c r="E108" s="21">
        <v>44698</v>
      </c>
      <c r="F108" s="21">
        <v>44669</v>
      </c>
      <c r="G108" s="21">
        <v>44700</v>
      </c>
      <c r="H108" s="22" t="s">
        <v>2</v>
      </c>
      <c r="I108" s="23" t="s">
        <v>65</v>
      </c>
      <c r="J108" s="24" t="s">
        <v>9</v>
      </c>
      <c r="K108" s="25">
        <f>MAX(ТаблДан[Дата подготовки]-ТаблДан[Срок подготовки],0)</f>
        <v>0</v>
      </c>
      <c r="L108" s="25">
        <f>MAX(ТаблДан[[#This Row],[Дата отправки]]-ТаблДан[[#This Row],[Срок отправки]],0)</f>
        <v>0</v>
      </c>
      <c r="M108" s="25">
        <f>IF(ISBLANK(ТаблДан[[#This Row],[Дата подготовки]]),0,-MIN(ТаблДан[Дата подготовки]-ТаблДан[Срок подготовки],0))</f>
        <v>29</v>
      </c>
      <c r="N108" s="25">
        <f>IF(ISBLANK(ТаблДан[[#This Row],[Дата отправки]]),0,-MIN(ТаблДан[Дата отправки]-ТаблДан[Срок отправки],0))</f>
        <v>31</v>
      </c>
      <c r="O108" s="25">
        <f>IF(ISBLANK(ТаблДан[[#This Row],[Дата подготовки]]),0,(ТаблДан[Задержка подготовки]=0)+0)</f>
        <v>1</v>
      </c>
      <c r="P108" s="25">
        <f>IF(ISBLANK(ТаблДан[[#This Row],[Дата подготовки]]),0,1-ТаблДан[[#This Row],[Подготовка без задержки]])</f>
        <v>0</v>
      </c>
      <c r="Q108" s="25">
        <f>IF(ISBLANK(ТаблДан[[#This Row],[Дата отправки]]),0,(ТаблДан[[#This Row],[Задержка отправки]]=0)+0)</f>
        <v>1</v>
      </c>
      <c r="R108" s="25">
        <f>IF(ISBLANK(ТаблДан[[#This Row],[Дата отправки]]),0,1-ТаблДан[[#This Row],[Отправка 
без задержки]])</f>
        <v>0</v>
      </c>
      <c r="S108" s="46" t="str">
        <f>IF(COUNTBLANK(ТаблДан[[#This Row],[Дата подготовки]:[Периодичность]])&gt;0,"Пустые ячейки", "")</f>
        <v/>
      </c>
    </row>
    <row r="109" spans="2:19" s="1" customFormat="1" ht="27" hidden="1" customHeight="1" x14ac:dyDescent="0.25">
      <c r="B109" s="26">
        <f>YEAR(IF(ISBLANK(ТаблДан[Срок подготовки]),ТаблДан[Срок отправки],ТаблДан[Срок подготовки]))</f>
        <v>2022</v>
      </c>
      <c r="C109" s="26" t="str">
        <f>TEXT(ТаблДан[[#This Row],[Срок подготовки]],"МММ")</f>
        <v>июн</v>
      </c>
      <c r="D109" s="21">
        <v>44701</v>
      </c>
      <c r="E109" s="21">
        <v>44725</v>
      </c>
      <c r="F109" s="21">
        <v>44701</v>
      </c>
      <c r="G109" s="21">
        <v>44727</v>
      </c>
      <c r="H109" s="22" t="s">
        <v>2</v>
      </c>
      <c r="I109" s="23" t="s">
        <v>65</v>
      </c>
      <c r="J109" s="24" t="s">
        <v>9</v>
      </c>
      <c r="K109" s="25">
        <f>MAX(ТаблДан[Дата подготовки]-ТаблДан[Срок подготовки],0)</f>
        <v>0</v>
      </c>
      <c r="L109" s="25">
        <f>MAX(ТаблДан[[#This Row],[Дата отправки]]-ТаблДан[[#This Row],[Срок отправки]],0)</f>
        <v>0</v>
      </c>
      <c r="M109" s="25">
        <f>IF(ISBLANK(ТаблДан[[#This Row],[Дата подготовки]]),0,-MIN(ТаблДан[Дата подготовки]-ТаблДан[Срок подготовки],0))</f>
        <v>24</v>
      </c>
      <c r="N109" s="25">
        <f>IF(ISBLANK(ТаблДан[[#This Row],[Дата отправки]]),0,-MIN(ТаблДан[Дата отправки]-ТаблДан[Срок отправки],0))</f>
        <v>26</v>
      </c>
      <c r="O109" s="25">
        <f>IF(ISBLANK(ТаблДан[[#This Row],[Дата подготовки]]),0,(ТаблДан[Задержка подготовки]=0)+0)</f>
        <v>1</v>
      </c>
      <c r="P109" s="25">
        <f>IF(ISBLANK(ТаблДан[[#This Row],[Дата подготовки]]),0,1-ТаблДан[[#This Row],[Подготовка без задержки]])</f>
        <v>0</v>
      </c>
      <c r="Q109" s="25">
        <f>IF(ISBLANK(ТаблДан[[#This Row],[Дата отправки]]),0,(ТаблДан[[#This Row],[Задержка отправки]]=0)+0)</f>
        <v>1</v>
      </c>
      <c r="R109" s="25">
        <f>IF(ISBLANK(ТаблДан[[#This Row],[Дата отправки]]),0,1-ТаблДан[[#This Row],[Отправка 
без задержки]])</f>
        <v>0</v>
      </c>
      <c r="S109" s="46" t="str">
        <f>IF(COUNTBLANK(ТаблДан[[#This Row],[Дата подготовки]:[Периодичность]])&gt;0,"Пустые ячейки", "")</f>
        <v/>
      </c>
    </row>
    <row r="110" spans="2:19" s="1" customFormat="1" ht="27" hidden="1" customHeight="1" x14ac:dyDescent="0.25">
      <c r="B110" s="26">
        <f>YEAR(IF(ISBLANK(ТаблДан[Срок подготовки]),ТаблДан[Срок отправки],ТаблДан[Срок подготовки]))</f>
        <v>2022</v>
      </c>
      <c r="C110" s="26" t="str">
        <f>TEXT(ТаблДан[[#This Row],[Срок подготовки]],"МММ")</f>
        <v>июл</v>
      </c>
      <c r="D110" s="21">
        <v>44727</v>
      </c>
      <c r="E110" s="21">
        <v>44755</v>
      </c>
      <c r="F110" s="21">
        <v>44727</v>
      </c>
      <c r="G110" s="21">
        <v>44757</v>
      </c>
      <c r="H110" s="22" t="s">
        <v>2</v>
      </c>
      <c r="I110" s="23" t="s">
        <v>65</v>
      </c>
      <c r="J110" s="24" t="s">
        <v>9</v>
      </c>
      <c r="K110" s="25">
        <f>MAX(ТаблДан[Дата подготовки]-ТаблДан[Срок подготовки],0)</f>
        <v>0</v>
      </c>
      <c r="L110" s="25">
        <f>MAX(ТаблДан[[#This Row],[Дата отправки]]-ТаблДан[[#This Row],[Срок отправки]],0)</f>
        <v>0</v>
      </c>
      <c r="M110" s="25">
        <f>IF(ISBLANK(ТаблДан[[#This Row],[Дата подготовки]]),0,-MIN(ТаблДан[Дата подготовки]-ТаблДан[Срок подготовки],0))</f>
        <v>28</v>
      </c>
      <c r="N110" s="25">
        <f>IF(ISBLANK(ТаблДан[[#This Row],[Дата отправки]]),0,-MIN(ТаблДан[Дата отправки]-ТаблДан[Срок отправки],0))</f>
        <v>30</v>
      </c>
      <c r="O110" s="25">
        <f>IF(ISBLANK(ТаблДан[[#This Row],[Дата подготовки]]),0,(ТаблДан[Задержка подготовки]=0)+0)</f>
        <v>1</v>
      </c>
      <c r="P110" s="25">
        <f>IF(ISBLANK(ТаблДан[[#This Row],[Дата подготовки]]),0,1-ТаблДан[[#This Row],[Подготовка без задержки]])</f>
        <v>0</v>
      </c>
      <c r="Q110" s="25">
        <f>IF(ISBLANK(ТаблДан[[#This Row],[Дата отправки]]),0,(ТаблДан[[#This Row],[Задержка отправки]]=0)+0)</f>
        <v>1</v>
      </c>
      <c r="R110" s="25">
        <f>IF(ISBLANK(ТаблДан[[#This Row],[Дата отправки]]),0,1-ТаблДан[[#This Row],[Отправка 
без задержки]])</f>
        <v>0</v>
      </c>
      <c r="S110" s="46" t="str">
        <f>IF(COUNTBLANK(ТаблДан[[#This Row],[Дата подготовки]:[Периодичность]])&gt;0,"Пустые ячейки", "")</f>
        <v/>
      </c>
    </row>
    <row r="111" spans="2:19" s="1" customFormat="1" ht="27" hidden="1" customHeight="1" x14ac:dyDescent="0.25">
      <c r="B111" s="26">
        <f>YEAR(IF(ISBLANK(ТаблДан[Срок подготовки]),ТаблДан[Срок отправки],ТаблДан[Срок подготовки]))</f>
        <v>2022</v>
      </c>
      <c r="C111" s="26" t="str">
        <f>TEXT(ТаблДан[[#This Row],[Срок подготовки]],"МММ")</f>
        <v>авг</v>
      </c>
      <c r="D111" s="21">
        <v>44755</v>
      </c>
      <c r="E111" s="21">
        <v>44784</v>
      </c>
      <c r="F111" s="21">
        <v>44755</v>
      </c>
      <c r="G111" s="21">
        <v>44788</v>
      </c>
      <c r="H111" s="22" t="s">
        <v>2</v>
      </c>
      <c r="I111" s="23" t="s">
        <v>65</v>
      </c>
      <c r="J111" s="24" t="s">
        <v>9</v>
      </c>
      <c r="K111" s="25">
        <f>MAX(ТаблДан[Дата подготовки]-ТаблДан[Срок подготовки],0)</f>
        <v>0</v>
      </c>
      <c r="L111" s="25">
        <f>MAX(ТаблДан[[#This Row],[Дата отправки]]-ТаблДан[[#This Row],[Срок отправки]],0)</f>
        <v>0</v>
      </c>
      <c r="M111" s="25">
        <f>IF(ISBLANK(ТаблДан[[#This Row],[Дата подготовки]]),0,-MIN(ТаблДан[Дата подготовки]-ТаблДан[Срок подготовки],0))</f>
        <v>29</v>
      </c>
      <c r="N111" s="25">
        <f>IF(ISBLANK(ТаблДан[[#This Row],[Дата отправки]]),0,-MIN(ТаблДан[Дата отправки]-ТаблДан[Срок отправки],0))</f>
        <v>33</v>
      </c>
      <c r="O111" s="25">
        <f>IF(ISBLANK(ТаблДан[[#This Row],[Дата подготовки]]),0,(ТаблДан[Задержка подготовки]=0)+0)</f>
        <v>1</v>
      </c>
      <c r="P111" s="25">
        <f>IF(ISBLANK(ТаблДан[[#This Row],[Дата подготовки]]),0,1-ТаблДан[[#This Row],[Подготовка без задержки]])</f>
        <v>0</v>
      </c>
      <c r="Q111" s="25">
        <f>IF(ISBLANK(ТаблДан[[#This Row],[Дата отправки]]),0,(ТаблДан[[#This Row],[Задержка отправки]]=0)+0)</f>
        <v>1</v>
      </c>
      <c r="R111" s="25">
        <f>IF(ISBLANK(ТаблДан[[#This Row],[Дата отправки]]),0,1-ТаблДан[[#This Row],[Отправка 
без задержки]])</f>
        <v>0</v>
      </c>
      <c r="S111" s="46" t="str">
        <f>IF(COUNTBLANK(ТаблДан[[#This Row],[Дата подготовки]:[Периодичность]])&gt;0,"Пустые ячейки", "")</f>
        <v/>
      </c>
    </row>
    <row r="112" spans="2:19" s="1" customFormat="1" ht="27" hidden="1" customHeight="1" x14ac:dyDescent="0.25">
      <c r="B112" s="26">
        <f>YEAR(IF(ISBLANK(ТаблДан[Срок подготовки]),ТаблДан[Срок отправки],ТаблДан[Срок подготовки]))</f>
        <v>2022</v>
      </c>
      <c r="C112" s="26" t="str">
        <f>TEXT(ТаблДан[[#This Row],[Срок подготовки]],"МММ")</f>
        <v>сен</v>
      </c>
      <c r="D112" s="21">
        <v>44785</v>
      </c>
      <c r="E112" s="21">
        <v>44817</v>
      </c>
      <c r="F112" s="21">
        <v>44785</v>
      </c>
      <c r="G112" s="21">
        <v>44819</v>
      </c>
      <c r="H112" s="22" t="s">
        <v>2</v>
      </c>
      <c r="I112" s="23" t="s">
        <v>65</v>
      </c>
      <c r="J112" s="24" t="s">
        <v>9</v>
      </c>
      <c r="K112" s="25">
        <f>MAX(ТаблДан[Дата подготовки]-ТаблДан[Срок подготовки],0)</f>
        <v>0</v>
      </c>
      <c r="L112" s="25">
        <f>MAX(ТаблДан[[#This Row],[Дата отправки]]-ТаблДан[[#This Row],[Срок отправки]],0)</f>
        <v>0</v>
      </c>
      <c r="M112" s="25">
        <f>IF(ISBLANK(ТаблДан[[#This Row],[Дата подготовки]]),0,-MIN(ТаблДан[Дата подготовки]-ТаблДан[Срок подготовки],0))</f>
        <v>32</v>
      </c>
      <c r="N112" s="25">
        <f>IF(ISBLANK(ТаблДан[[#This Row],[Дата отправки]]),0,-MIN(ТаблДан[Дата отправки]-ТаблДан[Срок отправки],0))</f>
        <v>34</v>
      </c>
      <c r="O112" s="25">
        <f>IF(ISBLANK(ТаблДан[[#This Row],[Дата подготовки]]),0,(ТаблДан[Задержка подготовки]=0)+0)</f>
        <v>1</v>
      </c>
      <c r="P112" s="25">
        <f>IF(ISBLANK(ТаблДан[[#This Row],[Дата подготовки]]),0,1-ТаблДан[[#This Row],[Подготовка без задержки]])</f>
        <v>0</v>
      </c>
      <c r="Q112" s="25">
        <f>IF(ISBLANK(ТаблДан[[#This Row],[Дата отправки]]),0,(ТаблДан[[#This Row],[Задержка отправки]]=0)+0)</f>
        <v>1</v>
      </c>
      <c r="R112" s="25">
        <f>IF(ISBLANK(ТаблДан[[#This Row],[Дата отправки]]),0,1-ТаблДан[[#This Row],[Отправка 
без задержки]])</f>
        <v>0</v>
      </c>
      <c r="S112" s="46" t="str">
        <f>IF(COUNTBLANK(ТаблДан[[#This Row],[Дата подготовки]:[Периодичность]])&gt;0,"Пустые ячейки", "")</f>
        <v/>
      </c>
    </row>
    <row r="113" spans="2:19" s="1" customFormat="1" ht="27" hidden="1" customHeight="1" x14ac:dyDescent="0.25">
      <c r="B113" s="26">
        <f>YEAR(IF(ISBLANK(ТаблДан[Срок подготовки]),ТаблДан[Срок отправки],ТаблДан[Срок подготовки]))</f>
        <v>2022</v>
      </c>
      <c r="C113" s="26" t="str">
        <f>TEXT(ТаблДан[[#This Row],[Срок подготовки]],"МММ")</f>
        <v>окт</v>
      </c>
      <c r="D113" s="21">
        <v>44817</v>
      </c>
      <c r="E113" s="21">
        <v>44847</v>
      </c>
      <c r="F113" s="21">
        <v>44817</v>
      </c>
      <c r="G113" s="21">
        <v>44851</v>
      </c>
      <c r="H113" s="22" t="s">
        <v>2</v>
      </c>
      <c r="I113" s="23" t="s">
        <v>65</v>
      </c>
      <c r="J113" s="24" t="s">
        <v>9</v>
      </c>
      <c r="K113" s="25">
        <f>MAX(ТаблДан[Дата подготовки]-ТаблДан[Срок подготовки],0)</f>
        <v>0</v>
      </c>
      <c r="L113" s="25">
        <f>MAX(ТаблДан[[#This Row],[Дата отправки]]-ТаблДан[[#This Row],[Срок отправки]],0)</f>
        <v>0</v>
      </c>
      <c r="M113" s="25">
        <f>IF(ISBLANK(ТаблДан[[#This Row],[Дата подготовки]]),0,-MIN(ТаблДан[Дата подготовки]-ТаблДан[Срок подготовки],0))</f>
        <v>30</v>
      </c>
      <c r="N113" s="25">
        <f>IF(ISBLANK(ТаблДан[[#This Row],[Дата отправки]]),0,-MIN(ТаблДан[Дата отправки]-ТаблДан[Срок отправки],0))</f>
        <v>34</v>
      </c>
      <c r="O113" s="25">
        <f>IF(ISBLANK(ТаблДан[[#This Row],[Дата подготовки]]),0,(ТаблДан[Задержка подготовки]=0)+0)</f>
        <v>1</v>
      </c>
      <c r="P113" s="25">
        <f>IF(ISBLANK(ТаблДан[[#This Row],[Дата подготовки]]),0,1-ТаблДан[[#This Row],[Подготовка без задержки]])</f>
        <v>0</v>
      </c>
      <c r="Q113" s="25">
        <f>IF(ISBLANK(ТаблДан[[#This Row],[Дата отправки]]),0,(ТаблДан[[#This Row],[Задержка отправки]]=0)+0)</f>
        <v>1</v>
      </c>
      <c r="R113" s="25">
        <f>IF(ISBLANK(ТаблДан[[#This Row],[Дата отправки]]),0,1-ТаблДан[[#This Row],[Отправка 
без задержки]])</f>
        <v>0</v>
      </c>
      <c r="S113" s="46" t="str">
        <f>IF(COUNTBLANK(ТаблДан[[#This Row],[Дата подготовки]:[Периодичность]])&gt;0,"Пустые ячейки", "")</f>
        <v/>
      </c>
    </row>
    <row r="114" spans="2:19" s="1" customFormat="1" ht="27" hidden="1" customHeight="1" x14ac:dyDescent="0.25">
      <c r="B114" s="26">
        <f>YEAR(IF(ISBLANK(ТаблДан[Срок подготовки]),ТаблДан[Срок отправки],ТаблДан[Срок подготовки]))</f>
        <v>2022</v>
      </c>
      <c r="C114" s="26" t="str">
        <f>TEXT(ТаблДан[[#This Row],[Срок подготовки]],"МММ")</f>
        <v>ноя</v>
      </c>
      <c r="D114" s="21">
        <v>44846</v>
      </c>
      <c r="E114" s="21">
        <v>44876</v>
      </c>
      <c r="F114" s="21">
        <v>44846</v>
      </c>
      <c r="G114" s="21">
        <v>44880</v>
      </c>
      <c r="H114" s="22" t="s">
        <v>2</v>
      </c>
      <c r="I114" s="23" t="s">
        <v>65</v>
      </c>
      <c r="J114" s="24" t="s">
        <v>9</v>
      </c>
      <c r="K114" s="25">
        <f>MAX(ТаблДан[Дата подготовки]-ТаблДан[Срок подготовки],0)</f>
        <v>0</v>
      </c>
      <c r="L114" s="25">
        <f>MAX(ТаблДан[[#This Row],[Дата отправки]]-ТаблДан[[#This Row],[Срок отправки]],0)</f>
        <v>0</v>
      </c>
      <c r="M114" s="25">
        <f>IF(ISBLANK(ТаблДан[[#This Row],[Дата подготовки]]),0,-MIN(ТаблДан[Дата подготовки]-ТаблДан[Срок подготовки],0))</f>
        <v>30</v>
      </c>
      <c r="N114" s="25">
        <f>IF(ISBLANK(ТаблДан[[#This Row],[Дата отправки]]),0,-MIN(ТаблДан[Дата отправки]-ТаблДан[Срок отправки],0))</f>
        <v>34</v>
      </c>
      <c r="O114" s="25">
        <f>IF(ISBLANK(ТаблДан[[#This Row],[Дата подготовки]]),0,(ТаблДан[Задержка подготовки]=0)+0)</f>
        <v>1</v>
      </c>
      <c r="P114" s="25">
        <f>IF(ISBLANK(ТаблДан[[#This Row],[Дата подготовки]]),0,1-ТаблДан[[#This Row],[Подготовка без задержки]])</f>
        <v>0</v>
      </c>
      <c r="Q114" s="25">
        <f>IF(ISBLANK(ТаблДан[[#This Row],[Дата отправки]]),0,(ТаблДан[[#This Row],[Задержка отправки]]=0)+0)</f>
        <v>1</v>
      </c>
      <c r="R114" s="25">
        <f>IF(ISBLANK(ТаблДан[[#This Row],[Дата отправки]]),0,1-ТаблДан[[#This Row],[Отправка 
без задержки]])</f>
        <v>0</v>
      </c>
      <c r="S114" s="46" t="str">
        <f>IF(COUNTBLANK(ТаблДан[[#This Row],[Дата подготовки]:[Периодичность]])&gt;0,"Пустые ячейки", "")</f>
        <v/>
      </c>
    </row>
    <row r="115" spans="2:19" s="1" customFormat="1" ht="27" hidden="1" customHeight="1" x14ac:dyDescent="0.25">
      <c r="B115" s="26">
        <f>YEAR(IF(ISBLANK(ТаблДан[Срок подготовки]),ТаблДан[Срок отправки],ТаблДан[Срок подготовки]))</f>
        <v>2022</v>
      </c>
      <c r="C115" s="26" t="str">
        <f>TEXT(ТаблДан[[#This Row],[Срок подготовки]],"МММ")</f>
        <v>янв</v>
      </c>
      <c r="D115" s="21">
        <v>44573</v>
      </c>
      <c r="E115" s="21">
        <v>44574</v>
      </c>
      <c r="F115" s="21">
        <v>44573</v>
      </c>
      <c r="G115" s="21">
        <v>44578</v>
      </c>
      <c r="H115" s="22" t="s">
        <v>3</v>
      </c>
      <c r="I115" s="23" t="s">
        <v>23</v>
      </c>
      <c r="J115" s="24" t="s">
        <v>9</v>
      </c>
      <c r="K115" s="25">
        <f>MAX(ТаблДан[Дата подготовки]-ТаблДан[Срок подготовки],0)</f>
        <v>0</v>
      </c>
      <c r="L115" s="25">
        <f>MAX(ТаблДан[[#This Row],[Дата отправки]]-ТаблДан[[#This Row],[Срок отправки]],0)</f>
        <v>0</v>
      </c>
      <c r="M115" s="25">
        <f>IF(ISBLANK(ТаблДан[[#This Row],[Дата подготовки]]),0,-MIN(ТаблДан[Дата подготовки]-ТаблДан[Срок подготовки],0))</f>
        <v>1</v>
      </c>
      <c r="N115" s="25">
        <f>IF(ISBLANK(ТаблДан[[#This Row],[Дата отправки]]),0,-MIN(ТаблДан[Дата отправки]-ТаблДан[Срок отправки],0))</f>
        <v>5</v>
      </c>
      <c r="O115" s="25">
        <f>IF(ISBLANK(ТаблДан[[#This Row],[Дата подготовки]]),0,(ТаблДан[Задержка подготовки]=0)+0)</f>
        <v>1</v>
      </c>
      <c r="P115" s="25">
        <f>IF(ISBLANK(ТаблДан[[#This Row],[Дата подготовки]]),0,1-ТаблДан[[#This Row],[Подготовка без задержки]])</f>
        <v>0</v>
      </c>
      <c r="Q115" s="25">
        <f>IF(ISBLANK(ТаблДан[[#This Row],[Дата отправки]]),0,(ТаблДан[[#This Row],[Задержка отправки]]=0)+0)</f>
        <v>1</v>
      </c>
      <c r="R115" s="25">
        <f>IF(ISBLANK(ТаблДан[[#This Row],[Дата отправки]]),0,1-ТаблДан[[#This Row],[Отправка 
без задержки]])</f>
        <v>0</v>
      </c>
      <c r="S115" s="46" t="str">
        <f>IF(COUNTBLANK(ТаблДан[[#This Row],[Дата подготовки]:[Периодичность]])&gt;0,"Пустые ячейки", "")</f>
        <v/>
      </c>
    </row>
    <row r="116" spans="2:19" s="1" customFormat="1" ht="27" hidden="1" customHeight="1" x14ac:dyDescent="0.25">
      <c r="B116" s="26">
        <f>YEAR(IF(ISBLANK(ТаблДан[Срок подготовки]),ТаблДан[Срок отправки],ТаблДан[Срок подготовки]))</f>
        <v>2022</v>
      </c>
      <c r="C116" s="26" t="str">
        <f>TEXT(ТаблДан[[#This Row],[Срок подготовки]],"МММ")</f>
        <v>фев</v>
      </c>
      <c r="D116" s="21">
        <v>44602</v>
      </c>
      <c r="E116" s="21">
        <v>44603</v>
      </c>
      <c r="F116" s="21">
        <v>44602</v>
      </c>
      <c r="G116" s="21">
        <v>44607</v>
      </c>
      <c r="H116" s="22" t="s">
        <v>3</v>
      </c>
      <c r="I116" s="23" t="s">
        <v>23</v>
      </c>
      <c r="J116" s="24" t="s">
        <v>9</v>
      </c>
      <c r="K116" s="25">
        <f>MAX(ТаблДан[Дата подготовки]-ТаблДан[Срок подготовки],0)</f>
        <v>0</v>
      </c>
      <c r="L116" s="25">
        <f>MAX(ТаблДан[[#This Row],[Дата отправки]]-ТаблДан[[#This Row],[Срок отправки]],0)</f>
        <v>0</v>
      </c>
      <c r="M116" s="25">
        <f>IF(ISBLANK(ТаблДан[[#This Row],[Дата подготовки]]),0,-MIN(ТаблДан[Дата подготовки]-ТаблДан[Срок подготовки],0))</f>
        <v>1</v>
      </c>
      <c r="N116" s="25">
        <f>IF(ISBLANK(ТаблДан[[#This Row],[Дата отправки]]),0,-MIN(ТаблДан[Дата отправки]-ТаблДан[Срок отправки],0))</f>
        <v>5</v>
      </c>
      <c r="O116" s="25">
        <f>IF(ISBLANK(ТаблДан[[#This Row],[Дата подготовки]]),0,(ТаблДан[Задержка подготовки]=0)+0)</f>
        <v>1</v>
      </c>
      <c r="P116" s="25">
        <f>IF(ISBLANK(ТаблДан[[#This Row],[Дата подготовки]]),0,1-ТаблДан[[#This Row],[Подготовка без задержки]])</f>
        <v>0</v>
      </c>
      <c r="Q116" s="25">
        <f>IF(ISBLANK(ТаблДан[[#This Row],[Дата отправки]]),0,(ТаблДан[[#This Row],[Задержка отправки]]=0)+0)</f>
        <v>1</v>
      </c>
      <c r="R116" s="25">
        <f>IF(ISBLANK(ТаблДан[[#This Row],[Дата отправки]]),0,1-ТаблДан[[#This Row],[Отправка 
без задержки]])</f>
        <v>0</v>
      </c>
      <c r="S116" s="46" t="str">
        <f>IF(COUNTBLANK(ТаблДан[[#This Row],[Дата подготовки]:[Периодичность]])&gt;0,"Пустые ячейки", "")</f>
        <v/>
      </c>
    </row>
    <row r="117" spans="2:19" s="1" customFormat="1" ht="27" hidden="1" customHeight="1" x14ac:dyDescent="0.25">
      <c r="B117" s="26">
        <f>YEAR(IF(ISBLANK(ТаблДан[Срок подготовки]),ТаблДан[Срок отправки],ТаблДан[Срок подготовки]))</f>
        <v>2022</v>
      </c>
      <c r="C117" s="26" t="str">
        <f>TEXT(ТаблДан[[#This Row],[Срок подготовки]],"МММ")</f>
        <v>мар</v>
      </c>
      <c r="D117" s="21">
        <v>44634</v>
      </c>
      <c r="E117" s="21">
        <v>44631</v>
      </c>
      <c r="F117" s="21">
        <v>44634</v>
      </c>
      <c r="G117" s="21">
        <v>44635</v>
      </c>
      <c r="H117" s="22" t="s">
        <v>3</v>
      </c>
      <c r="I117" s="23" t="s">
        <v>23</v>
      </c>
      <c r="J117" s="24" t="s">
        <v>9</v>
      </c>
      <c r="K117" s="25">
        <f>MAX(ТаблДан[Дата подготовки]-ТаблДан[Срок подготовки],0)</f>
        <v>3</v>
      </c>
      <c r="L117" s="25">
        <f>MAX(ТаблДан[[#This Row],[Дата отправки]]-ТаблДан[[#This Row],[Срок отправки]],0)</f>
        <v>0</v>
      </c>
      <c r="M117" s="25">
        <f>IF(ISBLANK(ТаблДан[[#This Row],[Дата подготовки]]),0,-MIN(ТаблДан[Дата подготовки]-ТаблДан[Срок подготовки],0))</f>
        <v>0</v>
      </c>
      <c r="N117" s="25">
        <f>IF(ISBLANK(ТаблДан[[#This Row],[Дата отправки]]),0,-MIN(ТаблДан[Дата отправки]-ТаблДан[Срок отправки],0))</f>
        <v>1</v>
      </c>
      <c r="O117" s="25">
        <f>IF(ISBLANK(ТаблДан[[#This Row],[Дата подготовки]]),0,(ТаблДан[Задержка подготовки]=0)+0)</f>
        <v>0</v>
      </c>
      <c r="P117" s="25">
        <f>IF(ISBLANK(ТаблДан[[#This Row],[Дата подготовки]]),0,1-ТаблДан[[#This Row],[Подготовка без задержки]])</f>
        <v>1</v>
      </c>
      <c r="Q117" s="25">
        <f>IF(ISBLANK(ТаблДан[[#This Row],[Дата отправки]]),0,(ТаблДан[[#This Row],[Задержка отправки]]=0)+0)</f>
        <v>1</v>
      </c>
      <c r="R117" s="25">
        <f>IF(ISBLANK(ТаблДан[[#This Row],[Дата отправки]]),0,1-ТаблДан[[#This Row],[Отправка 
без задержки]])</f>
        <v>0</v>
      </c>
      <c r="S117" s="46" t="str">
        <f>IF(COUNTBLANK(ТаблДан[[#This Row],[Дата подготовки]:[Периодичность]])&gt;0,"Пустые ячейки", "")</f>
        <v/>
      </c>
    </row>
    <row r="118" spans="2:19" s="1" customFormat="1" ht="27" hidden="1" customHeight="1" x14ac:dyDescent="0.25">
      <c r="B118" s="26">
        <f>YEAR(IF(ISBLANK(ТаблДан[Срок подготовки]),ТаблДан[Срок отправки],ТаблДан[Срок подготовки]))</f>
        <v>2022</v>
      </c>
      <c r="C118" s="26" t="str">
        <f>TEXT(ТаблДан[[#This Row],[Срок подготовки]],"МММ")</f>
        <v>апр</v>
      </c>
      <c r="D118" s="21">
        <v>44669</v>
      </c>
      <c r="E118" s="21">
        <v>44664</v>
      </c>
      <c r="F118" s="21">
        <v>44669</v>
      </c>
      <c r="G118" s="21">
        <v>44666</v>
      </c>
      <c r="H118" s="22" t="s">
        <v>3</v>
      </c>
      <c r="I118" s="23" t="s">
        <v>23</v>
      </c>
      <c r="J118" s="24" t="s">
        <v>9</v>
      </c>
      <c r="K118" s="25">
        <f>MAX(ТаблДан[Дата подготовки]-ТаблДан[Срок подготовки],0)</f>
        <v>5</v>
      </c>
      <c r="L118" s="25">
        <f>MAX(ТаблДан[[#This Row],[Дата отправки]]-ТаблДан[[#This Row],[Срок отправки]],0)</f>
        <v>3</v>
      </c>
      <c r="M118" s="25">
        <f>IF(ISBLANK(ТаблДан[[#This Row],[Дата подготовки]]),0,-MIN(ТаблДан[Дата подготовки]-ТаблДан[Срок подготовки],0))</f>
        <v>0</v>
      </c>
      <c r="N118" s="25">
        <f>IF(ISBLANK(ТаблДан[[#This Row],[Дата отправки]]),0,-MIN(ТаблДан[Дата отправки]-ТаблДан[Срок отправки],0))</f>
        <v>0</v>
      </c>
      <c r="O118" s="25">
        <f>IF(ISBLANK(ТаблДан[[#This Row],[Дата подготовки]]),0,(ТаблДан[Задержка подготовки]=0)+0)</f>
        <v>0</v>
      </c>
      <c r="P118" s="25">
        <f>IF(ISBLANK(ТаблДан[[#This Row],[Дата подготовки]]),0,1-ТаблДан[[#This Row],[Подготовка без задержки]])</f>
        <v>1</v>
      </c>
      <c r="Q118" s="25">
        <f>IF(ISBLANK(ТаблДан[[#This Row],[Дата отправки]]),0,(ТаблДан[[#This Row],[Задержка отправки]]=0)+0)</f>
        <v>0</v>
      </c>
      <c r="R118" s="25">
        <f>IF(ISBLANK(ТаблДан[[#This Row],[Дата отправки]]),0,1-ТаблДан[[#This Row],[Отправка 
без задержки]])</f>
        <v>1</v>
      </c>
      <c r="S118" s="46" t="str">
        <f>IF(COUNTBLANK(ТаблДан[[#This Row],[Дата подготовки]:[Периодичность]])&gt;0,"Пустые ячейки", "")</f>
        <v/>
      </c>
    </row>
    <row r="119" spans="2:19" s="1" customFormat="1" ht="27" hidden="1" customHeight="1" x14ac:dyDescent="0.25">
      <c r="B119" s="26">
        <f>YEAR(IF(ISBLANK(ТаблДан[Срок подготовки]),ТаблДан[Срок отправки],ТаблДан[Срок подготовки]))</f>
        <v>2022</v>
      </c>
      <c r="C119" s="26" t="str">
        <f>TEXT(ТаблДан[[#This Row],[Срок подготовки]],"МММ")</f>
        <v>май</v>
      </c>
      <c r="D119" s="21">
        <v>44700</v>
      </c>
      <c r="E119" s="21">
        <v>44693</v>
      </c>
      <c r="F119" s="21">
        <v>44700</v>
      </c>
      <c r="G119" s="21">
        <v>44697</v>
      </c>
      <c r="H119" s="22" t="s">
        <v>3</v>
      </c>
      <c r="I119" s="23" t="s">
        <v>23</v>
      </c>
      <c r="J119" s="24" t="s">
        <v>9</v>
      </c>
      <c r="K119" s="25">
        <f>MAX(ТаблДан[Дата подготовки]-ТаблДан[Срок подготовки],0)</f>
        <v>7</v>
      </c>
      <c r="L119" s="25">
        <f>MAX(ТаблДан[[#This Row],[Дата отправки]]-ТаблДан[[#This Row],[Срок отправки]],0)</f>
        <v>3</v>
      </c>
      <c r="M119" s="25">
        <f>IF(ISBLANK(ТаблДан[[#This Row],[Дата подготовки]]),0,-MIN(ТаблДан[Дата подготовки]-ТаблДан[Срок подготовки],0))</f>
        <v>0</v>
      </c>
      <c r="N119" s="25">
        <f>IF(ISBLANK(ТаблДан[[#This Row],[Дата отправки]]),0,-MIN(ТаблДан[Дата отправки]-ТаблДан[Срок отправки],0))</f>
        <v>0</v>
      </c>
      <c r="O119" s="25">
        <f>IF(ISBLANK(ТаблДан[[#This Row],[Дата подготовки]]),0,(ТаблДан[Задержка подготовки]=0)+0)</f>
        <v>0</v>
      </c>
      <c r="P119" s="25">
        <f>IF(ISBLANK(ТаблДан[[#This Row],[Дата подготовки]]),0,1-ТаблДан[[#This Row],[Подготовка без задержки]])</f>
        <v>1</v>
      </c>
      <c r="Q119" s="25">
        <f>IF(ISBLANK(ТаблДан[[#This Row],[Дата отправки]]),0,(ТаблДан[[#This Row],[Задержка отправки]]=0)+0)</f>
        <v>0</v>
      </c>
      <c r="R119" s="25">
        <f>IF(ISBLANK(ТаблДан[[#This Row],[Дата отправки]]),0,1-ТаблДан[[#This Row],[Отправка 
без задержки]])</f>
        <v>1</v>
      </c>
      <c r="S119" s="46" t="str">
        <f>IF(COUNTBLANK(ТаблДан[[#This Row],[Дата подготовки]:[Периодичность]])&gt;0,"Пустые ячейки", "")</f>
        <v/>
      </c>
    </row>
    <row r="120" spans="2:19" s="1" customFormat="1" ht="27" hidden="1" customHeight="1" x14ac:dyDescent="0.25">
      <c r="B120" s="26">
        <f>YEAR(IF(ISBLANK(ТаблДан[Срок подготовки]),ТаблДан[Срок отправки],ТаблДан[Срок подготовки]))</f>
        <v>2022</v>
      </c>
      <c r="C120" s="26" t="str">
        <f>TEXT(ТаблДан[[#This Row],[Срок подготовки]],"МММ")</f>
        <v>июн</v>
      </c>
      <c r="D120" s="21">
        <v>44722</v>
      </c>
      <c r="E120" s="21">
        <v>44725</v>
      </c>
      <c r="F120" s="21">
        <v>44722</v>
      </c>
      <c r="G120" s="21">
        <v>44727</v>
      </c>
      <c r="H120" s="22" t="s">
        <v>3</v>
      </c>
      <c r="I120" s="23" t="s">
        <v>23</v>
      </c>
      <c r="J120" s="24" t="s">
        <v>9</v>
      </c>
      <c r="K120" s="25">
        <f>MAX(ТаблДан[Дата подготовки]-ТаблДан[Срок подготовки],0)</f>
        <v>0</v>
      </c>
      <c r="L120" s="25">
        <f>MAX(ТаблДан[[#This Row],[Дата отправки]]-ТаблДан[[#This Row],[Срок отправки]],0)</f>
        <v>0</v>
      </c>
      <c r="M120" s="25">
        <f>IF(ISBLANK(ТаблДан[[#This Row],[Дата подготовки]]),0,-MIN(ТаблДан[Дата подготовки]-ТаблДан[Срок подготовки],0))</f>
        <v>3</v>
      </c>
      <c r="N120" s="25">
        <f>IF(ISBLANK(ТаблДан[[#This Row],[Дата отправки]]),0,-MIN(ТаблДан[Дата отправки]-ТаблДан[Срок отправки],0))</f>
        <v>5</v>
      </c>
      <c r="O120" s="25">
        <f>IF(ISBLANK(ТаблДан[[#This Row],[Дата подготовки]]),0,(ТаблДан[Задержка подготовки]=0)+0)</f>
        <v>1</v>
      </c>
      <c r="P120" s="25">
        <f>IF(ISBLANK(ТаблДан[[#This Row],[Дата подготовки]]),0,1-ТаблДан[[#This Row],[Подготовка без задержки]])</f>
        <v>0</v>
      </c>
      <c r="Q120" s="25">
        <f>IF(ISBLANK(ТаблДан[[#This Row],[Дата отправки]]),0,(ТаблДан[[#This Row],[Задержка отправки]]=0)+0)</f>
        <v>1</v>
      </c>
      <c r="R120" s="25">
        <f>IF(ISBLANK(ТаблДан[[#This Row],[Дата отправки]]),0,1-ТаблДан[[#This Row],[Отправка 
без задержки]])</f>
        <v>0</v>
      </c>
      <c r="S120" s="46" t="str">
        <f>IF(COUNTBLANK(ТаблДан[[#This Row],[Дата подготовки]:[Периодичность]])&gt;0,"Пустые ячейки", "")</f>
        <v/>
      </c>
    </row>
    <row r="121" spans="2:19" s="1" customFormat="1" ht="27" hidden="1" customHeight="1" x14ac:dyDescent="0.25">
      <c r="B121" s="26">
        <f>YEAR(IF(ISBLANK(ТаблДан[Срок подготовки]),ТаблДан[Срок отправки],ТаблДан[Срок подготовки]))</f>
        <v>2022</v>
      </c>
      <c r="C121" s="26" t="str">
        <f>TEXT(ТаблДан[[#This Row],[Срок подготовки]],"МММ")</f>
        <v>июл</v>
      </c>
      <c r="D121" s="21">
        <v>44755</v>
      </c>
      <c r="E121" s="21">
        <v>44755</v>
      </c>
      <c r="F121" s="21">
        <v>44755</v>
      </c>
      <c r="G121" s="21">
        <v>44757</v>
      </c>
      <c r="H121" s="22" t="s">
        <v>3</v>
      </c>
      <c r="I121" s="23" t="s">
        <v>23</v>
      </c>
      <c r="J121" s="24" t="s">
        <v>9</v>
      </c>
      <c r="K121" s="25">
        <f>MAX(ТаблДан[Дата подготовки]-ТаблДан[Срок подготовки],0)</f>
        <v>0</v>
      </c>
      <c r="L121" s="25">
        <f>MAX(ТаблДан[[#This Row],[Дата отправки]]-ТаблДан[[#This Row],[Срок отправки]],0)</f>
        <v>0</v>
      </c>
      <c r="M121" s="25">
        <f>IF(ISBLANK(ТаблДан[[#This Row],[Дата подготовки]]),0,-MIN(ТаблДан[Дата подготовки]-ТаблДан[Срок подготовки],0))</f>
        <v>0</v>
      </c>
      <c r="N121" s="25">
        <f>IF(ISBLANK(ТаблДан[[#This Row],[Дата отправки]]),0,-MIN(ТаблДан[Дата отправки]-ТаблДан[Срок отправки],0))</f>
        <v>2</v>
      </c>
      <c r="O121" s="25">
        <f>IF(ISBLANK(ТаблДан[[#This Row],[Дата подготовки]]),0,(ТаблДан[Задержка подготовки]=0)+0)</f>
        <v>1</v>
      </c>
      <c r="P121" s="25">
        <f>IF(ISBLANK(ТаблДан[[#This Row],[Дата подготовки]]),0,1-ТаблДан[[#This Row],[Подготовка без задержки]])</f>
        <v>0</v>
      </c>
      <c r="Q121" s="25">
        <f>IF(ISBLANK(ТаблДан[[#This Row],[Дата отправки]]),0,(ТаблДан[[#This Row],[Задержка отправки]]=0)+0)</f>
        <v>1</v>
      </c>
      <c r="R121" s="25">
        <f>IF(ISBLANK(ТаблДан[[#This Row],[Дата отправки]]),0,1-ТаблДан[[#This Row],[Отправка 
без задержки]])</f>
        <v>0</v>
      </c>
      <c r="S121" s="46" t="str">
        <f>IF(COUNTBLANK(ТаблДан[[#This Row],[Дата подготовки]:[Периодичность]])&gt;0,"Пустые ячейки", "")</f>
        <v/>
      </c>
    </row>
    <row r="122" spans="2:19" s="1" customFormat="1" ht="27" hidden="1" customHeight="1" x14ac:dyDescent="0.25">
      <c r="B122" s="26">
        <f>YEAR(IF(ISBLANK(ТаблДан[Срок подготовки]),ТаблДан[Срок отправки],ТаблДан[Срок подготовки]))</f>
        <v>2022</v>
      </c>
      <c r="C122" s="26" t="str">
        <f>TEXT(ТаблДан[[#This Row],[Срок подготовки]],"МММ")</f>
        <v>авг</v>
      </c>
      <c r="D122" s="21">
        <v>44784</v>
      </c>
      <c r="E122" s="21">
        <v>44784</v>
      </c>
      <c r="F122" s="21">
        <v>44784</v>
      </c>
      <c r="G122" s="21">
        <v>44788</v>
      </c>
      <c r="H122" s="22" t="s">
        <v>3</v>
      </c>
      <c r="I122" s="23" t="s">
        <v>23</v>
      </c>
      <c r="J122" s="24" t="s">
        <v>9</v>
      </c>
      <c r="K122" s="25">
        <f>MAX(ТаблДан[Дата подготовки]-ТаблДан[Срок подготовки],0)</f>
        <v>0</v>
      </c>
      <c r="L122" s="25">
        <f>MAX(ТаблДан[[#This Row],[Дата отправки]]-ТаблДан[[#This Row],[Срок отправки]],0)</f>
        <v>0</v>
      </c>
      <c r="M122" s="25">
        <f>IF(ISBLANK(ТаблДан[[#This Row],[Дата подготовки]]),0,-MIN(ТаблДан[Дата подготовки]-ТаблДан[Срок подготовки],0))</f>
        <v>0</v>
      </c>
      <c r="N122" s="25">
        <f>IF(ISBLANK(ТаблДан[[#This Row],[Дата отправки]]),0,-MIN(ТаблДан[Дата отправки]-ТаблДан[Срок отправки],0))</f>
        <v>4</v>
      </c>
      <c r="O122" s="25">
        <f>IF(ISBLANK(ТаблДан[[#This Row],[Дата подготовки]]),0,(ТаблДан[Задержка подготовки]=0)+0)</f>
        <v>1</v>
      </c>
      <c r="P122" s="25">
        <f>IF(ISBLANK(ТаблДан[[#This Row],[Дата подготовки]]),0,1-ТаблДан[[#This Row],[Подготовка без задержки]])</f>
        <v>0</v>
      </c>
      <c r="Q122" s="25">
        <f>IF(ISBLANK(ТаблДан[[#This Row],[Дата отправки]]),0,(ТаблДан[[#This Row],[Задержка отправки]]=0)+0)</f>
        <v>1</v>
      </c>
      <c r="R122" s="25">
        <f>IF(ISBLANK(ТаблДан[[#This Row],[Дата отправки]]),0,1-ТаблДан[[#This Row],[Отправка 
без задержки]])</f>
        <v>0</v>
      </c>
      <c r="S122" s="46" t="str">
        <f>IF(COUNTBLANK(ТаблДан[[#This Row],[Дата подготовки]:[Периодичность]])&gt;0,"Пустые ячейки", "")</f>
        <v/>
      </c>
    </row>
    <row r="123" spans="2:19" s="1" customFormat="1" ht="27" hidden="1" customHeight="1" x14ac:dyDescent="0.25">
      <c r="B123" s="26">
        <f>YEAR(IF(ISBLANK(ТаблДан[Срок подготовки]),ТаблДан[Срок отправки],ТаблДан[Срок подготовки]))</f>
        <v>2022</v>
      </c>
      <c r="C123" s="26" t="str">
        <f>TEXT(ТаблДан[[#This Row],[Срок подготовки]],"МММ")</f>
        <v>сен</v>
      </c>
      <c r="D123" s="21">
        <v>44809</v>
      </c>
      <c r="E123" s="21">
        <v>44817</v>
      </c>
      <c r="F123" s="21">
        <v>44809</v>
      </c>
      <c r="G123" s="21">
        <v>44819</v>
      </c>
      <c r="H123" s="22" t="s">
        <v>3</v>
      </c>
      <c r="I123" s="23" t="s">
        <v>23</v>
      </c>
      <c r="J123" s="24" t="s">
        <v>9</v>
      </c>
      <c r="K123" s="25">
        <f>MAX(ТаблДан[Дата подготовки]-ТаблДан[Срок подготовки],0)</f>
        <v>0</v>
      </c>
      <c r="L123" s="25">
        <f>MAX(ТаблДан[[#This Row],[Дата отправки]]-ТаблДан[[#This Row],[Срок отправки]],0)</f>
        <v>0</v>
      </c>
      <c r="M123" s="25">
        <f>IF(ISBLANK(ТаблДан[[#This Row],[Дата подготовки]]),0,-MIN(ТаблДан[Дата подготовки]-ТаблДан[Срок подготовки],0))</f>
        <v>8</v>
      </c>
      <c r="N123" s="25">
        <f>IF(ISBLANK(ТаблДан[[#This Row],[Дата отправки]]),0,-MIN(ТаблДан[Дата отправки]-ТаблДан[Срок отправки],0))</f>
        <v>10</v>
      </c>
      <c r="O123" s="25">
        <f>IF(ISBLANK(ТаблДан[[#This Row],[Дата подготовки]]),0,(ТаблДан[Задержка подготовки]=0)+0)</f>
        <v>1</v>
      </c>
      <c r="P123" s="25">
        <f>IF(ISBLANK(ТаблДан[[#This Row],[Дата подготовки]]),0,1-ТаблДан[[#This Row],[Подготовка без задержки]])</f>
        <v>0</v>
      </c>
      <c r="Q123" s="25">
        <f>IF(ISBLANK(ТаблДан[[#This Row],[Дата отправки]]),0,(ТаблДан[[#This Row],[Задержка отправки]]=0)+0)</f>
        <v>1</v>
      </c>
      <c r="R123" s="25">
        <f>IF(ISBLANK(ТаблДан[[#This Row],[Дата отправки]]),0,1-ТаблДан[[#This Row],[Отправка 
без задержки]])</f>
        <v>0</v>
      </c>
      <c r="S123" s="46" t="str">
        <f>IF(COUNTBLANK(ТаблДан[[#This Row],[Дата подготовки]:[Периодичность]])&gt;0,"Пустые ячейки", "")</f>
        <v/>
      </c>
    </row>
    <row r="124" spans="2:19" s="1" customFormat="1" ht="27" hidden="1" customHeight="1" x14ac:dyDescent="0.25">
      <c r="B124" s="26">
        <f>YEAR(IF(ISBLANK(ТаблДан[Срок подготовки]),ТаблДан[Срок отправки],ТаблДан[Срок подготовки]))</f>
        <v>2022</v>
      </c>
      <c r="C124" s="26" t="str">
        <f>TEXT(ТаблДан[[#This Row],[Срок подготовки]],"МММ")</f>
        <v>окт</v>
      </c>
      <c r="D124" s="21">
        <v>44846</v>
      </c>
      <c r="E124" s="21">
        <v>44847</v>
      </c>
      <c r="F124" s="21">
        <v>44846</v>
      </c>
      <c r="G124" s="21">
        <v>44851</v>
      </c>
      <c r="H124" s="22" t="s">
        <v>3</v>
      </c>
      <c r="I124" s="23" t="s">
        <v>23</v>
      </c>
      <c r="J124" s="24" t="s">
        <v>9</v>
      </c>
      <c r="K124" s="25">
        <f>MAX(ТаблДан[Дата подготовки]-ТаблДан[Срок подготовки],0)</f>
        <v>0</v>
      </c>
      <c r="L124" s="25">
        <f>MAX(ТаблДан[[#This Row],[Дата отправки]]-ТаблДан[[#This Row],[Срок отправки]],0)</f>
        <v>0</v>
      </c>
      <c r="M124" s="25">
        <f>IF(ISBLANK(ТаблДан[[#This Row],[Дата подготовки]]),0,-MIN(ТаблДан[Дата подготовки]-ТаблДан[Срок подготовки],0))</f>
        <v>1</v>
      </c>
      <c r="N124" s="25">
        <f>IF(ISBLANK(ТаблДан[[#This Row],[Дата отправки]]),0,-MIN(ТаблДан[Дата отправки]-ТаблДан[Срок отправки],0))</f>
        <v>5</v>
      </c>
      <c r="O124" s="25">
        <f>IF(ISBLANK(ТаблДан[[#This Row],[Дата подготовки]]),0,(ТаблДан[Задержка подготовки]=0)+0)</f>
        <v>1</v>
      </c>
      <c r="P124" s="25">
        <f>IF(ISBLANK(ТаблДан[[#This Row],[Дата подготовки]]),0,1-ТаблДан[[#This Row],[Подготовка без задержки]])</f>
        <v>0</v>
      </c>
      <c r="Q124" s="25">
        <f>IF(ISBLANK(ТаблДан[[#This Row],[Дата отправки]]),0,(ТаблДан[[#This Row],[Задержка отправки]]=0)+0)</f>
        <v>1</v>
      </c>
      <c r="R124" s="25">
        <f>IF(ISBLANK(ТаблДан[[#This Row],[Дата отправки]]),0,1-ТаблДан[[#This Row],[Отправка 
без задержки]])</f>
        <v>0</v>
      </c>
      <c r="S124" s="46" t="str">
        <f>IF(COUNTBLANK(ТаблДан[[#This Row],[Дата подготовки]:[Периодичность]])&gt;0,"Пустые ячейки", "")</f>
        <v/>
      </c>
    </row>
    <row r="125" spans="2:19" s="1" customFormat="1" ht="27" hidden="1" customHeight="1" x14ac:dyDescent="0.25">
      <c r="B125" s="26">
        <f>YEAR(IF(ISBLANK(ТаблДан[Срок подготовки]),ТаблДан[Срок отправки],ТаблДан[Срок подготовки]))</f>
        <v>2022</v>
      </c>
      <c r="C125" s="26" t="str">
        <f>TEXT(ТаблДан[[#This Row],[Срок подготовки]],"МММ")</f>
        <v>ноя</v>
      </c>
      <c r="D125" s="21">
        <v>44874</v>
      </c>
      <c r="E125" s="21">
        <v>44876</v>
      </c>
      <c r="F125" s="21">
        <v>44874</v>
      </c>
      <c r="G125" s="21">
        <v>44880</v>
      </c>
      <c r="H125" s="22" t="s">
        <v>3</v>
      </c>
      <c r="I125" s="23" t="s">
        <v>23</v>
      </c>
      <c r="J125" s="24" t="s">
        <v>9</v>
      </c>
      <c r="K125" s="25">
        <f>MAX(ТаблДан[Дата подготовки]-ТаблДан[Срок подготовки],0)</f>
        <v>0</v>
      </c>
      <c r="L125" s="25">
        <f>MAX(ТаблДан[[#This Row],[Дата отправки]]-ТаблДан[[#This Row],[Срок отправки]],0)</f>
        <v>0</v>
      </c>
      <c r="M125" s="25">
        <f>IF(ISBLANK(ТаблДан[[#This Row],[Дата подготовки]]),0,-MIN(ТаблДан[Дата подготовки]-ТаблДан[Срок подготовки],0))</f>
        <v>2</v>
      </c>
      <c r="N125" s="25">
        <f>IF(ISBLANK(ТаблДан[[#This Row],[Дата отправки]]),0,-MIN(ТаблДан[Дата отправки]-ТаблДан[Срок отправки],0))</f>
        <v>6</v>
      </c>
      <c r="O125" s="25">
        <f>IF(ISBLANK(ТаблДан[[#This Row],[Дата подготовки]]),0,(ТаблДан[Задержка подготовки]=0)+0)</f>
        <v>1</v>
      </c>
      <c r="P125" s="25">
        <f>IF(ISBLANK(ТаблДан[[#This Row],[Дата подготовки]]),0,1-ТаблДан[[#This Row],[Подготовка без задержки]])</f>
        <v>0</v>
      </c>
      <c r="Q125" s="25">
        <f>IF(ISBLANK(ТаблДан[[#This Row],[Дата отправки]]),0,(ТаблДан[[#This Row],[Задержка отправки]]=0)+0)</f>
        <v>1</v>
      </c>
      <c r="R125" s="25">
        <f>IF(ISBLANK(ТаблДан[[#This Row],[Дата отправки]]),0,1-ТаблДан[[#This Row],[Отправка 
без задержки]])</f>
        <v>0</v>
      </c>
      <c r="S125" s="46" t="str">
        <f>IF(COUNTBLANK(ТаблДан[[#This Row],[Дата подготовки]:[Периодичность]])&gt;0,"Пустые ячейки", "")</f>
        <v/>
      </c>
    </row>
    <row r="126" spans="2:19" s="1" customFormat="1" ht="27" hidden="1" customHeight="1" x14ac:dyDescent="0.25">
      <c r="B126" s="26">
        <f>YEAR(IF(ISBLANK(ТаблДан[Срок подготовки]),ТаблДан[Срок отправки],ТаблДан[Срок подготовки]))</f>
        <v>2022</v>
      </c>
      <c r="C126" s="26" t="str">
        <f>TEXT(ТаблДан[[#This Row],[Срок подготовки]],"МММ")</f>
        <v>янв</v>
      </c>
      <c r="D126" s="21">
        <v>44573</v>
      </c>
      <c r="E126" s="21">
        <v>44574</v>
      </c>
      <c r="F126" s="21">
        <v>44573</v>
      </c>
      <c r="G126" s="21">
        <v>44578</v>
      </c>
      <c r="H126" s="22" t="s">
        <v>3</v>
      </c>
      <c r="I126" s="30" t="s">
        <v>30</v>
      </c>
      <c r="J126" s="24" t="s">
        <v>9</v>
      </c>
      <c r="K126" s="25">
        <f>MAX(ТаблДан[Дата подготовки]-ТаблДан[Срок подготовки],0)</f>
        <v>0</v>
      </c>
      <c r="L126" s="25">
        <f>MAX(ТаблДан[[#This Row],[Дата отправки]]-ТаблДан[[#This Row],[Срок отправки]],0)</f>
        <v>0</v>
      </c>
      <c r="M126" s="25">
        <f>IF(ISBLANK(ТаблДан[[#This Row],[Дата подготовки]]),0,-MIN(ТаблДан[Дата подготовки]-ТаблДан[Срок подготовки],0))</f>
        <v>1</v>
      </c>
      <c r="N126" s="25">
        <f>IF(ISBLANK(ТаблДан[[#This Row],[Дата отправки]]),0,-MIN(ТаблДан[Дата отправки]-ТаблДан[Срок отправки],0))</f>
        <v>5</v>
      </c>
      <c r="O126" s="25">
        <f>IF(ISBLANK(ТаблДан[[#This Row],[Дата подготовки]]),0,(ТаблДан[Задержка подготовки]=0)+0)</f>
        <v>1</v>
      </c>
      <c r="P126" s="25">
        <f>IF(ISBLANK(ТаблДан[[#This Row],[Дата подготовки]]),0,1-ТаблДан[[#This Row],[Подготовка без задержки]])</f>
        <v>0</v>
      </c>
      <c r="Q126" s="25">
        <f>IF(ISBLANK(ТаблДан[[#This Row],[Дата отправки]]),0,(ТаблДан[[#This Row],[Задержка отправки]]=0)+0)</f>
        <v>1</v>
      </c>
      <c r="R126" s="25">
        <f>IF(ISBLANK(ТаблДан[[#This Row],[Дата отправки]]),0,1-ТаблДан[[#This Row],[Отправка 
без задержки]])</f>
        <v>0</v>
      </c>
      <c r="S126" s="46" t="str">
        <f>IF(COUNTBLANK(ТаблДан[[#This Row],[Дата подготовки]:[Периодичность]])&gt;0,"Пустые ячейки", "")</f>
        <v/>
      </c>
    </row>
    <row r="127" spans="2:19" s="1" customFormat="1" ht="27" hidden="1" customHeight="1" x14ac:dyDescent="0.25">
      <c r="B127" s="26">
        <f>YEAR(IF(ISBLANK(ТаблДан[Срок подготовки]),ТаблДан[Срок отправки],ТаблДан[Срок подготовки]))</f>
        <v>2022</v>
      </c>
      <c r="C127" s="26" t="str">
        <f>TEXT(ТаблДан[[#This Row],[Срок подготовки]],"МММ")</f>
        <v>фев</v>
      </c>
      <c r="D127" s="21">
        <v>44602</v>
      </c>
      <c r="E127" s="21">
        <v>44603</v>
      </c>
      <c r="F127" s="21">
        <v>44602</v>
      </c>
      <c r="G127" s="21">
        <v>44607</v>
      </c>
      <c r="H127" s="22" t="s">
        <v>3</v>
      </c>
      <c r="I127" s="30" t="s">
        <v>30</v>
      </c>
      <c r="J127" s="24" t="s">
        <v>9</v>
      </c>
      <c r="K127" s="25">
        <f>MAX(ТаблДан[Дата подготовки]-ТаблДан[Срок подготовки],0)</f>
        <v>0</v>
      </c>
      <c r="L127" s="25">
        <f>MAX(ТаблДан[[#This Row],[Дата отправки]]-ТаблДан[[#This Row],[Срок отправки]],0)</f>
        <v>0</v>
      </c>
      <c r="M127" s="25">
        <f>IF(ISBLANK(ТаблДан[[#This Row],[Дата подготовки]]),0,-MIN(ТаблДан[Дата подготовки]-ТаблДан[Срок подготовки],0))</f>
        <v>1</v>
      </c>
      <c r="N127" s="25">
        <f>IF(ISBLANK(ТаблДан[[#This Row],[Дата отправки]]),0,-MIN(ТаблДан[Дата отправки]-ТаблДан[Срок отправки],0))</f>
        <v>5</v>
      </c>
      <c r="O127" s="25">
        <f>IF(ISBLANK(ТаблДан[[#This Row],[Дата подготовки]]),0,(ТаблДан[Задержка подготовки]=0)+0)</f>
        <v>1</v>
      </c>
      <c r="P127" s="25">
        <f>IF(ISBLANK(ТаблДан[[#This Row],[Дата подготовки]]),0,1-ТаблДан[[#This Row],[Подготовка без задержки]])</f>
        <v>0</v>
      </c>
      <c r="Q127" s="25">
        <f>IF(ISBLANK(ТаблДан[[#This Row],[Дата отправки]]),0,(ТаблДан[[#This Row],[Задержка отправки]]=0)+0)</f>
        <v>1</v>
      </c>
      <c r="R127" s="25">
        <f>IF(ISBLANK(ТаблДан[[#This Row],[Дата отправки]]),0,1-ТаблДан[[#This Row],[Отправка 
без задержки]])</f>
        <v>0</v>
      </c>
      <c r="S127" s="46" t="str">
        <f>IF(COUNTBLANK(ТаблДан[[#This Row],[Дата подготовки]:[Периодичность]])&gt;0,"Пустые ячейки", "")</f>
        <v/>
      </c>
    </row>
    <row r="128" spans="2:19" s="1" customFormat="1" ht="27" hidden="1" customHeight="1" x14ac:dyDescent="0.25">
      <c r="B128" s="26">
        <f>YEAR(IF(ISBLANK(ТаблДан[Срок подготовки]),ТаблДан[Срок отправки],ТаблДан[Срок подготовки]))</f>
        <v>2022</v>
      </c>
      <c r="C128" s="26" t="str">
        <f>TEXT(ТаблДан[[#This Row],[Срок подготовки]],"МММ")</f>
        <v>мар</v>
      </c>
      <c r="D128" s="21">
        <v>44634</v>
      </c>
      <c r="E128" s="21">
        <v>44631</v>
      </c>
      <c r="F128" s="21">
        <v>44634</v>
      </c>
      <c r="G128" s="21">
        <v>44635</v>
      </c>
      <c r="H128" s="22" t="s">
        <v>3</v>
      </c>
      <c r="I128" s="30" t="s">
        <v>30</v>
      </c>
      <c r="J128" s="24" t="s">
        <v>9</v>
      </c>
      <c r="K128" s="25">
        <f>MAX(ТаблДан[Дата подготовки]-ТаблДан[Срок подготовки],0)</f>
        <v>3</v>
      </c>
      <c r="L128" s="25">
        <f>MAX(ТаблДан[[#This Row],[Дата отправки]]-ТаблДан[[#This Row],[Срок отправки]],0)</f>
        <v>0</v>
      </c>
      <c r="M128" s="25">
        <f>IF(ISBLANK(ТаблДан[[#This Row],[Дата подготовки]]),0,-MIN(ТаблДан[Дата подготовки]-ТаблДан[Срок подготовки],0))</f>
        <v>0</v>
      </c>
      <c r="N128" s="25">
        <f>IF(ISBLANK(ТаблДан[[#This Row],[Дата отправки]]),0,-MIN(ТаблДан[Дата отправки]-ТаблДан[Срок отправки],0))</f>
        <v>1</v>
      </c>
      <c r="O128" s="25">
        <f>IF(ISBLANK(ТаблДан[[#This Row],[Дата подготовки]]),0,(ТаблДан[Задержка подготовки]=0)+0)</f>
        <v>0</v>
      </c>
      <c r="P128" s="25">
        <f>IF(ISBLANK(ТаблДан[[#This Row],[Дата подготовки]]),0,1-ТаблДан[[#This Row],[Подготовка без задержки]])</f>
        <v>1</v>
      </c>
      <c r="Q128" s="25">
        <f>IF(ISBLANK(ТаблДан[[#This Row],[Дата отправки]]),0,(ТаблДан[[#This Row],[Задержка отправки]]=0)+0)</f>
        <v>1</v>
      </c>
      <c r="R128" s="25">
        <f>IF(ISBLANK(ТаблДан[[#This Row],[Дата отправки]]),0,1-ТаблДан[[#This Row],[Отправка 
без задержки]])</f>
        <v>0</v>
      </c>
      <c r="S128" s="46" t="str">
        <f>IF(COUNTBLANK(ТаблДан[[#This Row],[Дата подготовки]:[Периодичность]])&gt;0,"Пустые ячейки", "")</f>
        <v/>
      </c>
    </row>
    <row r="129" spans="2:19" s="1" customFormat="1" ht="27" hidden="1" customHeight="1" x14ac:dyDescent="0.25">
      <c r="B129" s="26">
        <f>YEAR(IF(ISBLANK(ТаблДан[Срок подготовки]),ТаблДан[Срок отправки],ТаблДан[Срок подготовки]))</f>
        <v>2022</v>
      </c>
      <c r="C129" s="26" t="str">
        <f>TEXT(ТаблДан[[#This Row],[Срок подготовки]],"МММ")</f>
        <v>фев</v>
      </c>
      <c r="D129" s="21">
        <v>44602</v>
      </c>
      <c r="E129" s="21">
        <v>44603</v>
      </c>
      <c r="F129" s="21">
        <v>44602</v>
      </c>
      <c r="G129" s="21">
        <v>44607</v>
      </c>
      <c r="H129" s="22" t="s">
        <v>3</v>
      </c>
      <c r="I129" s="23" t="s">
        <v>26</v>
      </c>
      <c r="J129" s="31" t="s">
        <v>11</v>
      </c>
      <c r="K129" s="25">
        <f>MAX(ТаблДан[Дата подготовки]-ТаблДан[Срок подготовки],0)</f>
        <v>0</v>
      </c>
      <c r="L129" s="25">
        <f>MAX(ТаблДан[[#This Row],[Дата отправки]]-ТаблДан[[#This Row],[Срок отправки]],0)</f>
        <v>0</v>
      </c>
      <c r="M129" s="25">
        <f>IF(ISBLANK(ТаблДан[[#This Row],[Дата подготовки]]),0,-MIN(ТаблДан[Дата подготовки]-ТаблДан[Срок подготовки],0))</f>
        <v>1</v>
      </c>
      <c r="N129" s="25">
        <f>IF(ISBLANK(ТаблДан[[#This Row],[Дата отправки]]),0,-MIN(ТаблДан[Дата отправки]-ТаблДан[Срок отправки],0))</f>
        <v>5</v>
      </c>
      <c r="O129" s="25">
        <f>IF(ISBLANK(ТаблДан[[#This Row],[Дата подготовки]]),0,(ТаблДан[Задержка подготовки]=0)+0)</f>
        <v>1</v>
      </c>
      <c r="P129" s="25">
        <f>IF(ISBLANK(ТаблДан[[#This Row],[Дата подготовки]]),0,1-ТаблДан[[#This Row],[Подготовка без задержки]])</f>
        <v>0</v>
      </c>
      <c r="Q129" s="25">
        <f>IF(ISBLANK(ТаблДан[[#This Row],[Дата отправки]]),0,(ТаблДан[[#This Row],[Задержка отправки]]=0)+0)</f>
        <v>1</v>
      </c>
      <c r="R129" s="25">
        <f>IF(ISBLANK(ТаблДан[[#This Row],[Дата отправки]]),0,1-ТаблДан[[#This Row],[Отправка 
без задержки]])</f>
        <v>0</v>
      </c>
      <c r="S129" s="46" t="str">
        <f>IF(COUNTBLANK(ТаблДан[[#This Row],[Дата подготовки]:[Периодичность]])&gt;0,"Пустые ячейки", "")</f>
        <v/>
      </c>
    </row>
    <row r="130" spans="2:19" s="1" customFormat="1" ht="27" hidden="1" customHeight="1" x14ac:dyDescent="0.25">
      <c r="B130" s="26">
        <f>YEAR(IF(ISBLANK(ТаблДан[Срок подготовки]),ТаблДан[Срок отправки],ТаблДан[Срок подготовки]))</f>
        <v>2022</v>
      </c>
      <c r="C130" s="26" t="str">
        <f>TEXT(ТаблДан[[#This Row],[Срок подготовки]],"МММ")</f>
        <v>фев</v>
      </c>
      <c r="D130" s="21">
        <v>44602</v>
      </c>
      <c r="E130" s="21">
        <v>44603</v>
      </c>
      <c r="F130" s="21">
        <v>44602</v>
      </c>
      <c r="G130" s="21">
        <v>44607</v>
      </c>
      <c r="H130" s="22" t="s">
        <v>3</v>
      </c>
      <c r="I130" s="23" t="s">
        <v>72</v>
      </c>
      <c r="J130" s="31" t="s">
        <v>11</v>
      </c>
      <c r="K130" s="25">
        <f>MAX(ТаблДан[Дата подготовки]-ТаблДан[Срок подготовки],0)</f>
        <v>0</v>
      </c>
      <c r="L130" s="25">
        <f>MAX(ТаблДан[[#This Row],[Дата отправки]]-ТаблДан[[#This Row],[Срок отправки]],0)</f>
        <v>0</v>
      </c>
      <c r="M130" s="25">
        <f>IF(ISBLANK(ТаблДан[[#This Row],[Дата подготовки]]),0,-MIN(ТаблДан[Дата подготовки]-ТаблДан[Срок подготовки],0))</f>
        <v>1</v>
      </c>
      <c r="N130" s="25">
        <f>IF(ISBLANK(ТаблДан[[#This Row],[Дата отправки]]),0,-MIN(ТаблДан[Дата отправки]-ТаблДан[Срок отправки],0))</f>
        <v>5</v>
      </c>
      <c r="O130" s="25">
        <f>IF(ISBLANK(ТаблДан[[#This Row],[Дата подготовки]]),0,(ТаблДан[Задержка подготовки]=0)+0)</f>
        <v>1</v>
      </c>
      <c r="P130" s="25">
        <f>IF(ISBLANK(ТаблДан[[#This Row],[Дата подготовки]]),0,1-ТаблДан[[#This Row],[Подготовка без задержки]])</f>
        <v>0</v>
      </c>
      <c r="Q130" s="25">
        <f>IF(ISBLANK(ТаблДан[[#This Row],[Дата отправки]]),0,(ТаблДан[[#This Row],[Задержка отправки]]=0)+0)</f>
        <v>1</v>
      </c>
      <c r="R130" s="25">
        <f>IF(ISBLANK(ТаблДан[[#This Row],[Дата отправки]]),0,1-ТаблДан[[#This Row],[Отправка 
без задержки]])</f>
        <v>0</v>
      </c>
      <c r="S130" s="46" t="str">
        <f>IF(COUNTBLANK(ТаблДан[[#This Row],[Дата подготовки]:[Периодичность]])&gt;0,"Пустые ячейки", "")</f>
        <v/>
      </c>
    </row>
    <row r="131" spans="2:19" s="1" customFormat="1" ht="27" hidden="1" customHeight="1" x14ac:dyDescent="0.25">
      <c r="B131" s="26">
        <f>YEAR(IF(ISBLANK(ТаблДан[Срок подготовки]),ТаблДан[Срок отправки],ТаблДан[Срок подготовки]))</f>
        <v>2022</v>
      </c>
      <c r="C131" s="26" t="str">
        <f>TEXT(ТаблДан[[#This Row],[Срок подготовки]],"МММ")</f>
        <v>фев</v>
      </c>
      <c r="D131" s="21">
        <v>44602</v>
      </c>
      <c r="E131" s="21">
        <v>44603</v>
      </c>
      <c r="F131" s="21">
        <v>44602</v>
      </c>
      <c r="G131" s="21">
        <v>44607</v>
      </c>
      <c r="H131" s="22" t="s">
        <v>3</v>
      </c>
      <c r="I131" s="23" t="s">
        <v>78</v>
      </c>
      <c r="J131" s="31" t="s">
        <v>11</v>
      </c>
      <c r="K131" s="25">
        <f>MAX(ТаблДан[Дата подготовки]-ТаблДан[Срок подготовки],0)</f>
        <v>0</v>
      </c>
      <c r="L131" s="25">
        <f>MAX(ТаблДан[[#This Row],[Дата отправки]]-ТаблДан[[#This Row],[Срок отправки]],0)</f>
        <v>0</v>
      </c>
      <c r="M131" s="25">
        <f>IF(ISBLANK(ТаблДан[[#This Row],[Дата подготовки]]),0,-MIN(ТаблДан[Дата подготовки]-ТаблДан[Срок подготовки],0))</f>
        <v>1</v>
      </c>
      <c r="N131" s="25">
        <f>IF(ISBLANK(ТаблДан[[#This Row],[Дата отправки]]),0,-MIN(ТаблДан[Дата отправки]-ТаблДан[Срок отправки],0))</f>
        <v>5</v>
      </c>
      <c r="O131" s="25">
        <f>IF(ISBLANK(ТаблДан[[#This Row],[Дата подготовки]]),0,(ТаблДан[Задержка подготовки]=0)+0)</f>
        <v>1</v>
      </c>
      <c r="P131" s="25">
        <f>IF(ISBLANK(ТаблДан[[#This Row],[Дата подготовки]]),0,1-ТаблДан[[#This Row],[Подготовка без задержки]])</f>
        <v>0</v>
      </c>
      <c r="Q131" s="25">
        <f>IF(ISBLANK(ТаблДан[[#This Row],[Дата отправки]]),0,(ТаблДан[[#This Row],[Задержка отправки]]=0)+0)</f>
        <v>1</v>
      </c>
      <c r="R131" s="25">
        <f>IF(ISBLANK(ТаблДан[[#This Row],[Дата отправки]]),0,1-ТаблДан[[#This Row],[Отправка 
без задержки]])</f>
        <v>0</v>
      </c>
      <c r="S131" s="46" t="str">
        <f>IF(COUNTBLANK(ТаблДан[[#This Row],[Дата подготовки]:[Периодичность]])&gt;0,"Пустые ячейки", "")</f>
        <v/>
      </c>
    </row>
    <row r="132" spans="2:19" s="1" customFormat="1" ht="27" hidden="1" customHeight="1" x14ac:dyDescent="0.25">
      <c r="B132" s="26">
        <f>YEAR(IF(ISBLANK(ТаблДан[Срок подготовки]),ТаблДан[Срок отправки],ТаблДан[Срок подготовки]))</f>
        <v>2022</v>
      </c>
      <c r="C132" s="26" t="str">
        <f>TEXT(ТаблДан[[#This Row],[Срок подготовки]],"МММ")</f>
        <v>янв</v>
      </c>
      <c r="D132" s="21">
        <v>44573</v>
      </c>
      <c r="E132" s="21">
        <v>44574</v>
      </c>
      <c r="F132" s="21">
        <v>44573</v>
      </c>
      <c r="G132" s="21">
        <v>44578</v>
      </c>
      <c r="H132" s="22" t="s">
        <v>3</v>
      </c>
      <c r="I132" s="23" t="s">
        <v>20</v>
      </c>
      <c r="J132" s="24" t="s">
        <v>9</v>
      </c>
      <c r="K132" s="25">
        <f>MAX(ТаблДан[Дата подготовки]-ТаблДан[Срок подготовки],0)</f>
        <v>0</v>
      </c>
      <c r="L132" s="25">
        <f>MAX(ТаблДан[[#This Row],[Дата отправки]]-ТаблДан[[#This Row],[Срок отправки]],0)</f>
        <v>0</v>
      </c>
      <c r="M132" s="25">
        <f>IF(ISBLANK(ТаблДан[[#This Row],[Дата подготовки]]),0,-MIN(ТаблДан[Дата подготовки]-ТаблДан[Срок подготовки],0))</f>
        <v>1</v>
      </c>
      <c r="N132" s="25">
        <f>IF(ISBLANK(ТаблДан[[#This Row],[Дата отправки]]),0,-MIN(ТаблДан[Дата отправки]-ТаблДан[Срок отправки],0))</f>
        <v>5</v>
      </c>
      <c r="O132" s="25">
        <f>IF(ISBLANK(ТаблДан[[#This Row],[Дата подготовки]]),0,(ТаблДан[Задержка подготовки]=0)+0)</f>
        <v>1</v>
      </c>
      <c r="P132" s="25">
        <f>IF(ISBLANK(ТаблДан[[#This Row],[Дата подготовки]]),0,1-ТаблДан[[#This Row],[Подготовка без задержки]])</f>
        <v>0</v>
      </c>
      <c r="Q132" s="25">
        <f>IF(ISBLANK(ТаблДан[[#This Row],[Дата отправки]]),0,(ТаблДан[[#This Row],[Задержка отправки]]=0)+0)</f>
        <v>1</v>
      </c>
      <c r="R132" s="25">
        <f>IF(ISBLANK(ТаблДан[[#This Row],[Дата отправки]]),0,1-ТаблДан[[#This Row],[Отправка 
без задержки]])</f>
        <v>0</v>
      </c>
      <c r="S132" s="46" t="str">
        <f>IF(COUNTBLANK(ТаблДан[[#This Row],[Дата подготовки]:[Периодичность]])&gt;0,"Пустые ячейки", "")</f>
        <v/>
      </c>
    </row>
    <row r="133" spans="2:19" s="1" customFormat="1" ht="27" hidden="1" customHeight="1" x14ac:dyDescent="0.25">
      <c r="B133" s="26">
        <f>YEAR(IF(ISBLANK(ТаблДан[Срок подготовки]),ТаблДан[Срок отправки],ТаблДан[Срок подготовки]))</f>
        <v>2022</v>
      </c>
      <c r="C133" s="26" t="str">
        <f>TEXT(ТаблДан[[#This Row],[Срок подготовки]],"МММ")</f>
        <v>фев</v>
      </c>
      <c r="D133" s="21">
        <v>44602</v>
      </c>
      <c r="E133" s="21">
        <v>44603</v>
      </c>
      <c r="F133" s="21">
        <v>44602</v>
      </c>
      <c r="G133" s="21">
        <v>44607</v>
      </c>
      <c r="H133" s="22" t="s">
        <v>3</v>
      </c>
      <c r="I133" s="23" t="s">
        <v>20</v>
      </c>
      <c r="J133" s="24" t="s">
        <v>9</v>
      </c>
      <c r="K133" s="25">
        <f>MAX(ТаблДан[Дата подготовки]-ТаблДан[Срок подготовки],0)</f>
        <v>0</v>
      </c>
      <c r="L133" s="25">
        <f>MAX(ТаблДан[[#This Row],[Дата отправки]]-ТаблДан[[#This Row],[Срок отправки]],0)</f>
        <v>0</v>
      </c>
      <c r="M133" s="25">
        <f>IF(ISBLANK(ТаблДан[[#This Row],[Дата подготовки]]),0,-MIN(ТаблДан[Дата подготовки]-ТаблДан[Срок подготовки],0))</f>
        <v>1</v>
      </c>
      <c r="N133" s="25">
        <f>IF(ISBLANK(ТаблДан[[#This Row],[Дата отправки]]),0,-MIN(ТаблДан[Дата отправки]-ТаблДан[Срок отправки],0))</f>
        <v>5</v>
      </c>
      <c r="O133" s="25">
        <f>IF(ISBLANK(ТаблДан[[#This Row],[Дата подготовки]]),0,(ТаблДан[Задержка подготовки]=0)+0)</f>
        <v>1</v>
      </c>
      <c r="P133" s="25">
        <f>IF(ISBLANK(ТаблДан[[#This Row],[Дата подготовки]]),0,1-ТаблДан[[#This Row],[Подготовка без задержки]])</f>
        <v>0</v>
      </c>
      <c r="Q133" s="25">
        <f>IF(ISBLANK(ТаблДан[[#This Row],[Дата отправки]]),0,(ТаблДан[[#This Row],[Задержка отправки]]=0)+0)</f>
        <v>1</v>
      </c>
      <c r="R133" s="25">
        <f>IF(ISBLANK(ТаблДан[[#This Row],[Дата отправки]]),0,1-ТаблДан[[#This Row],[Отправка 
без задержки]])</f>
        <v>0</v>
      </c>
      <c r="S133" s="46" t="str">
        <f>IF(COUNTBLANK(ТаблДан[[#This Row],[Дата подготовки]:[Периодичность]])&gt;0,"Пустые ячейки", "")</f>
        <v/>
      </c>
    </row>
    <row r="134" spans="2:19" s="1" customFormat="1" ht="27" hidden="1" customHeight="1" x14ac:dyDescent="0.25">
      <c r="B134" s="26">
        <f>YEAR(IF(ISBLANK(ТаблДан[Срок подготовки]),ТаблДан[Срок отправки],ТаблДан[Срок подготовки]))</f>
        <v>2022</v>
      </c>
      <c r="C134" s="26" t="str">
        <f>TEXT(ТаблДан[[#This Row],[Срок подготовки]],"МММ")</f>
        <v>мар</v>
      </c>
      <c r="D134" s="21">
        <v>44634</v>
      </c>
      <c r="E134" s="21">
        <v>44631</v>
      </c>
      <c r="F134" s="21">
        <v>44634</v>
      </c>
      <c r="G134" s="21">
        <v>44635</v>
      </c>
      <c r="H134" s="22" t="s">
        <v>3</v>
      </c>
      <c r="I134" s="23" t="s">
        <v>20</v>
      </c>
      <c r="J134" s="24" t="s">
        <v>9</v>
      </c>
      <c r="K134" s="25">
        <f>MAX(ТаблДан[Дата подготовки]-ТаблДан[Срок подготовки],0)</f>
        <v>3</v>
      </c>
      <c r="L134" s="25">
        <f>MAX(ТаблДан[[#This Row],[Дата отправки]]-ТаблДан[[#This Row],[Срок отправки]],0)</f>
        <v>0</v>
      </c>
      <c r="M134" s="25">
        <f>IF(ISBLANK(ТаблДан[[#This Row],[Дата подготовки]]),0,-MIN(ТаблДан[Дата подготовки]-ТаблДан[Срок подготовки],0))</f>
        <v>0</v>
      </c>
      <c r="N134" s="25">
        <f>IF(ISBLANK(ТаблДан[[#This Row],[Дата отправки]]),0,-MIN(ТаблДан[Дата отправки]-ТаблДан[Срок отправки],0))</f>
        <v>1</v>
      </c>
      <c r="O134" s="25">
        <f>IF(ISBLANK(ТаблДан[[#This Row],[Дата подготовки]]),0,(ТаблДан[Задержка подготовки]=0)+0)</f>
        <v>0</v>
      </c>
      <c r="P134" s="25">
        <f>IF(ISBLANK(ТаблДан[[#This Row],[Дата подготовки]]),0,1-ТаблДан[[#This Row],[Подготовка без задержки]])</f>
        <v>1</v>
      </c>
      <c r="Q134" s="25">
        <f>IF(ISBLANK(ТаблДан[[#This Row],[Дата отправки]]),0,(ТаблДан[[#This Row],[Задержка отправки]]=0)+0)</f>
        <v>1</v>
      </c>
      <c r="R134" s="25">
        <f>IF(ISBLANK(ТаблДан[[#This Row],[Дата отправки]]),0,1-ТаблДан[[#This Row],[Отправка 
без задержки]])</f>
        <v>0</v>
      </c>
      <c r="S134" s="46" t="str">
        <f>IF(COUNTBLANK(ТаблДан[[#This Row],[Дата подготовки]:[Периодичность]])&gt;0,"Пустые ячейки", "")</f>
        <v/>
      </c>
    </row>
    <row r="135" spans="2:19" s="1" customFormat="1" ht="27" hidden="1" customHeight="1" x14ac:dyDescent="0.25">
      <c r="B135" s="26">
        <f>YEAR(IF(ISBLANK(ТаблДан[Срок подготовки]),ТаблДан[Срок отправки],ТаблДан[Срок подготовки]))</f>
        <v>2022</v>
      </c>
      <c r="C135" s="26" t="str">
        <f>TEXT(ТаблДан[[#This Row],[Срок подготовки]],"МММ")</f>
        <v>апр</v>
      </c>
      <c r="D135" s="21">
        <v>44669</v>
      </c>
      <c r="E135" s="21">
        <v>44664</v>
      </c>
      <c r="F135" s="21">
        <v>44669</v>
      </c>
      <c r="G135" s="21">
        <v>44666</v>
      </c>
      <c r="H135" s="22" t="s">
        <v>3</v>
      </c>
      <c r="I135" s="23" t="s">
        <v>20</v>
      </c>
      <c r="J135" s="24" t="s">
        <v>9</v>
      </c>
      <c r="K135" s="25">
        <f>MAX(ТаблДан[Дата подготовки]-ТаблДан[Срок подготовки],0)</f>
        <v>5</v>
      </c>
      <c r="L135" s="25">
        <f>MAX(ТаблДан[[#This Row],[Дата отправки]]-ТаблДан[[#This Row],[Срок отправки]],0)</f>
        <v>3</v>
      </c>
      <c r="M135" s="25">
        <f>IF(ISBLANK(ТаблДан[[#This Row],[Дата подготовки]]),0,-MIN(ТаблДан[Дата подготовки]-ТаблДан[Срок подготовки],0))</f>
        <v>0</v>
      </c>
      <c r="N135" s="25">
        <f>IF(ISBLANK(ТаблДан[[#This Row],[Дата отправки]]),0,-MIN(ТаблДан[Дата отправки]-ТаблДан[Срок отправки],0))</f>
        <v>0</v>
      </c>
      <c r="O135" s="25">
        <f>IF(ISBLANK(ТаблДан[[#This Row],[Дата подготовки]]),0,(ТаблДан[Задержка подготовки]=0)+0)</f>
        <v>0</v>
      </c>
      <c r="P135" s="25">
        <f>IF(ISBLANK(ТаблДан[[#This Row],[Дата подготовки]]),0,1-ТаблДан[[#This Row],[Подготовка без задержки]])</f>
        <v>1</v>
      </c>
      <c r="Q135" s="25">
        <f>IF(ISBLANK(ТаблДан[[#This Row],[Дата отправки]]),0,(ТаблДан[[#This Row],[Задержка отправки]]=0)+0)</f>
        <v>0</v>
      </c>
      <c r="R135" s="25">
        <f>IF(ISBLANK(ТаблДан[[#This Row],[Дата отправки]]),0,1-ТаблДан[[#This Row],[Отправка 
без задержки]])</f>
        <v>1</v>
      </c>
      <c r="S135" s="46" t="str">
        <f>IF(COUNTBLANK(ТаблДан[[#This Row],[Дата подготовки]:[Периодичность]])&gt;0,"Пустые ячейки", "")</f>
        <v/>
      </c>
    </row>
    <row r="136" spans="2:19" s="1" customFormat="1" ht="27" hidden="1" customHeight="1" x14ac:dyDescent="0.25">
      <c r="B136" s="26">
        <f>YEAR(IF(ISBLANK(ТаблДан[Срок подготовки]),ТаблДан[Срок отправки],ТаблДан[Срок подготовки]))</f>
        <v>2022</v>
      </c>
      <c r="C136" s="26" t="str">
        <f>TEXT(ТаблДан[[#This Row],[Срок подготовки]],"МММ")</f>
        <v>май</v>
      </c>
      <c r="D136" s="21">
        <v>44700</v>
      </c>
      <c r="E136" s="21">
        <v>44693</v>
      </c>
      <c r="F136" s="21">
        <v>44700</v>
      </c>
      <c r="G136" s="21">
        <v>44697</v>
      </c>
      <c r="H136" s="22" t="s">
        <v>3</v>
      </c>
      <c r="I136" s="23" t="s">
        <v>20</v>
      </c>
      <c r="J136" s="24" t="s">
        <v>9</v>
      </c>
      <c r="K136" s="25">
        <f>MAX(ТаблДан[Дата подготовки]-ТаблДан[Срок подготовки],0)</f>
        <v>7</v>
      </c>
      <c r="L136" s="25">
        <f>MAX(ТаблДан[[#This Row],[Дата отправки]]-ТаблДан[[#This Row],[Срок отправки]],0)</f>
        <v>3</v>
      </c>
      <c r="M136" s="25">
        <f>IF(ISBLANK(ТаблДан[[#This Row],[Дата подготовки]]),0,-MIN(ТаблДан[Дата подготовки]-ТаблДан[Срок подготовки],0))</f>
        <v>0</v>
      </c>
      <c r="N136" s="25">
        <f>IF(ISBLANK(ТаблДан[[#This Row],[Дата отправки]]),0,-MIN(ТаблДан[Дата отправки]-ТаблДан[Срок отправки],0))</f>
        <v>0</v>
      </c>
      <c r="O136" s="25">
        <f>IF(ISBLANK(ТаблДан[[#This Row],[Дата подготовки]]),0,(ТаблДан[Задержка подготовки]=0)+0)</f>
        <v>0</v>
      </c>
      <c r="P136" s="25">
        <f>IF(ISBLANK(ТаблДан[[#This Row],[Дата подготовки]]),0,1-ТаблДан[[#This Row],[Подготовка без задержки]])</f>
        <v>1</v>
      </c>
      <c r="Q136" s="25">
        <f>IF(ISBLANK(ТаблДан[[#This Row],[Дата отправки]]),0,(ТаблДан[[#This Row],[Задержка отправки]]=0)+0)</f>
        <v>0</v>
      </c>
      <c r="R136" s="25">
        <f>IF(ISBLANK(ТаблДан[[#This Row],[Дата отправки]]),0,1-ТаблДан[[#This Row],[Отправка 
без задержки]])</f>
        <v>1</v>
      </c>
      <c r="S136" s="46" t="str">
        <f>IF(COUNTBLANK(ТаблДан[[#This Row],[Дата подготовки]:[Периодичность]])&gt;0,"Пустые ячейки", "")</f>
        <v/>
      </c>
    </row>
    <row r="137" spans="2:19" s="1" customFormat="1" ht="27" hidden="1" customHeight="1" x14ac:dyDescent="0.25">
      <c r="B137" s="26">
        <f>YEAR(IF(ISBLANK(ТаблДан[Срок подготовки]),ТаблДан[Срок отправки],ТаблДан[Срок подготовки]))</f>
        <v>2022</v>
      </c>
      <c r="C137" s="26" t="str">
        <f>TEXT(ТаблДан[[#This Row],[Срок подготовки]],"МММ")</f>
        <v>июн</v>
      </c>
      <c r="D137" s="21">
        <v>44722</v>
      </c>
      <c r="E137" s="21">
        <v>44725</v>
      </c>
      <c r="F137" s="21">
        <v>44722</v>
      </c>
      <c r="G137" s="21">
        <v>44727</v>
      </c>
      <c r="H137" s="22" t="s">
        <v>3</v>
      </c>
      <c r="I137" s="23" t="s">
        <v>20</v>
      </c>
      <c r="J137" s="24" t="s">
        <v>9</v>
      </c>
      <c r="K137" s="25">
        <f>MAX(ТаблДан[Дата подготовки]-ТаблДан[Срок подготовки],0)</f>
        <v>0</v>
      </c>
      <c r="L137" s="25">
        <f>MAX(ТаблДан[[#This Row],[Дата отправки]]-ТаблДан[[#This Row],[Срок отправки]],0)</f>
        <v>0</v>
      </c>
      <c r="M137" s="25">
        <f>IF(ISBLANK(ТаблДан[[#This Row],[Дата подготовки]]),0,-MIN(ТаблДан[Дата подготовки]-ТаблДан[Срок подготовки],0))</f>
        <v>3</v>
      </c>
      <c r="N137" s="25">
        <f>IF(ISBLANK(ТаблДан[[#This Row],[Дата отправки]]),0,-MIN(ТаблДан[Дата отправки]-ТаблДан[Срок отправки],0))</f>
        <v>5</v>
      </c>
      <c r="O137" s="25">
        <f>IF(ISBLANK(ТаблДан[[#This Row],[Дата подготовки]]),0,(ТаблДан[Задержка подготовки]=0)+0)</f>
        <v>1</v>
      </c>
      <c r="P137" s="25">
        <f>IF(ISBLANK(ТаблДан[[#This Row],[Дата подготовки]]),0,1-ТаблДан[[#This Row],[Подготовка без задержки]])</f>
        <v>0</v>
      </c>
      <c r="Q137" s="25">
        <f>IF(ISBLANK(ТаблДан[[#This Row],[Дата отправки]]),0,(ТаблДан[[#This Row],[Задержка отправки]]=0)+0)</f>
        <v>1</v>
      </c>
      <c r="R137" s="25">
        <f>IF(ISBLANK(ТаблДан[[#This Row],[Дата отправки]]),0,1-ТаблДан[[#This Row],[Отправка 
без задержки]])</f>
        <v>0</v>
      </c>
      <c r="S137" s="46" t="str">
        <f>IF(COUNTBLANK(ТаблДан[[#This Row],[Дата подготовки]:[Периодичность]])&gt;0,"Пустые ячейки", "")</f>
        <v/>
      </c>
    </row>
    <row r="138" spans="2:19" s="1" customFormat="1" ht="27" hidden="1" customHeight="1" x14ac:dyDescent="0.25">
      <c r="B138" s="26">
        <f>YEAR(IF(ISBLANK(ТаблДан[Срок подготовки]),ТаблДан[Срок отправки],ТаблДан[Срок подготовки]))</f>
        <v>2022</v>
      </c>
      <c r="C138" s="26" t="str">
        <f>TEXT(ТаблДан[[#This Row],[Срок подготовки]],"МММ")</f>
        <v>июл</v>
      </c>
      <c r="D138" s="21">
        <v>44755</v>
      </c>
      <c r="E138" s="21">
        <v>44755</v>
      </c>
      <c r="F138" s="21">
        <v>44755</v>
      </c>
      <c r="G138" s="21">
        <v>44757</v>
      </c>
      <c r="H138" s="22" t="s">
        <v>3</v>
      </c>
      <c r="I138" s="23" t="s">
        <v>20</v>
      </c>
      <c r="J138" s="24" t="s">
        <v>9</v>
      </c>
      <c r="K138" s="25">
        <f>MAX(ТаблДан[Дата подготовки]-ТаблДан[Срок подготовки],0)</f>
        <v>0</v>
      </c>
      <c r="L138" s="25">
        <f>MAX(ТаблДан[[#This Row],[Дата отправки]]-ТаблДан[[#This Row],[Срок отправки]],0)</f>
        <v>0</v>
      </c>
      <c r="M138" s="25">
        <f>IF(ISBLANK(ТаблДан[[#This Row],[Дата подготовки]]),0,-MIN(ТаблДан[Дата подготовки]-ТаблДан[Срок подготовки],0))</f>
        <v>0</v>
      </c>
      <c r="N138" s="25">
        <f>IF(ISBLANK(ТаблДан[[#This Row],[Дата отправки]]),0,-MIN(ТаблДан[Дата отправки]-ТаблДан[Срок отправки],0))</f>
        <v>2</v>
      </c>
      <c r="O138" s="25">
        <f>IF(ISBLANK(ТаблДан[[#This Row],[Дата подготовки]]),0,(ТаблДан[Задержка подготовки]=0)+0)</f>
        <v>1</v>
      </c>
      <c r="P138" s="25">
        <f>IF(ISBLANK(ТаблДан[[#This Row],[Дата подготовки]]),0,1-ТаблДан[[#This Row],[Подготовка без задержки]])</f>
        <v>0</v>
      </c>
      <c r="Q138" s="25">
        <f>IF(ISBLANK(ТаблДан[[#This Row],[Дата отправки]]),0,(ТаблДан[[#This Row],[Задержка отправки]]=0)+0)</f>
        <v>1</v>
      </c>
      <c r="R138" s="25">
        <f>IF(ISBLANK(ТаблДан[[#This Row],[Дата отправки]]),0,1-ТаблДан[[#This Row],[Отправка 
без задержки]])</f>
        <v>0</v>
      </c>
      <c r="S138" s="46" t="str">
        <f>IF(COUNTBLANK(ТаблДан[[#This Row],[Дата подготовки]:[Периодичность]])&gt;0,"Пустые ячейки", "")</f>
        <v/>
      </c>
    </row>
    <row r="139" spans="2:19" s="1" customFormat="1" ht="27" hidden="1" customHeight="1" x14ac:dyDescent="0.25">
      <c r="B139" s="26">
        <f>YEAR(IF(ISBLANK(ТаблДан[Срок подготовки]),ТаблДан[Срок отправки],ТаблДан[Срок подготовки]))</f>
        <v>2022</v>
      </c>
      <c r="C139" s="26" t="str">
        <f>TEXT(ТаблДан[[#This Row],[Срок подготовки]],"МММ")</f>
        <v>авг</v>
      </c>
      <c r="D139" s="21">
        <v>44784</v>
      </c>
      <c r="E139" s="21">
        <v>44784</v>
      </c>
      <c r="F139" s="21">
        <v>44784</v>
      </c>
      <c r="G139" s="21">
        <v>44788</v>
      </c>
      <c r="H139" s="22" t="s">
        <v>3</v>
      </c>
      <c r="I139" s="23" t="s">
        <v>20</v>
      </c>
      <c r="J139" s="24" t="s">
        <v>9</v>
      </c>
      <c r="K139" s="25">
        <f>MAX(ТаблДан[Дата подготовки]-ТаблДан[Срок подготовки],0)</f>
        <v>0</v>
      </c>
      <c r="L139" s="25">
        <f>MAX(ТаблДан[[#This Row],[Дата отправки]]-ТаблДан[[#This Row],[Срок отправки]],0)</f>
        <v>0</v>
      </c>
      <c r="M139" s="25">
        <f>IF(ISBLANK(ТаблДан[[#This Row],[Дата подготовки]]),0,-MIN(ТаблДан[Дата подготовки]-ТаблДан[Срок подготовки],0))</f>
        <v>0</v>
      </c>
      <c r="N139" s="25">
        <f>IF(ISBLANK(ТаблДан[[#This Row],[Дата отправки]]),0,-MIN(ТаблДан[Дата отправки]-ТаблДан[Срок отправки],0))</f>
        <v>4</v>
      </c>
      <c r="O139" s="25">
        <f>IF(ISBLANK(ТаблДан[[#This Row],[Дата подготовки]]),0,(ТаблДан[Задержка подготовки]=0)+0)</f>
        <v>1</v>
      </c>
      <c r="P139" s="25">
        <f>IF(ISBLANK(ТаблДан[[#This Row],[Дата подготовки]]),0,1-ТаблДан[[#This Row],[Подготовка без задержки]])</f>
        <v>0</v>
      </c>
      <c r="Q139" s="25">
        <f>IF(ISBLANK(ТаблДан[[#This Row],[Дата отправки]]),0,(ТаблДан[[#This Row],[Задержка отправки]]=0)+0)</f>
        <v>1</v>
      </c>
      <c r="R139" s="25">
        <f>IF(ISBLANK(ТаблДан[[#This Row],[Дата отправки]]),0,1-ТаблДан[[#This Row],[Отправка 
без задержки]])</f>
        <v>0</v>
      </c>
      <c r="S139" s="46" t="str">
        <f>IF(COUNTBLANK(ТаблДан[[#This Row],[Дата подготовки]:[Периодичность]])&gt;0,"Пустые ячейки", "")</f>
        <v/>
      </c>
    </row>
    <row r="140" spans="2:19" s="1" customFormat="1" ht="27" hidden="1" customHeight="1" x14ac:dyDescent="0.25">
      <c r="B140" s="26">
        <f>YEAR(IF(ISBLANK(ТаблДан[Срок подготовки]),ТаблДан[Срок отправки],ТаблДан[Срок подготовки]))</f>
        <v>2022</v>
      </c>
      <c r="C140" s="26" t="str">
        <f>TEXT(ТаблДан[[#This Row],[Срок подготовки]],"МММ")</f>
        <v>сен</v>
      </c>
      <c r="D140" s="21">
        <v>44809</v>
      </c>
      <c r="E140" s="21">
        <v>44817</v>
      </c>
      <c r="F140" s="21">
        <v>44809</v>
      </c>
      <c r="G140" s="21">
        <v>44819</v>
      </c>
      <c r="H140" s="22" t="s">
        <v>3</v>
      </c>
      <c r="I140" s="23" t="s">
        <v>20</v>
      </c>
      <c r="J140" s="24" t="s">
        <v>9</v>
      </c>
      <c r="K140" s="25">
        <f>MAX(ТаблДан[Дата подготовки]-ТаблДан[Срок подготовки],0)</f>
        <v>0</v>
      </c>
      <c r="L140" s="25">
        <f>MAX(ТаблДан[[#This Row],[Дата отправки]]-ТаблДан[[#This Row],[Срок отправки]],0)</f>
        <v>0</v>
      </c>
      <c r="M140" s="25">
        <f>IF(ISBLANK(ТаблДан[[#This Row],[Дата подготовки]]),0,-MIN(ТаблДан[Дата подготовки]-ТаблДан[Срок подготовки],0))</f>
        <v>8</v>
      </c>
      <c r="N140" s="25">
        <f>IF(ISBLANK(ТаблДан[[#This Row],[Дата отправки]]),0,-MIN(ТаблДан[Дата отправки]-ТаблДан[Срок отправки],0))</f>
        <v>10</v>
      </c>
      <c r="O140" s="25">
        <f>IF(ISBLANK(ТаблДан[[#This Row],[Дата подготовки]]),0,(ТаблДан[Задержка подготовки]=0)+0)</f>
        <v>1</v>
      </c>
      <c r="P140" s="25">
        <f>IF(ISBLANK(ТаблДан[[#This Row],[Дата подготовки]]),0,1-ТаблДан[[#This Row],[Подготовка без задержки]])</f>
        <v>0</v>
      </c>
      <c r="Q140" s="25">
        <f>IF(ISBLANK(ТаблДан[[#This Row],[Дата отправки]]),0,(ТаблДан[[#This Row],[Задержка отправки]]=0)+0)</f>
        <v>1</v>
      </c>
      <c r="R140" s="25">
        <f>IF(ISBLANK(ТаблДан[[#This Row],[Дата отправки]]),0,1-ТаблДан[[#This Row],[Отправка 
без задержки]])</f>
        <v>0</v>
      </c>
      <c r="S140" s="46" t="str">
        <f>IF(COUNTBLANK(ТаблДан[[#This Row],[Дата подготовки]:[Периодичность]])&gt;0,"Пустые ячейки", "")</f>
        <v/>
      </c>
    </row>
    <row r="141" spans="2:19" s="1" customFormat="1" ht="27" hidden="1" customHeight="1" x14ac:dyDescent="0.25">
      <c r="B141" s="26">
        <f>YEAR(IF(ISBLANK(ТаблДан[Срок подготовки]),ТаблДан[Срок отправки],ТаблДан[Срок подготовки]))</f>
        <v>2022</v>
      </c>
      <c r="C141" s="26" t="str">
        <f>TEXT(ТаблДан[[#This Row],[Срок подготовки]],"МММ")</f>
        <v>окт</v>
      </c>
      <c r="D141" s="21">
        <v>44846</v>
      </c>
      <c r="E141" s="21">
        <v>44847</v>
      </c>
      <c r="F141" s="21">
        <v>44846</v>
      </c>
      <c r="G141" s="21">
        <v>44851</v>
      </c>
      <c r="H141" s="22" t="s">
        <v>3</v>
      </c>
      <c r="I141" s="23" t="s">
        <v>20</v>
      </c>
      <c r="J141" s="24" t="s">
        <v>9</v>
      </c>
      <c r="K141" s="25">
        <f>MAX(ТаблДан[Дата подготовки]-ТаблДан[Срок подготовки],0)</f>
        <v>0</v>
      </c>
      <c r="L141" s="25">
        <f>MAX(ТаблДан[[#This Row],[Дата отправки]]-ТаблДан[[#This Row],[Срок отправки]],0)</f>
        <v>0</v>
      </c>
      <c r="M141" s="25">
        <f>IF(ISBLANK(ТаблДан[[#This Row],[Дата подготовки]]),0,-MIN(ТаблДан[Дата подготовки]-ТаблДан[Срок подготовки],0))</f>
        <v>1</v>
      </c>
      <c r="N141" s="25">
        <f>IF(ISBLANK(ТаблДан[[#This Row],[Дата отправки]]),0,-MIN(ТаблДан[Дата отправки]-ТаблДан[Срок отправки],0))</f>
        <v>5</v>
      </c>
      <c r="O141" s="25">
        <f>IF(ISBLANK(ТаблДан[[#This Row],[Дата подготовки]]),0,(ТаблДан[Задержка подготовки]=0)+0)</f>
        <v>1</v>
      </c>
      <c r="P141" s="25">
        <f>IF(ISBLANK(ТаблДан[[#This Row],[Дата подготовки]]),0,1-ТаблДан[[#This Row],[Подготовка без задержки]])</f>
        <v>0</v>
      </c>
      <c r="Q141" s="25">
        <f>IF(ISBLANK(ТаблДан[[#This Row],[Дата отправки]]),0,(ТаблДан[[#This Row],[Задержка отправки]]=0)+0)</f>
        <v>1</v>
      </c>
      <c r="R141" s="25">
        <f>IF(ISBLANK(ТаблДан[[#This Row],[Дата отправки]]),0,1-ТаблДан[[#This Row],[Отправка 
без задержки]])</f>
        <v>0</v>
      </c>
      <c r="S141" s="46" t="str">
        <f>IF(COUNTBLANK(ТаблДан[[#This Row],[Дата подготовки]:[Периодичность]])&gt;0,"Пустые ячейки", "")</f>
        <v/>
      </c>
    </row>
    <row r="142" spans="2:19" s="1" customFormat="1" ht="27" hidden="1" customHeight="1" x14ac:dyDescent="0.25">
      <c r="B142" s="26">
        <f>YEAR(IF(ISBLANK(ТаблДан[Срок подготовки]),ТаблДан[Срок отправки],ТаблДан[Срок подготовки]))</f>
        <v>2022</v>
      </c>
      <c r="C142" s="26" t="str">
        <f>TEXT(ТаблДан[[#This Row],[Срок подготовки]],"МММ")</f>
        <v>ноя</v>
      </c>
      <c r="D142" s="21">
        <v>44874</v>
      </c>
      <c r="E142" s="21">
        <v>44876</v>
      </c>
      <c r="F142" s="21">
        <v>44874</v>
      </c>
      <c r="G142" s="21">
        <v>44880</v>
      </c>
      <c r="H142" s="22" t="s">
        <v>3</v>
      </c>
      <c r="I142" s="23" t="s">
        <v>20</v>
      </c>
      <c r="J142" s="24" t="s">
        <v>9</v>
      </c>
      <c r="K142" s="25">
        <f>MAX(ТаблДан[Дата подготовки]-ТаблДан[Срок подготовки],0)</f>
        <v>0</v>
      </c>
      <c r="L142" s="25">
        <f>MAX(ТаблДан[[#This Row],[Дата отправки]]-ТаблДан[[#This Row],[Срок отправки]],0)</f>
        <v>0</v>
      </c>
      <c r="M142" s="25">
        <f>IF(ISBLANK(ТаблДан[[#This Row],[Дата подготовки]]),0,-MIN(ТаблДан[Дата подготовки]-ТаблДан[Срок подготовки],0))</f>
        <v>2</v>
      </c>
      <c r="N142" s="25">
        <f>IF(ISBLANK(ТаблДан[[#This Row],[Дата отправки]]),0,-MIN(ТаблДан[Дата отправки]-ТаблДан[Срок отправки],0))</f>
        <v>6</v>
      </c>
      <c r="O142" s="25">
        <f>IF(ISBLANK(ТаблДан[[#This Row],[Дата подготовки]]),0,(ТаблДан[Задержка подготовки]=0)+0)</f>
        <v>1</v>
      </c>
      <c r="P142" s="25">
        <f>IF(ISBLANK(ТаблДан[[#This Row],[Дата подготовки]]),0,1-ТаблДан[[#This Row],[Подготовка без задержки]])</f>
        <v>0</v>
      </c>
      <c r="Q142" s="25">
        <f>IF(ISBLANK(ТаблДан[[#This Row],[Дата отправки]]),0,(ТаблДан[[#This Row],[Задержка отправки]]=0)+0)</f>
        <v>1</v>
      </c>
      <c r="R142" s="25">
        <f>IF(ISBLANK(ТаблДан[[#This Row],[Дата отправки]]),0,1-ТаблДан[[#This Row],[Отправка 
без задержки]])</f>
        <v>0</v>
      </c>
      <c r="S142" s="46" t="str">
        <f>IF(COUNTBLANK(ТаблДан[[#This Row],[Дата подготовки]:[Периодичность]])&gt;0,"Пустые ячейки", "")</f>
        <v/>
      </c>
    </row>
    <row r="143" spans="2:19" s="1" customFormat="1" ht="27" hidden="1" customHeight="1" x14ac:dyDescent="0.25">
      <c r="B143" s="26">
        <f>YEAR(IF(ISBLANK(ТаблДан[Срок подготовки]),ТаблДан[Срок отправки],ТаблДан[Срок подготовки]))</f>
        <v>2022</v>
      </c>
      <c r="C143" s="26" t="str">
        <f>TEXT(ТаблДан[[#This Row],[Срок подготовки]],"МММ")</f>
        <v>янв</v>
      </c>
      <c r="D143" s="21">
        <v>44578</v>
      </c>
      <c r="E143" s="21">
        <v>44580</v>
      </c>
      <c r="F143" s="21">
        <v>44578</v>
      </c>
      <c r="G143" s="21">
        <v>44582</v>
      </c>
      <c r="H143" s="22" t="s">
        <v>3</v>
      </c>
      <c r="I143" s="23" t="s">
        <v>73</v>
      </c>
      <c r="J143" s="24" t="s">
        <v>9</v>
      </c>
      <c r="K143" s="25">
        <f>MAX(ТаблДан[Дата подготовки]-ТаблДан[Срок подготовки],0)</f>
        <v>0</v>
      </c>
      <c r="L143" s="25">
        <f>MAX(ТаблДан[[#This Row],[Дата отправки]]-ТаблДан[[#This Row],[Срок отправки]],0)</f>
        <v>0</v>
      </c>
      <c r="M143" s="25">
        <f>IF(ISBLANK(ТаблДан[[#This Row],[Дата подготовки]]),0,-MIN(ТаблДан[Дата подготовки]-ТаблДан[Срок подготовки],0))</f>
        <v>2</v>
      </c>
      <c r="N143" s="25">
        <f>IF(ISBLANK(ТаблДан[[#This Row],[Дата отправки]]),0,-MIN(ТаблДан[Дата отправки]-ТаблДан[Срок отправки],0))</f>
        <v>4</v>
      </c>
      <c r="O143" s="25">
        <f>IF(ISBLANK(ТаблДан[[#This Row],[Дата подготовки]]),0,(ТаблДан[Задержка подготовки]=0)+0)</f>
        <v>1</v>
      </c>
      <c r="P143" s="25">
        <f>IF(ISBLANK(ТаблДан[[#This Row],[Дата подготовки]]),0,1-ТаблДан[[#This Row],[Подготовка без задержки]])</f>
        <v>0</v>
      </c>
      <c r="Q143" s="25">
        <f>IF(ISBLANK(ТаблДан[[#This Row],[Дата отправки]]),0,(ТаблДан[[#This Row],[Задержка отправки]]=0)+0)</f>
        <v>1</v>
      </c>
      <c r="R143" s="25">
        <f>IF(ISBLANK(ТаблДан[[#This Row],[Дата отправки]]),0,1-ТаблДан[[#This Row],[Отправка 
без задержки]])</f>
        <v>0</v>
      </c>
      <c r="S143" s="46" t="str">
        <f>IF(COUNTBLANK(ТаблДан[[#This Row],[Дата подготовки]:[Периодичность]])&gt;0,"Пустые ячейки", "")</f>
        <v/>
      </c>
    </row>
    <row r="144" spans="2:19" s="1" customFormat="1" ht="27" hidden="1" customHeight="1" x14ac:dyDescent="0.25">
      <c r="B144" s="26">
        <f>YEAR(IF(ISBLANK(ТаблДан[Срок подготовки]),ТаблДан[Срок отправки],ТаблДан[Срок подготовки]))</f>
        <v>2022</v>
      </c>
      <c r="C144" s="26" t="str">
        <f>TEXT(ТаблДан[[#This Row],[Срок подготовки]],"МММ")</f>
        <v>фев</v>
      </c>
      <c r="D144" s="21">
        <v>44602</v>
      </c>
      <c r="E144" s="21">
        <v>44602</v>
      </c>
      <c r="F144" s="21">
        <v>44602</v>
      </c>
      <c r="G144" s="21">
        <v>44606</v>
      </c>
      <c r="H144" s="22" t="s">
        <v>3</v>
      </c>
      <c r="I144" s="23" t="s">
        <v>73</v>
      </c>
      <c r="J144" s="24" t="s">
        <v>9</v>
      </c>
      <c r="K144" s="25">
        <f>MAX(ТаблДан[Дата подготовки]-ТаблДан[Срок подготовки],0)</f>
        <v>0</v>
      </c>
      <c r="L144" s="25">
        <f>MAX(ТаблДан[[#This Row],[Дата отправки]]-ТаблДан[[#This Row],[Срок отправки]],0)</f>
        <v>0</v>
      </c>
      <c r="M144" s="25">
        <f>IF(ISBLANK(ТаблДан[[#This Row],[Дата подготовки]]),0,-MIN(ТаблДан[Дата подготовки]-ТаблДан[Срок подготовки],0))</f>
        <v>0</v>
      </c>
      <c r="N144" s="25">
        <f>IF(ISBLANK(ТаблДан[[#This Row],[Дата отправки]]),0,-MIN(ТаблДан[Дата отправки]-ТаблДан[Срок отправки],0))</f>
        <v>4</v>
      </c>
      <c r="O144" s="25">
        <f>IF(ISBLANK(ТаблДан[[#This Row],[Дата подготовки]]),0,(ТаблДан[Задержка подготовки]=0)+0)</f>
        <v>1</v>
      </c>
      <c r="P144" s="25">
        <f>IF(ISBLANK(ТаблДан[[#This Row],[Дата подготовки]]),0,1-ТаблДан[[#This Row],[Подготовка без задержки]])</f>
        <v>0</v>
      </c>
      <c r="Q144" s="25">
        <f>IF(ISBLANK(ТаблДан[[#This Row],[Дата отправки]]),0,(ТаблДан[[#This Row],[Задержка отправки]]=0)+0)</f>
        <v>1</v>
      </c>
      <c r="R144" s="25">
        <f>IF(ISBLANK(ТаблДан[[#This Row],[Дата отправки]]),0,1-ТаблДан[[#This Row],[Отправка 
без задержки]])</f>
        <v>0</v>
      </c>
      <c r="S144" s="46" t="str">
        <f>IF(COUNTBLANK(ТаблДан[[#This Row],[Дата подготовки]:[Периодичность]])&gt;0,"Пустые ячейки", "")</f>
        <v/>
      </c>
    </row>
    <row r="145" spans="2:19" s="1" customFormat="1" ht="27" hidden="1" customHeight="1" x14ac:dyDescent="0.25">
      <c r="B145" s="26">
        <f>YEAR(IF(ISBLANK(ТаблДан[Срок подготовки]),ТаблДан[Срок отправки],ТаблДан[Срок подготовки]))</f>
        <v>2022</v>
      </c>
      <c r="C145" s="26" t="str">
        <f>TEXT(ТаблДан[[#This Row],[Срок подготовки]],"МММ")</f>
        <v>мар</v>
      </c>
      <c r="D145" s="21">
        <v>44631</v>
      </c>
      <c r="E145" s="21">
        <v>44631</v>
      </c>
      <c r="F145" s="21">
        <v>44631</v>
      </c>
      <c r="G145" s="21">
        <v>44635</v>
      </c>
      <c r="H145" s="22" t="s">
        <v>3</v>
      </c>
      <c r="I145" s="23" t="s">
        <v>73</v>
      </c>
      <c r="J145" s="24" t="s">
        <v>9</v>
      </c>
      <c r="K145" s="25">
        <f>MAX(ТаблДан[Дата подготовки]-ТаблДан[Срок подготовки],0)</f>
        <v>0</v>
      </c>
      <c r="L145" s="25">
        <f>MAX(ТаблДан[[#This Row],[Дата отправки]]-ТаблДан[[#This Row],[Срок отправки]],0)</f>
        <v>0</v>
      </c>
      <c r="M145" s="25">
        <f>IF(ISBLANK(ТаблДан[[#This Row],[Дата подготовки]]),0,-MIN(ТаблДан[Дата подготовки]-ТаблДан[Срок подготовки],0))</f>
        <v>0</v>
      </c>
      <c r="N145" s="25">
        <f>IF(ISBLANK(ТаблДан[[#This Row],[Дата отправки]]),0,-MIN(ТаблДан[Дата отправки]-ТаблДан[Срок отправки],0))</f>
        <v>4</v>
      </c>
      <c r="O145" s="25">
        <f>IF(ISBLANK(ТаблДан[[#This Row],[Дата подготовки]]),0,(ТаблДан[Задержка подготовки]=0)+0)</f>
        <v>1</v>
      </c>
      <c r="P145" s="25">
        <f>IF(ISBLANK(ТаблДан[[#This Row],[Дата подготовки]]),0,1-ТаблДан[[#This Row],[Подготовка без задержки]])</f>
        <v>0</v>
      </c>
      <c r="Q145" s="25">
        <f>IF(ISBLANK(ТаблДан[[#This Row],[Дата отправки]]),0,(ТаблДан[[#This Row],[Задержка отправки]]=0)+0)</f>
        <v>1</v>
      </c>
      <c r="R145" s="25">
        <f>IF(ISBLANK(ТаблДан[[#This Row],[Дата отправки]]),0,1-ТаблДан[[#This Row],[Отправка 
без задержки]])</f>
        <v>0</v>
      </c>
      <c r="S145" s="46" t="str">
        <f>IF(COUNTBLANK(ТаблДан[[#This Row],[Дата подготовки]:[Периодичность]])&gt;0,"Пустые ячейки", "")</f>
        <v/>
      </c>
    </row>
    <row r="146" spans="2:19" s="1" customFormat="1" ht="27" hidden="1" customHeight="1" x14ac:dyDescent="0.25">
      <c r="B146" s="26">
        <f>YEAR(IF(ISBLANK(ТаблДан[Срок подготовки]),ТаблДан[Срок отправки],ТаблДан[Срок подготовки]))</f>
        <v>2022</v>
      </c>
      <c r="C146" s="26" t="str">
        <f>TEXT(ТаблДан[[#This Row],[Срок подготовки]],"МММ")</f>
        <v>апр</v>
      </c>
      <c r="D146" s="21">
        <v>44664</v>
      </c>
      <c r="E146" s="21">
        <v>44663</v>
      </c>
      <c r="F146" s="21">
        <v>44664</v>
      </c>
      <c r="G146" s="21">
        <v>44665</v>
      </c>
      <c r="H146" s="22" t="s">
        <v>3</v>
      </c>
      <c r="I146" s="23" t="s">
        <v>73</v>
      </c>
      <c r="J146" s="24" t="s">
        <v>9</v>
      </c>
      <c r="K146" s="25">
        <f>MAX(ТаблДан[Дата подготовки]-ТаблДан[Срок подготовки],0)</f>
        <v>1</v>
      </c>
      <c r="L146" s="25">
        <f>MAX(ТаблДан[[#This Row],[Дата отправки]]-ТаблДан[[#This Row],[Срок отправки]],0)</f>
        <v>0</v>
      </c>
      <c r="M146" s="25">
        <f>IF(ISBLANK(ТаблДан[[#This Row],[Дата подготовки]]),0,-MIN(ТаблДан[Дата подготовки]-ТаблДан[Срок подготовки],0))</f>
        <v>0</v>
      </c>
      <c r="N146" s="25">
        <f>IF(ISBLANK(ТаблДан[[#This Row],[Дата отправки]]),0,-MIN(ТаблДан[Дата отправки]-ТаблДан[Срок отправки],0))</f>
        <v>1</v>
      </c>
      <c r="O146" s="25">
        <f>IF(ISBLANK(ТаблДан[[#This Row],[Дата подготовки]]),0,(ТаблДан[Задержка подготовки]=0)+0)</f>
        <v>0</v>
      </c>
      <c r="P146" s="25">
        <f>IF(ISBLANK(ТаблДан[[#This Row],[Дата подготовки]]),0,1-ТаблДан[[#This Row],[Подготовка без задержки]])</f>
        <v>1</v>
      </c>
      <c r="Q146" s="25">
        <f>IF(ISBLANK(ТаблДан[[#This Row],[Дата отправки]]),0,(ТаблДан[[#This Row],[Задержка отправки]]=0)+0)</f>
        <v>1</v>
      </c>
      <c r="R146" s="25">
        <f>IF(ISBLANK(ТаблДан[[#This Row],[Дата отправки]]),0,1-ТаблДан[[#This Row],[Отправка 
без задержки]])</f>
        <v>0</v>
      </c>
      <c r="S146" s="46" t="str">
        <f>IF(COUNTBLANK(ТаблДан[[#This Row],[Дата подготовки]:[Периодичность]])&gt;0,"Пустые ячейки", "")</f>
        <v/>
      </c>
    </row>
    <row r="147" spans="2:19" s="1" customFormat="1" ht="27" hidden="1" customHeight="1" x14ac:dyDescent="0.25">
      <c r="B147" s="26">
        <f>YEAR(IF(ISBLANK(ТаблДан[Срок подготовки]),ТаблДан[Срок отправки],ТаблДан[Срок подготовки]))</f>
        <v>2022</v>
      </c>
      <c r="C147" s="26" t="str">
        <f>TEXT(ТаблДан[[#This Row],[Срок подготовки]],"МММ")</f>
        <v>май</v>
      </c>
      <c r="D147" s="21">
        <v>44694</v>
      </c>
      <c r="E147" s="21">
        <v>44698</v>
      </c>
      <c r="F147" s="21">
        <v>44694</v>
      </c>
      <c r="G147" s="21">
        <v>44700</v>
      </c>
      <c r="H147" s="22" t="s">
        <v>3</v>
      </c>
      <c r="I147" s="23" t="s">
        <v>73</v>
      </c>
      <c r="J147" s="24" t="s">
        <v>9</v>
      </c>
      <c r="K147" s="25">
        <f>MAX(ТаблДан[Дата подготовки]-ТаблДан[Срок подготовки],0)</f>
        <v>0</v>
      </c>
      <c r="L147" s="25">
        <f>MAX(ТаблДан[[#This Row],[Дата отправки]]-ТаблДан[[#This Row],[Срок отправки]],0)</f>
        <v>0</v>
      </c>
      <c r="M147" s="25">
        <f>IF(ISBLANK(ТаблДан[[#This Row],[Дата подготовки]]),0,-MIN(ТаблДан[Дата подготовки]-ТаблДан[Срок подготовки],0))</f>
        <v>4</v>
      </c>
      <c r="N147" s="25">
        <f>IF(ISBLANK(ТаблДан[[#This Row],[Дата отправки]]),0,-MIN(ТаблДан[Дата отправки]-ТаблДан[Срок отправки],0))</f>
        <v>6</v>
      </c>
      <c r="O147" s="25">
        <f>IF(ISBLANK(ТаблДан[[#This Row],[Дата подготовки]]),0,(ТаблДан[Задержка подготовки]=0)+0)</f>
        <v>1</v>
      </c>
      <c r="P147" s="25">
        <f>IF(ISBLANK(ТаблДан[[#This Row],[Дата подготовки]]),0,1-ТаблДан[[#This Row],[Подготовка без задержки]])</f>
        <v>0</v>
      </c>
      <c r="Q147" s="25">
        <f>IF(ISBLANK(ТаблДан[[#This Row],[Дата отправки]]),0,(ТаблДан[[#This Row],[Задержка отправки]]=0)+0)</f>
        <v>1</v>
      </c>
      <c r="R147" s="25">
        <f>IF(ISBLANK(ТаблДан[[#This Row],[Дата отправки]]),0,1-ТаблДан[[#This Row],[Отправка 
без задержки]])</f>
        <v>0</v>
      </c>
      <c r="S147" s="46" t="str">
        <f>IF(COUNTBLANK(ТаблДан[[#This Row],[Дата подготовки]:[Периодичность]])&gt;0,"Пустые ячейки", "")</f>
        <v/>
      </c>
    </row>
    <row r="148" spans="2:19" s="1" customFormat="1" ht="27" hidden="1" customHeight="1" x14ac:dyDescent="0.25">
      <c r="B148" s="26">
        <f>YEAR(IF(ISBLANK(ТаблДан[Срок подготовки]),ТаблДан[Срок отправки],ТаблДан[Срок подготовки]))</f>
        <v>2022</v>
      </c>
      <c r="C148" s="26" t="str">
        <f>TEXT(ТаблДан[[#This Row],[Срок подготовки]],"МММ")</f>
        <v>июн</v>
      </c>
      <c r="D148" s="21">
        <v>44726</v>
      </c>
      <c r="E148" s="21">
        <v>44725</v>
      </c>
      <c r="F148" s="21">
        <v>44726</v>
      </c>
      <c r="G148" s="21">
        <v>44727</v>
      </c>
      <c r="H148" s="22" t="s">
        <v>3</v>
      </c>
      <c r="I148" s="23" t="s">
        <v>73</v>
      </c>
      <c r="J148" s="24" t="s">
        <v>9</v>
      </c>
      <c r="K148" s="25">
        <f>MAX(ТаблДан[Дата подготовки]-ТаблДан[Срок подготовки],0)</f>
        <v>1</v>
      </c>
      <c r="L148" s="25">
        <f>MAX(ТаблДан[[#This Row],[Дата отправки]]-ТаблДан[[#This Row],[Срок отправки]],0)</f>
        <v>0</v>
      </c>
      <c r="M148" s="25">
        <f>IF(ISBLANK(ТаблДан[[#This Row],[Дата подготовки]]),0,-MIN(ТаблДан[Дата подготовки]-ТаблДан[Срок подготовки],0))</f>
        <v>0</v>
      </c>
      <c r="N148" s="25">
        <f>IF(ISBLANK(ТаблДан[[#This Row],[Дата отправки]]),0,-MIN(ТаблДан[Дата отправки]-ТаблДан[Срок отправки],0))</f>
        <v>1</v>
      </c>
      <c r="O148" s="25">
        <f>IF(ISBLANK(ТаблДан[[#This Row],[Дата подготовки]]),0,(ТаблДан[Задержка подготовки]=0)+0)</f>
        <v>0</v>
      </c>
      <c r="P148" s="25">
        <f>IF(ISBLANK(ТаблДан[[#This Row],[Дата подготовки]]),0,1-ТаблДан[[#This Row],[Подготовка без задержки]])</f>
        <v>1</v>
      </c>
      <c r="Q148" s="25">
        <f>IF(ISBLANK(ТаблДан[[#This Row],[Дата отправки]]),0,(ТаблДан[[#This Row],[Задержка отправки]]=0)+0)</f>
        <v>1</v>
      </c>
      <c r="R148" s="25">
        <f>IF(ISBLANK(ТаблДан[[#This Row],[Дата отправки]]),0,1-ТаблДан[[#This Row],[Отправка 
без задержки]])</f>
        <v>0</v>
      </c>
      <c r="S148" s="46" t="str">
        <f>IF(COUNTBLANK(ТаблДан[[#This Row],[Дата подготовки]:[Периодичность]])&gt;0,"Пустые ячейки", "")</f>
        <v/>
      </c>
    </row>
    <row r="149" spans="2:19" s="1" customFormat="1" ht="27" hidden="1" customHeight="1" x14ac:dyDescent="0.25">
      <c r="B149" s="26">
        <f>YEAR(IF(ISBLANK(ТаблДан[Срок подготовки]),ТаблДан[Срок отправки],ТаблДан[Срок подготовки]))</f>
        <v>2022</v>
      </c>
      <c r="C149" s="26" t="str">
        <f>TEXT(ТаблДан[[#This Row],[Срок подготовки]],"МММ")</f>
        <v>июл</v>
      </c>
      <c r="D149" s="21">
        <v>44754</v>
      </c>
      <c r="E149" s="21">
        <v>44754</v>
      </c>
      <c r="F149" s="21">
        <v>44754</v>
      </c>
      <c r="G149" s="21">
        <v>44756</v>
      </c>
      <c r="H149" s="22" t="s">
        <v>3</v>
      </c>
      <c r="I149" s="23" t="s">
        <v>73</v>
      </c>
      <c r="J149" s="24" t="s">
        <v>9</v>
      </c>
      <c r="K149" s="25">
        <f>MAX(ТаблДан[Дата подготовки]-ТаблДан[Срок подготовки],0)</f>
        <v>0</v>
      </c>
      <c r="L149" s="25">
        <f>MAX(ТаблДан[[#This Row],[Дата отправки]]-ТаблДан[[#This Row],[Срок отправки]],0)</f>
        <v>0</v>
      </c>
      <c r="M149" s="25">
        <f>IF(ISBLANK(ТаблДан[[#This Row],[Дата подготовки]]),0,-MIN(ТаблДан[Дата подготовки]-ТаблДан[Срок подготовки],0))</f>
        <v>0</v>
      </c>
      <c r="N149" s="25">
        <f>IF(ISBLANK(ТаблДан[[#This Row],[Дата отправки]]),0,-MIN(ТаблДан[Дата отправки]-ТаблДан[Срок отправки],0))</f>
        <v>2</v>
      </c>
      <c r="O149" s="25">
        <f>IF(ISBLANK(ТаблДан[[#This Row],[Дата подготовки]]),0,(ТаблДан[Задержка подготовки]=0)+0)</f>
        <v>1</v>
      </c>
      <c r="P149" s="25">
        <f>IF(ISBLANK(ТаблДан[[#This Row],[Дата подготовки]]),0,1-ТаблДан[[#This Row],[Подготовка без задержки]])</f>
        <v>0</v>
      </c>
      <c r="Q149" s="25">
        <f>IF(ISBLANK(ТаблДан[[#This Row],[Дата отправки]]),0,(ТаблДан[[#This Row],[Задержка отправки]]=0)+0)</f>
        <v>1</v>
      </c>
      <c r="R149" s="25">
        <f>IF(ISBLANK(ТаблДан[[#This Row],[Дата отправки]]),0,1-ТаблДан[[#This Row],[Отправка 
без задержки]])</f>
        <v>0</v>
      </c>
      <c r="S149" s="46" t="str">
        <f>IF(COUNTBLANK(ТаблДан[[#This Row],[Дата подготовки]:[Периодичность]])&gt;0,"Пустые ячейки", "")</f>
        <v/>
      </c>
    </row>
    <row r="150" spans="2:19" s="1" customFormat="1" ht="27" hidden="1" customHeight="1" x14ac:dyDescent="0.25">
      <c r="B150" s="26">
        <f>YEAR(IF(ISBLANK(ТаблДан[Срок подготовки]),ТаблДан[Срок отправки],ТаблДан[Срок подготовки]))</f>
        <v>2022</v>
      </c>
      <c r="C150" s="26" t="str">
        <f>TEXT(ТаблДан[[#This Row],[Срок подготовки]],"МММ")</f>
        <v>авг</v>
      </c>
      <c r="D150" s="21">
        <v>44783</v>
      </c>
      <c r="E150" s="21">
        <v>44783</v>
      </c>
      <c r="F150" s="21">
        <v>44783</v>
      </c>
      <c r="G150" s="21">
        <v>44785</v>
      </c>
      <c r="H150" s="22" t="s">
        <v>3</v>
      </c>
      <c r="I150" s="23" t="s">
        <v>73</v>
      </c>
      <c r="J150" s="24" t="s">
        <v>9</v>
      </c>
      <c r="K150" s="25">
        <f>MAX(ТаблДан[Дата подготовки]-ТаблДан[Срок подготовки],0)</f>
        <v>0</v>
      </c>
      <c r="L150" s="25">
        <f>MAX(ТаблДан[[#This Row],[Дата отправки]]-ТаблДан[[#This Row],[Срок отправки]],0)</f>
        <v>0</v>
      </c>
      <c r="M150" s="25">
        <f>IF(ISBLANK(ТаблДан[[#This Row],[Дата подготовки]]),0,-MIN(ТаблДан[Дата подготовки]-ТаблДан[Срок подготовки],0))</f>
        <v>0</v>
      </c>
      <c r="N150" s="25">
        <f>IF(ISBLANK(ТаблДан[[#This Row],[Дата отправки]]),0,-MIN(ТаблДан[Дата отправки]-ТаблДан[Срок отправки],0))</f>
        <v>2</v>
      </c>
      <c r="O150" s="25">
        <f>IF(ISBLANK(ТаблДан[[#This Row],[Дата подготовки]]),0,(ТаблДан[Задержка подготовки]=0)+0)</f>
        <v>1</v>
      </c>
      <c r="P150" s="25">
        <f>IF(ISBLANK(ТаблДан[[#This Row],[Дата подготовки]]),0,1-ТаблДан[[#This Row],[Подготовка без задержки]])</f>
        <v>0</v>
      </c>
      <c r="Q150" s="25">
        <f>IF(ISBLANK(ТаблДан[[#This Row],[Дата отправки]]),0,(ТаблДан[[#This Row],[Задержка отправки]]=0)+0)</f>
        <v>1</v>
      </c>
      <c r="R150" s="25">
        <f>IF(ISBLANK(ТаблДан[[#This Row],[Дата отправки]]),0,1-ТаблДан[[#This Row],[Отправка 
без задержки]])</f>
        <v>0</v>
      </c>
      <c r="S150" s="46" t="str">
        <f>IF(COUNTBLANK(ТаблДан[[#This Row],[Дата подготовки]:[Периодичность]])&gt;0,"Пустые ячейки", "")</f>
        <v/>
      </c>
    </row>
    <row r="151" spans="2:19" s="1" customFormat="1" ht="27" hidden="1" customHeight="1" x14ac:dyDescent="0.25">
      <c r="B151" s="26">
        <f>YEAR(IF(ISBLANK(ТаблДан[Срок подготовки]),ТаблДан[Срок отправки],ТаблДан[Срок подготовки]))</f>
        <v>2022</v>
      </c>
      <c r="C151" s="26" t="str">
        <f>TEXT(ТаблДан[[#This Row],[Срок подготовки]],"МММ")</f>
        <v>сен</v>
      </c>
      <c r="D151" s="21">
        <v>44812</v>
      </c>
      <c r="E151" s="21">
        <v>44816</v>
      </c>
      <c r="F151" s="21">
        <v>44812</v>
      </c>
      <c r="G151" s="21">
        <v>44818</v>
      </c>
      <c r="H151" s="22" t="s">
        <v>3</v>
      </c>
      <c r="I151" s="23" t="s">
        <v>73</v>
      </c>
      <c r="J151" s="24" t="s">
        <v>9</v>
      </c>
      <c r="K151" s="25">
        <f>MAX(ТаблДан[Дата подготовки]-ТаблДан[Срок подготовки],0)</f>
        <v>0</v>
      </c>
      <c r="L151" s="25">
        <f>MAX(ТаблДан[[#This Row],[Дата отправки]]-ТаблДан[[#This Row],[Срок отправки]],0)</f>
        <v>0</v>
      </c>
      <c r="M151" s="25">
        <f>IF(ISBLANK(ТаблДан[[#This Row],[Дата подготовки]]),0,-MIN(ТаблДан[Дата подготовки]-ТаблДан[Срок подготовки],0))</f>
        <v>4</v>
      </c>
      <c r="N151" s="25">
        <f>IF(ISBLANK(ТаблДан[[#This Row],[Дата отправки]]),0,-MIN(ТаблДан[Дата отправки]-ТаблДан[Срок отправки],0))</f>
        <v>6</v>
      </c>
      <c r="O151" s="25">
        <f>IF(ISBLANK(ТаблДан[[#This Row],[Дата подготовки]]),0,(ТаблДан[Задержка подготовки]=0)+0)</f>
        <v>1</v>
      </c>
      <c r="P151" s="25">
        <f>IF(ISBLANK(ТаблДан[[#This Row],[Дата подготовки]]),0,1-ТаблДан[[#This Row],[Подготовка без задержки]])</f>
        <v>0</v>
      </c>
      <c r="Q151" s="25">
        <f>IF(ISBLANK(ТаблДан[[#This Row],[Дата отправки]]),0,(ТаблДан[[#This Row],[Задержка отправки]]=0)+0)</f>
        <v>1</v>
      </c>
      <c r="R151" s="25">
        <f>IF(ISBLANK(ТаблДан[[#This Row],[Дата отправки]]),0,1-ТаблДан[[#This Row],[Отправка 
без задержки]])</f>
        <v>0</v>
      </c>
      <c r="S151" s="46" t="str">
        <f>IF(COUNTBLANK(ТаблДан[[#This Row],[Дата подготовки]:[Периодичность]])&gt;0,"Пустые ячейки", "")</f>
        <v/>
      </c>
    </row>
    <row r="152" spans="2:19" s="1" customFormat="1" ht="27" hidden="1" customHeight="1" x14ac:dyDescent="0.25">
      <c r="B152" s="26">
        <f>YEAR(IF(ISBLANK(ТаблДан[Срок подготовки]),ТаблДан[Срок отправки],ТаблДан[Срок подготовки]))</f>
        <v>2022</v>
      </c>
      <c r="C152" s="26" t="str">
        <f>TEXT(ТаблДан[[#This Row],[Срок подготовки]],"МММ")</f>
        <v>окт</v>
      </c>
      <c r="D152" s="21">
        <v>44844</v>
      </c>
      <c r="E152" s="21">
        <v>44846</v>
      </c>
      <c r="F152" s="21">
        <v>44844</v>
      </c>
      <c r="G152" s="21">
        <v>44848</v>
      </c>
      <c r="H152" s="22" t="s">
        <v>3</v>
      </c>
      <c r="I152" s="23" t="s">
        <v>73</v>
      </c>
      <c r="J152" s="24" t="s">
        <v>9</v>
      </c>
      <c r="K152" s="25">
        <f>MAX(ТаблДан[Дата подготовки]-ТаблДан[Срок подготовки],0)</f>
        <v>0</v>
      </c>
      <c r="L152" s="25">
        <f>MAX(ТаблДан[[#This Row],[Дата отправки]]-ТаблДан[[#This Row],[Срок отправки]],0)</f>
        <v>0</v>
      </c>
      <c r="M152" s="25">
        <f>IF(ISBLANK(ТаблДан[[#This Row],[Дата подготовки]]),0,-MIN(ТаблДан[Дата подготовки]-ТаблДан[Срок подготовки],0))</f>
        <v>2</v>
      </c>
      <c r="N152" s="25">
        <f>IF(ISBLANK(ТаблДан[[#This Row],[Дата отправки]]),0,-MIN(ТаблДан[Дата отправки]-ТаблДан[Срок отправки],0))</f>
        <v>4</v>
      </c>
      <c r="O152" s="25">
        <f>IF(ISBLANK(ТаблДан[[#This Row],[Дата подготовки]]),0,(ТаблДан[Задержка подготовки]=0)+0)</f>
        <v>1</v>
      </c>
      <c r="P152" s="25">
        <f>IF(ISBLANK(ТаблДан[[#This Row],[Дата подготовки]]),0,1-ТаблДан[[#This Row],[Подготовка без задержки]])</f>
        <v>0</v>
      </c>
      <c r="Q152" s="25">
        <f>IF(ISBLANK(ТаблДан[[#This Row],[Дата отправки]]),0,(ТаблДан[[#This Row],[Задержка отправки]]=0)+0)</f>
        <v>1</v>
      </c>
      <c r="R152" s="25">
        <f>IF(ISBLANK(ТаблДан[[#This Row],[Дата отправки]]),0,1-ТаблДан[[#This Row],[Отправка 
без задержки]])</f>
        <v>0</v>
      </c>
      <c r="S152" s="46" t="str">
        <f>IF(COUNTBLANK(ТаблДан[[#This Row],[Дата подготовки]:[Периодичность]])&gt;0,"Пустые ячейки", "")</f>
        <v/>
      </c>
    </row>
    <row r="153" spans="2:19" s="1" customFormat="1" ht="27" hidden="1" customHeight="1" x14ac:dyDescent="0.25">
      <c r="B153" s="26">
        <f>YEAR(IF(ISBLANK(ТаблДан[Срок подготовки]),ТаблДан[Срок отправки],ТаблДан[Срок подготовки]))</f>
        <v>2022</v>
      </c>
      <c r="C153" s="26" t="str">
        <f>TEXT(ТаблДан[[#This Row],[Срок подготовки]],"МММ")</f>
        <v>ноя</v>
      </c>
      <c r="D153" s="21">
        <v>44875</v>
      </c>
      <c r="E153" s="21">
        <v>44876</v>
      </c>
      <c r="F153" s="21">
        <v>44875</v>
      </c>
      <c r="G153" s="21">
        <v>44880</v>
      </c>
      <c r="H153" s="22" t="s">
        <v>3</v>
      </c>
      <c r="I153" s="23" t="s">
        <v>73</v>
      </c>
      <c r="J153" s="24" t="s">
        <v>9</v>
      </c>
      <c r="K153" s="25">
        <f>MAX(ТаблДан[Дата подготовки]-ТаблДан[Срок подготовки],0)</f>
        <v>0</v>
      </c>
      <c r="L153" s="25">
        <f>MAX(ТаблДан[[#This Row],[Дата отправки]]-ТаблДан[[#This Row],[Срок отправки]],0)</f>
        <v>0</v>
      </c>
      <c r="M153" s="25">
        <f>IF(ISBLANK(ТаблДан[[#This Row],[Дата подготовки]]),0,-MIN(ТаблДан[Дата подготовки]-ТаблДан[Срок подготовки],0))</f>
        <v>1</v>
      </c>
      <c r="N153" s="25">
        <f>IF(ISBLANK(ТаблДан[[#This Row],[Дата отправки]]),0,-MIN(ТаблДан[Дата отправки]-ТаблДан[Срок отправки],0))</f>
        <v>5</v>
      </c>
      <c r="O153" s="25">
        <f>IF(ISBLANK(ТаблДан[[#This Row],[Дата подготовки]]),0,(ТаблДан[Задержка подготовки]=0)+0)</f>
        <v>1</v>
      </c>
      <c r="P153" s="25">
        <f>IF(ISBLANK(ТаблДан[[#This Row],[Дата подготовки]]),0,1-ТаблДан[[#This Row],[Подготовка без задержки]])</f>
        <v>0</v>
      </c>
      <c r="Q153" s="25">
        <f>IF(ISBLANK(ТаблДан[[#This Row],[Дата отправки]]),0,(ТаблДан[[#This Row],[Задержка отправки]]=0)+0)</f>
        <v>1</v>
      </c>
      <c r="R153" s="25">
        <f>IF(ISBLANK(ТаблДан[[#This Row],[Дата отправки]]),0,1-ТаблДан[[#This Row],[Отправка 
без задержки]])</f>
        <v>0</v>
      </c>
      <c r="S153" s="46" t="str">
        <f>IF(COUNTBLANK(ТаблДан[[#This Row],[Дата подготовки]:[Периодичность]])&gt;0,"Пустые ячейки", "")</f>
        <v/>
      </c>
    </row>
    <row r="154" spans="2:19" s="1" customFormat="1" ht="27" hidden="1" customHeight="1" x14ac:dyDescent="0.25">
      <c r="B154" s="26">
        <f>YEAR(IF(ISBLANK(ТаблДан[Срок подготовки]),ТаблДан[Срок отправки],ТаблДан[Срок подготовки]))</f>
        <v>2022</v>
      </c>
      <c r="C154" s="26" t="str">
        <f>TEXT(ТаблДан[[#This Row],[Срок подготовки]],"МММ")</f>
        <v>май</v>
      </c>
      <c r="D154" s="28">
        <v>44701</v>
      </c>
      <c r="E154" s="28">
        <v>44712</v>
      </c>
      <c r="F154" s="28">
        <v>44701</v>
      </c>
      <c r="G154" s="21">
        <v>44714</v>
      </c>
      <c r="H154" s="22" t="s">
        <v>4</v>
      </c>
      <c r="I154" s="23" t="s">
        <v>21</v>
      </c>
      <c r="J154" s="31" t="s">
        <v>12</v>
      </c>
      <c r="K154" s="25">
        <f>MAX(ТаблДан[Дата подготовки]-ТаблДан[Срок подготовки],0)</f>
        <v>0</v>
      </c>
      <c r="L154" s="25">
        <f>MAX(ТаблДан[[#This Row],[Дата отправки]]-ТаблДан[[#This Row],[Срок отправки]],0)</f>
        <v>0</v>
      </c>
      <c r="M154" s="25">
        <f>IF(ISBLANK(ТаблДан[[#This Row],[Дата подготовки]]),0,-MIN(ТаблДан[Дата подготовки]-ТаблДан[Срок подготовки],0))</f>
        <v>11</v>
      </c>
      <c r="N154" s="25">
        <f>IF(ISBLANK(ТаблДан[[#This Row],[Дата отправки]]),0,-MIN(ТаблДан[Дата отправки]-ТаблДан[Срок отправки],0))</f>
        <v>13</v>
      </c>
      <c r="O154" s="25">
        <f>IF(ISBLANK(ТаблДан[[#This Row],[Дата подготовки]]),0,(ТаблДан[Задержка подготовки]=0)+0)</f>
        <v>1</v>
      </c>
      <c r="P154" s="25">
        <f>IF(ISBLANK(ТаблДан[[#This Row],[Дата подготовки]]),0,1-ТаблДан[[#This Row],[Подготовка без задержки]])</f>
        <v>0</v>
      </c>
      <c r="Q154" s="25">
        <f>IF(ISBLANK(ТаблДан[[#This Row],[Дата отправки]]),0,(ТаблДан[[#This Row],[Задержка отправки]]=0)+0)</f>
        <v>1</v>
      </c>
      <c r="R154" s="25">
        <f>IF(ISBLANK(ТаблДан[[#This Row],[Дата отправки]]),0,1-ТаблДан[[#This Row],[Отправка 
без задержки]])</f>
        <v>0</v>
      </c>
      <c r="S154" s="46" t="str">
        <f>IF(COUNTBLANK(ТаблДан[[#This Row],[Дата подготовки]:[Периодичность]])&gt;0,"Пустые ячейки", "")</f>
        <v/>
      </c>
    </row>
    <row r="155" spans="2:19" s="1" customFormat="1" ht="27" hidden="1" customHeight="1" x14ac:dyDescent="0.25">
      <c r="B155" s="26">
        <f>YEAR(IF(ISBLANK(ТаблДан[Срок подготовки]),ТаблДан[Срок отправки],ТаблДан[Срок подготовки]))</f>
        <v>2022</v>
      </c>
      <c r="C155" s="26" t="str">
        <f>TEXT(ТаблДан[[#This Row],[Срок подготовки]],"МММ")</f>
        <v>янв</v>
      </c>
      <c r="D155" s="21">
        <v>44587</v>
      </c>
      <c r="E155" s="21">
        <v>44588</v>
      </c>
      <c r="F155" s="21">
        <v>44587</v>
      </c>
      <c r="G155" s="21">
        <v>44592</v>
      </c>
      <c r="H155" s="22" t="s">
        <v>5</v>
      </c>
      <c r="I155" s="23" t="s">
        <v>74</v>
      </c>
      <c r="J155" s="24" t="s">
        <v>11</v>
      </c>
      <c r="K155" s="25">
        <f>MAX(ТаблДан[Дата подготовки]-ТаблДан[Срок подготовки],0)</f>
        <v>0</v>
      </c>
      <c r="L155" s="25">
        <f>MAX(ТаблДан[[#This Row],[Дата отправки]]-ТаблДан[[#This Row],[Срок отправки]],0)</f>
        <v>0</v>
      </c>
      <c r="M155" s="25">
        <f>IF(ISBLANK(ТаблДан[[#This Row],[Дата подготовки]]),0,-MIN(ТаблДан[Дата подготовки]-ТаблДан[Срок подготовки],0))</f>
        <v>1</v>
      </c>
      <c r="N155" s="25">
        <f>IF(ISBLANK(ТаблДан[[#This Row],[Дата отправки]]),0,-MIN(ТаблДан[Дата отправки]-ТаблДан[Срок отправки],0))</f>
        <v>5</v>
      </c>
      <c r="O155" s="25">
        <f>IF(ISBLANK(ТаблДан[[#This Row],[Дата подготовки]]),0,(ТаблДан[Задержка подготовки]=0)+0)</f>
        <v>1</v>
      </c>
      <c r="P155" s="25">
        <f>IF(ISBLANK(ТаблДан[[#This Row],[Дата подготовки]]),0,1-ТаблДан[[#This Row],[Подготовка без задержки]])</f>
        <v>0</v>
      </c>
      <c r="Q155" s="25">
        <f>IF(ISBLANK(ТаблДан[[#This Row],[Дата отправки]]),0,(ТаблДан[[#This Row],[Задержка отправки]]=0)+0)</f>
        <v>1</v>
      </c>
      <c r="R155" s="25">
        <f>IF(ISBLANK(ТаблДан[[#This Row],[Дата отправки]]),0,1-ТаблДан[[#This Row],[Отправка 
без задержки]])</f>
        <v>0</v>
      </c>
      <c r="S155" s="46" t="str">
        <f>IF(COUNTBLANK(ТаблДан[[#This Row],[Дата подготовки]:[Периодичность]])&gt;0,"Пустые ячейки", "")</f>
        <v/>
      </c>
    </row>
    <row r="156" spans="2:19" s="1" customFormat="1" ht="27" hidden="1" customHeight="1" x14ac:dyDescent="0.25">
      <c r="B156" s="26">
        <f>YEAR(IF(ISBLANK(ТаблДан[Срок подготовки]),ТаблДан[Срок отправки],ТаблДан[Срок подготовки]))</f>
        <v>2022</v>
      </c>
      <c r="C156" s="26" t="str">
        <f>TEXT(ТаблДан[[#This Row],[Срок подготовки]],"МММ")</f>
        <v>апр</v>
      </c>
      <c r="D156" s="21">
        <v>44677</v>
      </c>
      <c r="E156" s="21">
        <v>44679</v>
      </c>
      <c r="F156" s="21">
        <v>44685</v>
      </c>
      <c r="G156" s="21">
        <v>44685</v>
      </c>
      <c r="H156" s="22" t="s">
        <v>5</v>
      </c>
      <c r="I156" s="23" t="s">
        <v>74</v>
      </c>
      <c r="J156" s="24" t="s">
        <v>11</v>
      </c>
      <c r="K156" s="25">
        <f>MAX(ТаблДан[Дата подготовки]-ТаблДан[Срок подготовки],0)</f>
        <v>0</v>
      </c>
      <c r="L156" s="25">
        <f>MAX(ТаблДан[[#This Row],[Дата отправки]]-ТаблДан[[#This Row],[Срок отправки]],0)</f>
        <v>0</v>
      </c>
      <c r="M156" s="25">
        <f>IF(ISBLANK(ТаблДан[[#This Row],[Дата подготовки]]),0,-MIN(ТаблДан[Дата подготовки]-ТаблДан[Срок подготовки],0))</f>
        <v>2</v>
      </c>
      <c r="N156" s="25">
        <f>IF(ISBLANK(ТаблДан[[#This Row],[Дата отправки]]),0,-MIN(ТаблДан[Дата отправки]-ТаблДан[Срок отправки],0))</f>
        <v>0</v>
      </c>
      <c r="O156" s="25">
        <f>IF(ISBLANK(ТаблДан[[#This Row],[Дата подготовки]]),0,(ТаблДан[Задержка подготовки]=0)+0)</f>
        <v>1</v>
      </c>
      <c r="P156" s="25">
        <f>IF(ISBLANK(ТаблДан[[#This Row],[Дата подготовки]]),0,1-ТаблДан[[#This Row],[Подготовка без задержки]])</f>
        <v>0</v>
      </c>
      <c r="Q156" s="25">
        <f>IF(ISBLANK(ТаблДан[[#This Row],[Дата отправки]]),0,(ТаблДан[[#This Row],[Задержка отправки]]=0)+0)</f>
        <v>1</v>
      </c>
      <c r="R156" s="25">
        <f>IF(ISBLANK(ТаблДан[[#This Row],[Дата отправки]]),0,1-ТаблДан[[#This Row],[Отправка 
без задержки]])</f>
        <v>0</v>
      </c>
      <c r="S156" s="46" t="str">
        <f>IF(COUNTBLANK(ТаблДан[[#This Row],[Дата подготовки]:[Периодичность]])&gt;0,"Пустые ячейки", "")</f>
        <v/>
      </c>
    </row>
    <row r="157" spans="2:19" s="1" customFormat="1" ht="27" hidden="1" customHeight="1" x14ac:dyDescent="0.25">
      <c r="B157" s="26">
        <f>YEAR(IF(ISBLANK(ТаблДан[Срок подготовки]),ТаблДан[Срок отправки],ТаблДан[Срок подготовки]))</f>
        <v>2022</v>
      </c>
      <c r="C157" s="26" t="str">
        <f>TEXT(ТаблДан[[#This Row],[Срок подготовки]],"МММ")</f>
        <v>июл</v>
      </c>
      <c r="D157" s="21">
        <v>44677</v>
      </c>
      <c r="E157" s="21">
        <v>44770</v>
      </c>
      <c r="F157" s="21">
        <v>44769</v>
      </c>
      <c r="G157" s="21">
        <v>44774</v>
      </c>
      <c r="H157" s="22" t="s">
        <v>5</v>
      </c>
      <c r="I157" s="23" t="s">
        <v>74</v>
      </c>
      <c r="J157" s="24" t="s">
        <v>11</v>
      </c>
      <c r="K157" s="25">
        <f>MAX(ТаблДан[Дата подготовки]-ТаблДан[Срок подготовки],0)</f>
        <v>0</v>
      </c>
      <c r="L157" s="25">
        <f>MAX(ТаблДан[[#This Row],[Дата отправки]]-ТаблДан[[#This Row],[Срок отправки]],0)</f>
        <v>0</v>
      </c>
      <c r="M157" s="25">
        <f>IF(ISBLANK(ТаблДан[[#This Row],[Дата подготовки]]),0,-MIN(ТаблДан[Дата подготовки]-ТаблДан[Срок подготовки],0))</f>
        <v>93</v>
      </c>
      <c r="N157" s="25">
        <f>IF(ISBLANK(ТаблДан[[#This Row],[Дата отправки]]),0,-MIN(ТаблДан[Дата отправки]-ТаблДан[Срок отправки],0))</f>
        <v>5</v>
      </c>
      <c r="O157" s="25">
        <f>IF(ISBLANK(ТаблДан[[#This Row],[Дата подготовки]]),0,(ТаблДан[Задержка подготовки]=0)+0)</f>
        <v>1</v>
      </c>
      <c r="P157" s="25">
        <f>IF(ISBLANK(ТаблДан[[#This Row],[Дата подготовки]]),0,1-ТаблДан[[#This Row],[Подготовка без задержки]])</f>
        <v>0</v>
      </c>
      <c r="Q157" s="25">
        <f>IF(ISBLANK(ТаблДан[[#This Row],[Дата отправки]]),0,(ТаблДан[[#This Row],[Задержка отправки]]=0)+0)</f>
        <v>1</v>
      </c>
      <c r="R157" s="25">
        <f>IF(ISBLANK(ТаблДан[[#This Row],[Дата отправки]]),0,1-ТаблДан[[#This Row],[Отправка 
без задержки]])</f>
        <v>0</v>
      </c>
      <c r="S157" s="46" t="str">
        <f>IF(COUNTBLANK(ТаблДан[[#This Row],[Дата подготовки]:[Периодичность]])&gt;0,"Пустые ячейки", "")</f>
        <v/>
      </c>
    </row>
    <row r="158" spans="2:19" s="1" customFormat="1" ht="27" hidden="1" customHeight="1" x14ac:dyDescent="0.25">
      <c r="B158" s="26">
        <f>YEAR(IF(ISBLANK(ТаблДан[Срок подготовки]),ТаблДан[Срок отправки],ТаблДан[Срок подготовки]))</f>
        <v>2022</v>
      </c>
      <c r="C158" s="26" t="str">
        <f>TEXT(ТаблДан[[#This Row],[Срок подготовки]],"МММ")</f>
        <v>окт</v>
      </c>
      <c r="D158" s="28">
        <v>44860</v>
      </c>
      <c r="E158" s="21">
        <v>44861</v>
      </c>
      <c r="F158" s="21">
        <v>44860</v>
      </c>
      <c r="G158" s="21">
        <v>44865</v>
      </c>
      <c r="H158" s="22" t="s">
        <v>5</v>
      </c>
      <c r="I158" s="23" t="s">
        <v>74</v>
      </c>
      <c r="J158" s="24" t="s">
        <v>11</v>
      </c>
      <c r="K158" s="25">
        <f>MAX(ТаблДан[Дата подготовки]-ТаблДан[Срок подготовки],0)</f>
        <v>0</v>
      </c>
      <c r="L158" s="25">
        <f>MAX(ТаблДан[[#This Row],[Дата отправки]]-ТаблДан[[#This Row],[Срок отправки]],0)</f>
        <v>0</v>
      </c>
      <c r="M158" s="25">
        <f>IF(ISBLANK(ТаблДан[[#This Row],[Дата подготовки]]),0,-MIN(ТаблДан[Дата подготовки]-ТаблДан[Срок подготовки],0))</f>
        <v>1</v>
      </c>
      <c r="N158" s="25">
        <f>IF(ISBLANK(ТаблДан[[#This Row],[Дата отправки]]),0,-MIN(ТаблДан[Дата отправки]-ТаблДан[Срок отправки],0))</f>
        <v>5</v>
      </c>
      <c r="O158" s="25">
        <f>IF(ISBLANK(ТаблДан[[#This Row],[Дата подготовки]]),0,(ТаблДан[Задержка подготовки]=0)+0)</f>
        <v>1</v>
      </c>
      <c r="P158" s="25">
        <f>IF(ISBLANK(ТаблДан[[#This Row],[Дата подготовки]]),0,1-ТаблДан[[#This Row],[Подготовка без задержки]])</f>
        <v>0</v>
      </c>
      <c r="Q158" s="25">
        <f>IF(ISBLANK(ТаблДан[[#This Row],[Дата отправки]]),0,(ТаблДан[[#This Row],[Задержка отправки]]=0)+0)</f>
        <v>1</v>
      </c>
      <c r="R158" s="25">
        <f>IF(ISBLANK(ТаблДан[[#This Row],[Дата отправки]]),0,1-ТаблДан[[#This Row],[Отправка 
без задержки]])</f>
        <v>0</v>
      </c>
      <c r="S158" s="46" t="str">
        <f>IF(COUNTBLANK(ТаблДан[[#This Row],[Дата подготовки]:[Периодичность]])&gt;0,"Пустые ячейки", "")</f>
        <v/>
      </c>
    </row>
    <row r="159" spans="2:19" s="1" customFormat="1" ht="27" hidden="1" customHeight="1" x14ac:dyDescent="0.25">
      <c r="B159" s="26">
        <f>YEAR(IF(ISBLANK(ТаблДан[Срок подготовки]),ТаблДан[Срок отправки],ТаблДан[Срок подготовки]))</f>
        <v>2022</v>
      </c>
      <c r="C159" s="26" t="str">
        <f>TEXT(ТаблДан[[#This Row],[Срок подготовки]],"МММ")</f>
        <v>янв</v>
      </c>
      <c r="D159" s="28">
        <v>44587</v>
      </c>
      <c r="E159" s="21">
        <v>44588</v>
      </c>
      <c r="F159" s="21">
        <v>44587</v>
      </c>
      <c r="G159" s="21">
        <v>44592</v>
      </c>
      <c r="H159" s="22" t="s">
        <v>5</v>
      </c>
      <c r="I159" s="23" t="s">
        <v>28</v>
      </c>
      <c r="J159" s="24" t="s">
        <v>11</v>
      </c>
      <c r="K159" s="25">
        <f>MAX(ТаблДан[Дата подготовки]-ТаблДан[Срок подготовки],0)</f>
        <v>0</v>
      </c>
      <c r="L159" s="25">
        <f>MAX(ТаблДан[[#This Row],[Дата отправки]]-ТаблДан[[#This Row],[Срок отправки]],0)</f>
        <v>0</v>
      </c>
      <c r="M159" s="25">
        <f>IF(ISBLANK(ТаблДан[[#This Row],[Дата подготовки]]),0,-MIN(ТаблДан[Дата подготовки]-ТаблДан[Срок подготовки],0))</f>
        <v>1</v>
      </c>
      <c r="N159" s="25">
        <f>IF(ISBLANK(ТаблДан[[#This Row],[Дата отправки]]),0,-MIN(ТаблДан[Дата отправки]-ТаблДан[Срок отправки],0))</f>
        <v>5</v>
      </c>
      <c r="O159" s="25">
        <f>IF(ISBLANK(ТаблДан[[#This Row],[Дата подготовки]]),0,(ТаблДан[Задержка подготовки]=0)+0)</f>
        <v>1</v>
      </c>
      <c r="P159" s="25">
        <f>IF(ISBLANK(ТаблДан[[#This Row],[Дата подготовки]]),0,1-ТаблДан[[#This Row],[Подготовка без задержки]])</f>
        <v>0</v>
      </c>
      <c r="Q159" s="25">
        <f>IF(ISBLANK(ТаблДан[[#This Row],[Дата отправки]]),0,(ТаблДан[[#This Row],[Задержка отправки]]=0)+0)</f>
        <v>1</v>
      </c>
      <c r="R159" s="25">
        <f>IF(ISBLANK(ТаблДан[[#This Row],[Дата отправки]]),0,1-ТаблДан[[#This Row],[Отправка 
без задержки]])</f>
        <v>0</v>
      </c>
      <c r="S159" s="46" t="str">
        <f>IF(COUNTBLANK(ТаблДан[[#This Row],[Дата подготовки]:[Периодичность]])&gt;0,"Пустые ячейки", "")</f>
        <v/>
      </c>
    </row>
    <row r="160" spans="2:19" s="1" customFormat="1" ht="27" hidden="1" customHeight="1" x14ac:dyDescent="0.25">
      <c r="B160" s="26">
        <f>YEAR(IF(ISBLANK(ТаблДан[Срок подготовки]),ТаблДан[Срок отправки],ТаблДан[Срок подготовки]))</f>
        <v>2022</v>
      </c>
      <c r="C160" s="26" t="str">
        <f>TEXT(ТаблДан[[#This Row],[Срок подготовки]],"МММ")</f>
        <v>апр</v>
      </c>
      <c r="D160" s="21">
        <v>44677</v>
      </c>
      <c r="E160" s="21">
        <v>44679</v>
      </c>
      <c r="F160" s="21">
        <v>44685</v>
      </c>
      <c r="G160" s="21">
        <v>44685</v>
      </c>
      <c r="H160" s="22" t="s">
        <v>5</v>
      </c>
      <c r="I160" s="23" t="s">
        <v>28</v>
      </c>
      <c r="J160" s="24" t="s">
        <v>11</v>
      </c>
      <c r="K160" s="25">
        <f>MAX(ТаблДан[Дата подготовки]-ТаблДан[Срок подготовки],0)</f>
        <v>0</v>
      </c>
      <c r="L160" s="25">
        <f>MAX(ТаблДан[[#This Row],[Дата отправки]]-ТаблДан[[#This Row],[Срок отправки]],0)</f>
        <v>0</v>
      </c>
      <c r="M160" s="25">
        <f>IF(ISBLANK(ТаблДан[[#This Row],[Дата подготовки]]),0,-MIN(ТаблДан[Дата подготовки]-ТаблДан[Срок подготовки],0))</f>
        <v>2</v>
      </c>
      <c r="N160" s="25">
        <f>IF(ISBLANK(ТаблДан[[#This Row],[Дата отправки]]),0,-MIN(ТаблДан[Дата отправки]-ТаблДан[Срок отправки],0))</f>
        <v>0</v>
      </c>
      <c r="O160" s="25">
        <f>IF(ISBLANK(ТаблДан[[#This Row],[Дата подготовки]]),0,(ТаблДан[Задержка подготовки]=0)+0)</f>
        <v>1</v>
      </c>
      <c r="P160" s="25">
        <f>IF(ISBLANK(ТаблДан[[#This Row],[Дата подготовки]]),0,1-ТаблДан[[#This Row],[Подготовка без задержки]])</f>
        <v>0</v>
      </c>
      <c r="Q160" s="25">
        <f>IF(ISBLANK(ТаблДан[[#This Row],[Дата отправки]]),0,(ТаблДан[[#This Row],[Задержка отправки]]=0)+0)</f>
        <v>1</v>
      </c>
      <c r="R160" s="25">
        <f>IF(ISBLANK(ТаблДан[[#This Row],[Дата отправки]]),0,1-ТаблДан[[#This Row],[Отправка 
без задержки]])</f>
        <v>0</v>
      </c>
      <c r="S160" s="46" t="str">
        <f>IF(COUNTBLANK(ТаблДан[[#This Row],[Дата подготовки]:[Периодичность]])&gt;0,"Пустые ячейки", "")</f>
        <v/>
      </c>
    </row>
    <row r="161" spans="2:19" s="1" customFormat="1" ht="27" hidden="1" customHeight="1" x14ac:dyDescent="0.25">
      <c r="B161" s="26">
        <f>YEAR(IF(ISBLANK(ТаблДан[Срок подготовки]),ТаблДан[Срок отправки],ТаблДан[Срок подготовки]))</f>
        <v>2022</v>
      </c>
      <c r="C161" s="26" t="str">
        <f>TEXT(ТаблДан[[#This Row],[Срок подготовки]],"МММ")</f>
        <v>июл</v>
      </c>
      <c r="D161" s="21">
        <v>44769</v>
      </c>
      <c r="E161" s="21">
        <v>44770</v>
      </c>
      <c r="F161" s="21">
        <v>44769</v>
      </c>
      <c r="G161" s="21">
        <v>44774</v>
      </c>
      <c r="H161" s="22" t="s">
        <v>5</v>
      </c>
      <c r="I161" s="23" t="s">
        <v>28</v>
      </c>
      <c r="J161" s="24" t="s">
        <v>11</v>
      </c>
      <c r="K161" s="25">
        <f>MAX(ТаблДан[Дата подготовки]-ТаблДан[Срок подготовки],0)</f>
        <v>0</v>
      </c>
      <c r="L161" s="25">
        <f>MAX(ТаблДан[[#This Row],[Дата отправки]]-ТаблДан[[#This Row],[Срок отправки]],0)</f>
        <v>0</v>
      </c>
      <c r="M161" s="25">
        <f>IF(ISBLANK(ТаблДан[[#This Row],[Дата подготовки]]),0,-MIN(ТаблДан[Дата подготовки]-ТаблДан[Срок подготовки],0))</f>
        <v>1</v>
      </c>
      <c r="N161" s="25">
        <f>IF(ISBLANK(ТаблДан[[#This Row],[Дата отправки]]),0,-MIN(ТаблДан[Дата отправки]-ТаблДан[Срок отправки],0))</f>
        <v>5</v>
      </c>
      <c r="O161" s="25">
        <f>IF(ISBLANK(ТаблДан[[#This Row],[Дата подготовки]]),0,(ТаблДан[Задержка подготовки]=0)+0)</f>
        <v>1</v>
      </c>
      <c r="P161" s="25">
        <f>IF(ISBLANK(ТаблДан[[#This Row],[Дата подготовки]]),0,1-ТаблДан[[#This Row],[Подготовка без задержки]])</f>
        <v>0</v>
      </c>
      <c r="Q161" s="25">
        <f>IF(ISBLANK(ТаблДан[[#This Row],[Дата отправки]]),0,(ТаблДан[[#This Row],[Задержка отправки]]=0)+0)</f>
        <v>1</v>
      </c>
      <c r="R161" s="25">
        <f>IF(ISBLANK(ТаблДан[[#This Row],[Дата отправки]]),0,1-ТаблДан[[#This Row],[Отправка 
без задержки]])</f>
        <v>0</v>
      </c>
      <c r="S161" s="46" t="str">
        <f>IF(COUNTBLANK(ТаблДан[[#This Row],[Дата подготовки]:[Периодичность]])&gt;0,"Пустые ячейки", "")</f>
        <v/>
      </c>
    </row>
    <row r="162" spans="2:19" s="1" customFormat="1" ht="27" hidden="1" customHeight="1" x14ac:dyDescent="0.25">
      <c r="B162" s="26">
        <f>YEAR(IF(ISBLANK(ТаблДан[Срок подготовки]),ТаблДан[Срок отправки],ТаблДан[Срок подготовки]))</f>
        <v>2022</v>
      </c>
      <c r="C162" s="26" t="str">
        <f>TEXT(ТаблДан[[#This Row],[Срок подготовки]],"МММ")</f>
        <v>окт</v>
      </c>
      <c r="D162" s="21">
        <v>44860</v>
      </c>
      <c r="E162" s="21">
        <v>44861</v>
      </c>
      <c r="F162" s="21">
        <v>44860</v>
      </c>
      <c r="G162" s="21">
        <v>44865</v>
      </c>
      <c r="H162" s="22" t="s">
        <v>5</v>
      </c>
      <c r="I162" s="23" t="s">
        <v>28</v>
      </c>
      <c r="J162" s="24" t="s">
        <v>11</v>
      </c>
      <c r="K162" s="25">
        <f>MAX(ТаблДан[Дата подготовки]-ТаблДан[Срок подготовки],0)</f>
        <v>0</v>
      </c>
      <c r="L162" s="25">
        <f>MAX(ТаблДан[[#This Row],[Дата отправки]]-ТаблДан[[#This Row],[Срок отправки]],0)</f>
        <v>0</v>
      </c>
      <c r="M162" s="25">
        <f>IF(ISBLANK(ТаблДан[[#This Row],[Дата подготовки]]),0,-MIN(ТаблДан[Дата подготовки]-ТаблДан[Срок подготовки],0))</f>
        <v>1</v>
      </c>
      <c r="N162" s="25">
        <f>IF(ISBLANK(ТаблДан[[#This Row],[Дата отправки]]),0,-MIN(ТаблДан[Дата отправки]-ТаблДан[Срок отправки],0))</f>
        <v>5</v>
      </c>
      <c r="O162" s="25">
        <f>IF(ISBLANK(ТаблДан[[#This Row],[Дата подготовки]]),0,(ТаблДан[Задержка подготовки]=0)+0)</f>
        <v>1</v>
      </c>
      <c r="P162" s="25">
        <f>IF(ISBLANK(ТаблДан[[#This Row],[Дата подготовки]]),0,1-ТаблДан[[#This Row],[Подготовка без задержки]])</f>
        <v>0</v>
      </c>
      <c r="Q162" s="25">
        <f>IF(ISBLANK(ТаблДан[[#This Row],[Дата отправки]]),0,(ТаблДан[[#This Row],[Задержка отправки]]=0)+0)</f>
        <v>1</v>
      </c>
      <c r="R162" s="25">
        <f>IF(ISBLANK(ТаблДан[[#This Row],[Дата отправки]]),0,1-ТаблДан[[#This Row],[Отправка 
без задержки]])</f>
        <v>0</v>
      </c>
      <c r="S162" s="46" t="str">
        <f>IF(COUNTBLANK(ТаблДан[[#This Row],[Дата подготовки]:[Периодичность]])&gt;0,"Пустые ячейки", "")</f>
        <v/>
      </c>
    </row>
    <row r="163" spans="2:19" s="1" customFormat="1" ht="27" hidden="1" customHeight="1" x14ac:dyDescent="0.25">
      <c r="B163" s="26">
        <f>YEAR(IF(ISBLANK(ТаблДан[Срок подготовки]),ТаблДан[Срок отправки],ТаблДан[Срок подготовки]))</f>
        <v>2022</v>
      </c>
      <c r="C163" s="26" t="str">
        <f>TEXT(ТаблДан[[#This Row],[Срок подготовки]],"МММ")</f>
        <v>янв</v>
      </c>
      <c r="D163" s="21">
        <v>44587</v>
      </c>
      <c r="E163" s="21">
        <v>44588</v>
      </c>
      <c r="F163" s="21">
        <v>44587</v>
      </c>
      <c r="G163" s="21">
        <v>44592</v>
      </c>
      <c r="H163" s="22" t="s">
        <v>5</v>
      </c>
      <c r="I163" s="23" t="s">
        <v>75</v>
      </c>
      <c r="J163" s="24" t="s">
        <v>11</v>
      </c>
      <c r="K163" s="25">
        <f>MAX(ТаблДан[Дата подготовки]-ТаблДан[Срок подготовки],0)</f>
        <v>0</v>
      </c>
      <c r="L163" s="25">
        <f>MAX(ТаблДан[[#This Row],[Дата отправки]]-ТаблДан[[#This Row],[Срок отправки]],0)</f>
        <v>0</v>
      </c>
      <c r="M163" s="25">
        <f>IF(ISBLANK(ТаблДан[[#This Row],[Дата подготовки]]),0,-MIN(ТаблДан[Дата подготовки]-ТаблДан[Срок подготовки],0))</f>
        <v>1</v>
      </c>
      <c r="N163" s="25">
        <f>IF(ISBLANK(ТаблДан[[#This Row],[Дата отправки]]),0,-MIN(ТаблДан[Дата отправки]-ТаблДан[Срок отправки],0))</f>
        <v>5</v>
      </c>
      <c r="O163" s="25">
        <f>IF(ISBLANK(ТаблДан[[#This Row],[Дата подготовки]]),0,(ТаблДан[Задержка подготовки]=0)+0)</f>
        <v>1</v>
      </c>
      <c r="P163" s="25">
        <f>IF(ISBLANK(ТаблДан[[#This Row],[Дата подготовки]]),0,1-ТаблДан[[#This Row],[Подготовка без задержки]])</f>
        <v>0</v>
      </c>
      <c r="Q163" s="25">
        <f>IF(ISBLANK(ТаблДан[[#This Row],[Дата отправки]]),0,(ТаблДан[[#This Row],[Задержка отправки]]=0)+0)</f>
        <v>1</v>
      </c>
      <c r="R163" s="25">
        <f>IF(ISBLANK(ТаблДан[[#This Row],[Дата отправки]]),0,1-ТаблДан[[#This Row],[Отправка 
без задержки]])</f>
        <v>0</v>
      </c>
      <c r="S163" s="46" t="str">
        <f>IF(COUNTBLANK(ТаблДан[[#This Row],[Дата подготовки]:[Периодичность]])&gt;0,"Пустые ячейки", "")</f>
        <v/>
      </c>
    </row>
    <row r="164" spans="2:19" s="1" customFormat="1" ht="27" hidden="1" customHeight="1" x14ac:dyDescent="0.25">
      <c r="B164" s="26">
        <f>YEAR(IF(ISBLANK(ТаблДан[Срок подготовки]),ТаблДан[Срок отправки],ТаблДан[Срок подготовки]))</f>
        <v>2022</v>
      </c>
      <c r="C164" s="26" t="str">
        <f>TEXT(ТаблДан[[#This Row],[Срок подготовки]],"МММ")</f>
        <v>апр</v>
      </c>
      <c r="D164" s="21">
        <v>44677</v>
      </c>
      <c r="E164" s="21">
        <v>44679</v>
      </c>
      <c r="F164" s="21">
        <v>44685</v>
      </c>
      <c r="G164" s="21">
        <v>44685</v>
      </c>
      <c r="H164" s="22" t="s">
        <v>5</v>
      </c>
      <c r="I164" s="23" t="s">
        <v>75</v>
      </c>
      <c r="J164" s="24" t="s">
        <v>11</v>
      </c>
      <c r="K164" s="25">
        <f>MAX(ТаблДан[Дата подготовки]-ТаблДан[Срок подготовки],0)</f>
        <v>0</v>
      </c>
      <c r="L164" s="25">
        <f>MAX(ТаблДан[[#This Row],[Дата отправки]]-ТаблДан[[#This Row],[Срок отправки]],0)</f>
        <v>0</v>
      </c>
      <c r="M164" s="25">
        <f>IF(ISBLANK(ТаблДан[[#This Row],[Дата подготовки]]),0,-MIN(ТаблДан[Дата подготовки]-ТаблДан[Срок подготовки],0))</f>
        <v>2</v>
      </c>
      <c r="N164" s="25">
        <f>IF(ISBLANK(ТаблДан[[#This Row],[Дата отправки]]),0,-MIN(ТаблДан[Дата отправки]-ТаблДан[Срок отправки],0))</f>
        <v>0</v>
      </c>
      <c r="O164" s="25">
        <f>IF(ISBLANK(ТаблДан[[#This Row],[Дата подготовки]]),0,(ТаблДан[Задержка подготовки]=0)+0)</f>
        <v>1</v>
      </c>
      <c r="P164" s="25">
        <f>IF(ISBLANK(ТаблДан[[#This Row],[Дата подготовки]]),0,1-ТаблДан[[#This Row],[Подготовка без задержки]])</f>
        <v>0</v>
      </c>
      <c r="Q164" s="25">
        <f>IF(ISBLANK(ТаблДан[[#This Row],[Дата отправки]]),0,(ТаблДан[[#This Row],[Задержка отправки]]=0)+0)</f>
        <v>1</v>
      </c>
      <c r="R164" s="25">
        <f>IF(ISBLANK(ТаблДан[[#This Row],[Дата отправки]]),0,1-ТаблДан[[#This Row],[Отправка 
без задержки]])</f>
        <v>0</v>
      </c>
      <c r="S164" s="46" t="str">
        <f>IF(COUNTBLANK(ТаблДан[[#This Row],[Дата подготовки]:[Периодичность]])&gt;0,"Пустые ячейки", "")</f>
        <v/>
      </c>
    </row>
    <row r="165" spans="2:19" s="1" customFormat="1" ht="27" hidden="1" customHeight="1" x14ac:dyDescent="0.25">
      <c r="B165" s="26">
        <f>YEAR(IF(ISBLANK(ТаблДан[Срок подготовки]),ТаблДан[Срок отправки],ТаблДан[Срок подготовки]))</f>
        <v>2022</v>
      </c>
      <c r="C165" s="26" t="str">
        <f>TEXT(ТаблДан[[#This Row],[Срок подготовки]],"МММ")</f>
        <v>июл</v>
      </c>
      <c r="D165" s="28">
        <v>44769</v>
      </c>
      <c r="E165" s="28">
        <v>44770</v>
      </c>
      <c r="F165" s="28">
        <v>44769</v>
      </c>
      <c r="G165" s="21">
        <v>44774</v>
      </c>
      <c r="H165" s="22" t="s">
        <v>5</v>
      </c>
      <c r="I165" s="23" t="s">
        <v>75</v>
      </c>
      <c r="J165" s="24" t="s">
        <v>11</v>
      </c>
      <c r="K165" s="25">
        <f>MAX(ТаблДан[Дата подготовки]-ТаблДан[Срок подготовки],0)</f>
        <v>0</v>
      </c>
      <c r="L165" s="25">
        <f>MAX(ТаблДан[[#This Row],[Дата отправки]]-ТаблДан[[#This Row],[Срок отправки]],0)</f>
        <v>0</v>
      </c>
      <c r="M165" s="25">
        <f>IF(ISBLANK(ТаблДан[[#This Row],[Дата подготовки]]),0,-MIN(ТаблДан[Дата подготовки]-ТаблДан[Срок подготовки],0))</f>
        <v>1</v>
      </c>
      <c r="N165" s="25">
        <f>IF(ISBLANK(ТаблДан[[#This Row],[Дата отправки]]),0,-MIN(ТаблДан[Дата отправки]-ТаблДан[Срок отправки],0))</f>
        <v>5</v>
      </c>
      <c r="O165" s="25">
        <f>IF(ISBLANK(ТаблДан[[#This Row],[Дата подготовки]]),0,(ТаблДан[Задержка подготовки]=0)+0)</f>
        <v>1</v>
      </c>
      <c r="P165" s="25">
        <f>IF(ISBLANK(ТаблДан[[#This Row],[Дата подготовки]]),0,1-ТаблДан[[#This Row],[Подготовка без задержки]])</f>
        <v>0</v>
      </c>
      <c r="Q165" s="25">
        <f>IF(ISBLANK(ТаблДан[[#This Row],[Дата отправки]]),0,(ТаблДан[[#This Row],[Задержка отправки]]=0)+0)</f>
        <v>1</v>
      </c>
      <c r="R165" s="25">
        <f>IF(ISBLANK(ТаблДан[[#This Row],[Дата отправки]]),0,1-ТаблДан[[#This Row],[Отправка 
без задержки]])</f>
        <v>0</v>
      </c>
      <c r="S165" s="46" t="str">
        <f>IF(COUNTBLANK(ТаблДан[[#This Row],[Дата подготовки]:[Периодичность]])&gt;0,"Пустые ячейки", "")</f>
        <v/>
      </c>
    </row>
    <row r="166" spans="2:19" s="1" customFormat="1" ht="27" hidden="1" customHeight="1" x14ac:dyDescent="0.25">
      <c r="B166" s="26">
        <f>YEAR(IF(ISBLANK(ТаблДан[Срок подготовки]),ТаблДан[Срок отправки],ТаблДан[Срок подготовки]))</f>
        <v>2022</v>
      </c>
      <c r="C166" s="26" t="str">
        <f>TEXT(ТаблДан[[#This Row],[Срок подготовки]],"МММ")</f>
        <v>окт</v>
      </c>
      <c r="D166" s="28">
        <v>44860</v>
      </c>
      <c r="E166" s="28">
        <v>44861</v>
      </c>
      <c r="F166" s="28">
        <v>44860</v>
      </c>
      <c r="G166" s="21">
        <v>44865</v>
      </c>
      <c r="H166" s="22" t="s">
        <v>5</v>
      </c>
      <c r="I166" s="23" t="s">
        <v>75</v>
      </c>
      <c r="J166" s="24" t="s">
        <v>11</v>
      </c>
      <c r="K166" s="25">
        <f>MAX(ТаблДан[Дата подготовки]-ТаблДан[Срок подготовки],0)</f>
        <v>0</v>
      </c>
      <c r="L166" s="25">
        <f>MAX(ТаблДан[[#This Row],[Дата отправки]]-ТаблДан[[#This Row],[Срок отправки]],0)</f>
        <v>0</v>
      </c>
      <c r="M166" s="25">
        <f>IF(ISBLANK(ТаблДан[[#This Row],[Дата подготовки]]),0,-MIN(ТаблДан[Дата подготовки]-ТаблДан[Срок подготовки],0))</f>
        <v>1</v>
      </c>
      <c r="N166" s="25">
        <f>IF(ISBLANK(ТаблДан[[#This Row],[Дата отправки]]),0,-MIN(ТаблДан[Дата отправки]-ТаблДан[Срок отправки],0))</f>
        <v>5</v>
      </c>
      <c r="O166" s="25">
        <f>IF(ISBLANK(ТаблДан[[#This Row],[Дата подготовки]]),0,(ТаблДан[Задержка подготовки]=0)+0)</f>
        <v>1</v>
      </c>
      <c r="P166" s="25">
        <f>IF(ISBLANK(ТаблДан[[#This Row],[Дата подготовки]]),0,1-ТаблДан[[#This Row],[Подготовка без задержки]])</f>
        <v>0</v>
      </c>
      <c r="Q166" s="25">
        <f>IF(ISBLANK(ТаблДан[[#This Row],[Дата отправки]]),0,(ТаблДан[[#This Row],[Задержка отправки]]=0)+0)</f>
        <v>1</v>
      </c>
      <c r="R166" s="25">
        <f>IF(ISBLANK(ТаблДан[[#This Row],[Дата отправки]]),0,1-ТаблДан[[#This Row],[Отправка 
без задержки]])</f>
        <v>0</v>
      </c>
      <c r="S166" s="46" t="str">
        <f>IF(COUNTBLANK(ТаблДан[[#This Row],[Дата подготовки]:[Периодичность]])&gt;0,"Пустые ячейки", "")</f>
        <v/>
      </c>
    </row>
    <row r="167" spans="2:19" s="1" customFormat="1" ht="27" hidden="1" customHeight="1" x14ac:dyDescent="0.25">
      <c r="B167" s="26">
        <f>YEAR(IF(ISBLANK(ТаблДан[Срок подготовки]),ТаблДан[Срок отправки],ТаблДан[Срок подготовки]))</f>
        <v>2022</v>
      </c>
      <c r="C167" s="26" t="str">
        <f>TEXT(ТаблДан[[#This Row],[Срок подготовки]],"МММ")</f>
        <v>янв</v>
      </c>
      <c r="D167" s="21">
        <v>44587</v>
      </c>
      <c r="E167" s="21">
        <v>44588</v>
      </c>
      <c r="F167" s="21">
        <v>44587</v>
      </c>
      <c r="G167" s="21">
        <v>44592</v>
      </c>
      <c r="H167" s="22" t="s">
        <v>5</v>
      </c>
      <c r="I167" s="23" t="s">
        <v>29</v>
      </c>
      <c r="J167" s="24" t="s">
        <v>11</v>
      </c>
      <c r="K167" s="25">
        <f>MAX(ТаблДан[Дата подготовки]-ТаблДан[Срок подготовки],0)</f>
        <v>0</v>
      </c>
      <c r="L167" s="25">
        <f>MAX(ТаблДан[[#This Row],[Дата отправки]]-ТаблДан[[#This Row],[Срок отправки]],0)</f>
        <v>0</v>
      </c>
      <c r="M167" s="25">
        <f>IF(ISBLANK(ТаблДан[[#This Row],[Дата подготовки]]),0,-MIN(ТаблДан[Дата подготовки]-ТаблДан[Срок подготовки],0))</f>
        <v>1</v>
      </c>
      <c r="N167" s="25">
        <f>IF(ISBLANK(ТаблДан[[#This Row],[Дата отправки]]),0,-MIN(ТаблДан[Дата отправки]-ТаблДан[Срок отправки],0))</f>
        <v>5</v>
      </c>
      <c r="O167" s="25">
        <f>IF(ISBLANK(ТаблДан[[#This Row],[Дата подготовки]]),0,(ТаблДан[Задержка подготовки]=0)+0)</f>
        <v>1</v>
      </c>
      <c r="P167" s="25">
        <f>IF(ISBLANK(ТаблДан[[#This Row],[Дата подготовки]]),0,1-ТаблДан[[#This Row],[Подготовка без задержки]])</f>
        <v>0</v>
      </c>
      <c r="Q167" s="25">
        <f>IF(ISBLANK(ТаблДан[[#This Row],[Дата отправки]]),0,(ТаблДан[[#This Row],[Задержка отправки]]=0)+0)</f>
        <v>1</v>
      </c>
      <c r="R167" s="25">
        <f>IF(ISBLANK(ТаблДан[[#This Row],[Дата отправки]]),0,1-ТаблДан[[#This Row],[Отправка 
без задержки]])</f>
        <v>0</v>
      </c>
      <c r="S167" s="46" t="str">
        <f>IF(COUNTBLANK(ТаблДан[[#This Row],[Дата подготовки]:[Периодичность]])&gt;0,"Пустые ячейки", "")</f>
        <v/>
      </c>
    </row>
    <row r="168" spans="2:19" s="1" customFormat="1" ht="27" hidden="1" customHeight="1" x14ac:dyDescent="0.25">
      <c r="B168" s="26">
        <f>YEAR(IF(ISBLANK(ТаблДан[Срок подготовки]),ТаблДан[Срок отправки],ТаблДан[Срок подготовки]))</f>
        <v>2022</v>
      </c>
      <c r="C168" s="26" t="str">
        <f>TEXT(ТаблДан[[#This Row],[Срок подготовки]],"МММ")</f>
        <v>апр</v>
      </c>
      <c r="D168" s="21">
        <v>44677</v>
      </c>
      <c r="E168" s="21">
        <v>44679</v>
      </c>
      <c r="F168" s="21">
        <v>44685</v>
      </c>
      <c r="G168" s="21">
        <v>44685</v>
      </c>
      <c r="H168" s="22" t="s">
        <v>5</v>
      </c>
      <c r="I168" s="23" t="s">
        <v>29</v>
      </c>
      <c r="J168" s="24" t="s">
        <v>11</v>
      </c>
      <c r="K168" s="25">
        <f>MAX(ТаблДан[Дата подготовки]-ТаблДан[Срок подготовки],0)</f>
        <v>0</v>
      </c>
      <c r="L168" s="25">
        <f>MAX(ТаблДан[[#This Row],[Дата отправки]]-ТаблДан[[#This Row],[Срок отправки]],0)</f>
        <v>0</v>
      </c>
      <c r="M168" s="25">
        <f>IF(ISBLANK(ТаблДан[[#This Row],[Дата подготовки]]),0,-MIN(ТаблДан[Дата подготовки]-ТаблДан[Срок подготовки],0))</f>
        <v>2</v>
      </c>
      <c r="N168" s="25">
        <f>IF(ISBLANK(ТаблДан[[#This Row],[Дата отправки]]),0,-MIN(ТаблДан[Дата отправки]-ТаблДан[Срок отправки],0))</f>
        <v>0</v>
      </c>
      <c r="O168" s="25">
        <f>IF(ISBLANK(ТаблДан[[#This Row],[Дата подготовки]]),0,(ТаблДан[Задержка подготовки]=0)+0)</f>
        <v>1</v>
      </c>
      <c r="P168" s="25">
        <f>IF(ISBLANK(ТаблДан[[#This Row],[Дата подготовки]]),0,1-ТаблДан[[#This Row],[Подготовка без задержки]])</f>
        <v>0</v>
      </c>
      <c r="Q168" s="25">
        <f>IF(ISBLANK(ТаблДан[[#This Row],[Дата отправки]]),0,(ТаблДан[[#This Row],[Задержка отправки]]=0)+0)</f>
        <v>1</v>
      </c>
      <c r="R168" s="25">
        <f>IF(ISBLANK(ТаблДан[[#This Row],[Дата отправки]]),0,1-ТаблДан[[#This Row],[Отправка 
без задержки]])</f>
        <v>0</v>
      </c>
      <c r="S168" s="46" t="str">
        <f>IF(COUNTBLANK(ТаблДан[[#This Row],[Дата подготовки]:[Периодичность]])&gt;0,"Пустые ячейки", "")</f>
        <v/>
      </c>
    </row>
    <row r="169" spans="2:19" s="1" customFormat="1" ht="27" hidden="1" customHeight="1" x14ac:dyDescent="0.25">
      <c r="B169" s="26">
        <f>YEAR(IF(ISBLANK(ТаблДан[Срок подготовки]),ТаблДан[Срок отправки],ТаблДан[Срок подготовки]))</f>
        <v>2022</v>
      </c>
      <c r="C169" s="26" t="str">
        <f>TEXT(ТаблДан[[#This Row],[Срок подготовки]],"МММ")</f>
        <v>июл</v>
      </c>
      <c r="D169" s="28">
        <v>44769</v>
      </c>
      <c r="E169" s="28">
        <v>44770</v>
      </c>
      <c r="F169" s="28">
        <v>44769</v>
      </c>
      <c r="G169" s="21">
        <v>44774</v>
      </c>
      <c r="H169" s="22" t="s">
        <v>5</v>
      </c>
      <c r="I169" s="23" t="s">
        <v>29</v>
      </c>
      <c r="J169" s="24" t="s">
        <v>11</v>
      </c>
      <c r="K169" s="25">
        <f>MAX(ТаблДан[Дата подготовки]-ТаблДан[Срок подготовки],0)</f>
        <v>0</v>
      </c>
      <c r="L169" s="25">
        <f>MAX(ТаблДан[[#This Row],[Дата отправки]]-ТаблДан[[#This Row],[Срок отправки]],0)</f>
        <v>0</v>
      </c>
      <c r="M169" s="25">
        <f>IF(ISBLANK(ТаблДан[[#This Row],[Дата подготовки]]),0,-MIN(ТаблДан[Дата подготовки]-ТаблДан[Срок подготовки],0))</f>
        <v>1</v>
      </c>
      <c r="N169" s="25">
        <f>IF(ISBLANK(ТаблДан[[#This Row],[Дата отправки]]),0,-MIN(ТаблДан[Дата отправки]-ТаблДан[Срок отправки],0))</f>
        <v>5</v>
      </c>
      <c r="O169" s="25">
        <f>IF(ISBLANK(ТаблДан[[#This Row],[Дата подготовки]]),0,(ТаблДан[Задержка подготовки]=0)+0)</f>
        <v>1</v>
      </c>
      <c r="P169" s="25">
        <f>IF(ISBLANK(ТаблДан[[#This Row],[Дата подготовки]]),0,1-ТаблДан[[#This Row],[Подготовка без задержки]])</f>
        <v>0</v>
      </c>
      <c r="Q169" s="25">
        <f>IF(ISBLANK(ТаблДан[[#This Row],[Дата отправки]]),0,(ТаблДан[[#This Row],[Задержка отправки]]=0)+0)</f>
        <v>1</v>
      </c>
      <c r="R169" s="25">
        <f>IF(ISBLANK(ТаблДан[[#This Row],[Дата отправки]]),0,1-ТаблДан[[#This Row],[Отправка 
без задержки]])</f>
        <v>0</v>
      </c>
      <c r="S169" s="46" t="str">
        <f>IF(COUNTBLANK(ТаблДан[[#This Row],[Дата подготовки]:[Периодичность]])&gt;0,"Пустые ячейки", "")</f>
        <v/>
      </c>
    </row>
    <row r="170" spans="2:19" s="1" customFormat="1" ht="27" hidden="1" customHeight="1" x14ac:dyDescent="0.25">
      <c r="B170" s="26">
        <f>YEAR(IF(ISBLANK(ТаблДан[Срок подготовки]),ТаблДан[Срок отправки],ТаблДан[Срок подготовки]))</f>
        <v>2022</v>
      </c>
      <c r="C170" s="26" t="str">
        <f>TEXT(ТаблДан[[#This Row],[Срок подготовки]],"МММ")</f>
        <v>окт</v>
      </c>
      <c r="D170" s="28">
        <v>44860</v>
      </c>
      <c r="E170" s="28">
        <v>44861</v>
      </c>
      <c r="F170" s="28">
        <v>44860</v>
      </c>
      <c r="G170" s="21">
        <v>44865</v>
      </c>
      <c r="H170" s="22" t="s">
        <v>5</v>
      </c>
      <c r="I170" s="23" t="s">
        <v>29</v>
      </c>
      <c r="J170" s="24" t="s">
        <v>11</v>
      </c>
      <c r="K170" s="25">
        <f>MAX(ТаблДан[Дата подготовки]-ТаблДан[Срок подготовки],0)</f>
        <v>0</v>
      </c>
      <c r="L170" s="25">
        <f>MAX(ТаблДан[[#This Row],[Дата отправки]]-ТаблДан[[#This Row],[Срок отправки]],0)</f>
        <v>0</v>
      </c>
      <c r="M170" s="25">
        <f>IF(ISBLANK(ТаблДан[[#This Row],[Дата подготовки]]),0,-MIN(ТаблДан[Дата подготовки]-ТаблДан[Срок подготовки],0))</f>
        <v>1</v>
      </c>
      <c r="N170" s="25">
        <f>IF(ISBLANK(ТаблДан[[#This Row],[Дата отправки]]),0,-MIN(ТаблДан[Дата отправки]-ТаблДан[Срок отправки],0))</f>
        <v>5</v>
      </c>
      <c r="O170" s="25">
        <f>IF(ISBLANK(ТаблДан[[#This Row],[Дата подготовки]]),0,(ТаблДан[Задержка подготовки]=0)+0)</f>
        <v>1</v>
      </c>
      <c r="P170" s="25">
        <f>IF(ISBLANK(ТаблДан[[#This Row],[Дата подготовки]]),0,1-ТаблДан[[#This Row],[Подготовка без задержки]])</f>
        <v>0</v>
      </c>
      <c r="Q170" s="25">
        <f>IF(ISBLANK(ТаблДан[[#This Row],[Дата отправки]]),0,(ТаблДан[[#This Row],[Задержка отправки]]=0)+0)</f>
        <v>1</v>
      </c>
      <c r="R170" s="25">
        <f>IF(ISBLANK(ТаблДан[[#This Row],[Дата отправки]]),0,1-ТаблДан[[#This Row],[Отправка 
без задержки]])</f>
        <v>0</v>
      </c>
      <c r="S170" s="46" t="str">
        <f>IF(COUNTBLANK(ТаблДан[[#This Row],[Дата подготовки]:[Периодичность]])&gt;0,"Пустые ячейки", "")</f>
        <v/>
      </c>
    </row>
    <row r="171" spans="2:19" s="1" customFormat="1" ht="27" hidden="1" customHeight="1" x14ac:dyDescent="0.25">
      <c r="B171" s="26">
        <f>YEAR(IF(ISBLANK(ТаблДан[Срок подготовки]),ТаблДан[Срок отправки],ТаблДан[Срок подготовки]))</f>
        <v>2022</v>
      </c>
      <c r="C171" s="26" t="str">
        <f>TEXT(ТаблДан[[#This Row],[Срок подготовки]],"МММ")</f>
        <v>янв</v>
      </c>
      <c r="D171" s="21">
        <v>44575</v>
      </c>
      <c r="E171" s="21">
        <v>44579</v>
      </c>
      <c r="F171" s="21">
        <v>44575</v>
      </c>
      <c r="G171" s="21">
        <v>44581</v>
      </c>
      <c r="H171" s="22" t="s">
        <v>5</v>
      </c>
      <c r="I171" s="30" t="s">
        <v>40</v>
      </c>
      <c r="J171" s="24" t="s">
        <v>12</v>
      </c>
      <c r="K171" s="25">
        <f>MAX(ТаблДан[Дата подготовки]-ТаблДан[Срок подготовки],0)</f>
        <v>0</v>
      </c>
      <c r="L171" s="25">
        <f>MAX(ТаблДан[[#This Row],[Дата отправки]]-ТаблДан[[#This Row],[Срок отправки]],0)</f>
        <v>0</v>
      </c>
      <c r="M171" s="25">
        <f>IF(ISBLANK(ТаблДан[[#This Row],[Дата подготовки]]),0,-MIN(ТаблДан[Дата подготовки]-ТаблДан[Срок подготовки],0))</f>
        <v>4</v>
      </c>
      <c r="N171" s="25">
        <f>IF(ISBLANK(ТаблДан[[#This Row],[Дата отправки]]),0,-MIN(ТаблДан[Дата отправки]-ТаблДан[Срок отправки],0))</f>
        <v>6</v>
      </c>
      <c r="O171" s="25">
        <f>IF(ISBLANK(ТаблДан[[#This Row],[Дата подготовки]]),0,(ТаблДан[Задержка подготовки]=0)+0)</f>
        <v>1</v>
      </c>
      <c r="P171" s="25">
        <f>IF(ISBLANK(ТаблДан[[#This Row],[Дата подготовки]]),0,1-ТаблДан[[#This Row],[Подготовка без задержки]])</f>
        <v>0</v>
      </c>
      <c r="Q171" s="25">
        <f>IF(ISBLANK(ТаблДан[[#This Row],[Дата отправки]]),0,(ТаблДан[[#This Row],[Задержка отправки]]=0)+0)</f>
        <v>1</v>
      </c>
      <c r="R171" s="25">
        <f>IF(ISBLANK(ТаблДан[[#This Row],[Дата отправки]]),0,1-ТаблДан[[#This Row],[Отправка 
без задержки]])</f>
        <v>0</v>
      </c>
      <c r="S171" s="46" t="str">
        <f>IF(COUNTBLANK(ТаблДан[[#This Row],[Дата подготовки]:[Периодичность]])&gt;0,"Пустые ячейки", "")</f>
        <v/>
      </c>
    </row>
    <row r="172" spans="2:19" s="1" customFormat="1" ht="27" hidden="1" customHeight="1" x14ac:dyDescent="0.25">
      <c r="B172" s="26">
        <f>YEAR(IF(ISBLANK(ТаблДан[Срок подготовки]),ТаблДан[Срок отправки],ТаблДан[Срок подготовки]))</f>
        <v>2022</v>
      </c>
      <c r="C172" s="26" t="str">
        <f>TEXT(ТаблДан[[#This Row],[Срок подготовки]],"МММ")</f>
        <v>янв</v>
      </c>
      <c r="D172" s="21">
        <v>44581</v>
      </c>
      <c r="E172" s="21">
        <v>44588</v>
      </c>
      <c r="F172" s="21">
        <v>44581</v>
      </c>
      <c r="G172" s="21">
        <v>44592</v>
      </c>
      <c r="H172" s="22" t="s">
        <v>6</v>
      </c>
      <c r="I172" s="30" t="s">
        <v>67</v>
      </c>
      <c r="J172" s="24" t="s">
        <v>11</v>
      </c>
      <c r="K172" s="25">
        <f>MAX(ТаблДан[Дата подготовки]-ТаблДан[Срок подготовки],0)</f>
        <v>0</v>
      </c>
      <c r="L172" s="25">
        <f>MAX(ТаблДан[[#This Row],[Дата отправки]]-ТаблДан[[#This Row],[Срок отправки]],0)</f>
        <v>0</v>
      </c>
      <c r="M172" s="25">
        <f>IF(ISBLANK(ТаблДан[[#This Row],[Дата подготовки]]),0,-MIN(ТаблДан[Дата подготовки]-ТаблДан[Срок подготовки],0))</f>
        <v>7</v>
      </c>
      <c r="N172" s="25">
        <f>IF(ISBLANK(ТаблДан[[#This Row],[Дата отправки]]),0,-MIN(ТаблДан[Дата отправки]-ТаблДан[Срок отправки],0))</f>
        <v>11</v>
      </c>
      <c r="O172" s="25">
        <f>IF(ISBLANK(ТаблДан[[#This Row],[Дата подготовки]]),0,(ТаблДан[Задержка подготовки]=0)+0)</f>
        <v>1</v>
      </c>
      <c r="P172" s="25">
        <f>IF(ISBLANK(ТаблДан[[#This Row],[Дата подготовки]]),0,1-ТаблДан[[#This Row],[Подготовка без задержки]])</f>
        <v>0</v>
      </c>
      <c r="Q172" s="25">
        <f>IF(ISBLANK(ТаблДан[[#This Row],[Дата отправки]]),0,(ТаблДан[[#This Row],[Задержка отправки]]=0)+0)</f>
        <v>1</v>
      </c>
      <c r="R172" s="25">
        <f>IF(ISBLANK(ТаблДан[[#This Row],[Дата отправки]]),0,1-ТаблДан[[#This Row],[Отправка 
без задержки]])</f>
        <v>0</v>
      </c>
      <c r="S172" s="46" t="str">
        <f>IF(COUNTBLANK(ТаблДан[[#This Row],[Дата подготовки]:[Периодичность]])&gt;0,"Пустые ячейки", "")</f>
        <v/>
      </c>
    </row>
    <row r="173" spans="2:19" s="1" customFormat="1" ht="27" hidden="1" customHeight="1" x14ac:dyDescent="0.25">
      <c r="B173" s="26">
        <f>YEAR(IF(ISBLANK(ТаблДан[Срок подготовки]),ТаблДан[Срок отправки],ТаблДан[Срок подготовки]))</f>
        <v>2022</v>
      </c>
      <c r="C173" s="26" t="str">
        <f>TEXT(ТаблДан[[#This Row],[Срок подготовки]],"МММ")</f>
        <v>апр</v>
      </c>
      <c r="D173" s="21">
        <v>44671</v>
      </c>
      <c r="E173" s="21">
        <v>44679</v>
      </c>
      <c r="F173" s="21">
        <v>44671</v>
      </c>
      <c r="G173" s="21">
        <v>44685</v>
      </c>
      <c r="H173" s="22" t="s">
        <v>6</v>
      </c>
      <c r="I173" s="30" t="s">
        <v>67</v>
      </c>
      <c r="J173" s="24" t="s">
        <v>11</v>
      </c>
      <c r="K173" s="25">
        <f>MAX(ТаблДан[Дата подготовки]-ТаблДан[Срок подготовки],0)</f>
        <v>0</v>
      </c>
      <c r="L173" s="25">
        <f>MAX(ТаблДан[[#This Row],[Дата отправки]]-ТаблДан[[#This Row],[Срок отправки]],0)</f>
        <v>0</v>
      </c>
      <c r="M173" s="25">
        <f>IF(ISBLANK(ТаблДан[[#This Row],[Дата подготовки]]),0,-MIN(ТаблДан[Дата подготовки]-ТаблДан[Срок подготовки],0))</f>
        <v>8</v>
      </c>
      <c r="N173" s="25">
        <f>IF(ISBLANK(ТаблДан[[#This Row],[Дата отправки]]),0,-MIN(ТаблДан[Дата отправки]-ТаблДан[Срок отправки],0))</f>
        <v>14</v>
      </c>
      <c r="O173" s="25">
        <f>IF(ISBLANK(ТаблДан[[#This Row],[Дата подготовки]]),0,(ТаблДан[Задержка подготовки]=0)+0)</f>
        <v>1</v>
      </c>
      <c r="P173" s="25">
        <f>IF(ISBLANK(ТаблДан[[#This Row],[Дата подготовки]]),0,1-ТаблДан[[#This Row],[Подготовка без задержки]])</f>
        <v>0</v>
      </c>
      <c r="Q173" s="25">
        <f>IF(ISBLANK(ТаблДан[[#This Row],[Дата отправки]]),0,(ТаблДан[[#This Row],[Задержка отправки]]=0)+0)</f>
        <v>1</v>
      </c>
      <c r="R173" s="25">
        <f>IF(ISBLANK(ТаблДан[[#This Row],[Дата отправки]]),0,1-ТаблДан[[#This Row],[Отправка 
без задержки]])</f>
        <v>0</v>
      </c>
      <c r="S173" s="46" t="str">
        <f>IF(COUNTBLANK(ТаблДан[[#This Row],[Дата подготовки]:[Периодичность]])&gt;0,"Пустые ячейки", "")</f>
        <v/>
      </c>
    </row>
    <row r="174" spans="2:19" s="1" customFormat="1" ht="27" hidden="1" customHeight="1" x14ac:dyDescent="0.25">
      <c r="B174" s="26">
        <f>YEAR(IF(ISBLANK(ТаблДан[Срок подготовки]),ТаблДан[Срок отправки],ТаблДан[Срок подготовки]))</f>
        <v>2022</v>
      </c>
      <c r="C174" s="26" t="str">
        <f>TEXT(ТаблДан[[#This Row],[Срок подготовки]],"МММ")</f>
        <v>июл</v>
      </c>
      <c r="D174" s="21">
        <v>44753</v>
      </c>
      <c r="E174" s="21">
        <v>44770</v>
      </c>
      <c r="F174" s="21">
        <v>44753</v>
      </c>
      <c r="G174" s="21">
        <v>44774</v>
      </c>
      <c r="H174" s="22" t="s">
        <v>6</v>
      </c>
      <c r="I174" s="30" t="s">
        <v>67</v>
      </c>
      <c r="J174" s="24" t="s">
        <v>11</v>
      </c>
      <c r="K174" s="25">
        <f>MAX(ТаблДан[Дата подготовки]-ТаблДан[Срок подготовки],0)</f>
        <v>0</v>
      </c>
      <c r="L174" s="25">
        <f>MAX(ТаблДан[[#This Row],[Дата отправки]]-ТаблДан[[#This Row],[Срок отправки]],0)</f>
        <v>0</v>
      </c>
      <c r="M174" s="25">
        <f>IF(ISBLANK(ТаблДан[[#This Row],[Дата подготовки]]),0,-MIN(ТаблДан[Дата подготовки]-ТаблДан[Срок подготовки],0))</f>
        <v>17</v>
      </c>
      <c r="N174" s="25">
        <f>IF(ISBLANK(ТаблДан[[#This Row],[Дата отправки]]),0,-MIN(ТаблДан[Дата отправки]-ТаблДан[Срок отправки],0))</f>
        <v>21</v>
      </c>
      <c r="O174" s="25">
        <f>IF(ISBLANK(ТаблДан[[#This Row],[Дата подготовки]]),0,(ТаблДан[Задержка подготовки]=0)+0)</f>
        <v>1</v>
      </c>
      <c r="P174" s="25">
        <f>IF(ISBLANK(ТаблДан[[#This Row],[Дата подготовки]]),0,1-ТаблДан[[#This Row],[Подготовка без задержки]])</f>
        <v>0</v>
      </c>
      <c r="Q174" s="25">
        <f>IF(ISBLANK(ТаблДан[[#This Row],[Дата отправки]]),0,(ТаблДан[[#This Row],[Задержка отправки]]=0)+0)</f>
        <v>1</v>
      </c>
      <c r="R174" s="25">
        <f>IF(ISBLANK(ТаблДан[[#This Row],[Дата отправки]]),0,1-ТаблДан[[#This Row],[Отправка 
без задержки]])</f>
        <v>0</v>
      </c>
      <c r="S174" s="46" t="str">
        <f>IF(COUNTBLANK(ТаблДан[[#This Row],[Дата подготовки]:[Периодичность]])&gt;0,"Пустые ячейки", "")</f>
        <v/>
      </c>
    </row>
    <row r="175" spans="2:19" s="1" customFormat="1" ht="27" hidden="1" customHeight="1" x14ac:dyDescent="0.25">
      <c r="B175" s="26">
        <f>YEAR(IF(ISBLANK(ТаблДан[Срок подготовки]),ТаблДан[Срок отправки],ТаблДан[Срок подготовки]))</f>
        <v>2022</v>
      </c>
      <c r="C175" s="26" t="str">
        <f>TEXT(ТаблДан[[#This Row],[Срок подготовки]],"МММ")</f>
        <v>окт</v>
      </c>
      <c r="D175" s="21">
        <v>44861</v>
      </c>
      <c r="E175" s="21">
        <v>44861</v>
      </c>
      <c r="F175" s="21">
        <v>44861</v>
      </c>
      <c r="G175" s="21">
        <v>44865</v>
      </c>
      <c r="H175" s="22" t="s">
        <v>6</v>
      </c>
      <c r="I175" s="30" t="s">
        <v>67</v>
      </c>
      <c r="J175" s="24" t="s">
        <v>11</v>
      </c>
      <c r="K175" s="25">
        <f>MAX(ТаблДан[Дата подготовки]-ТаблДан[Срок подготовки],0)</f>
        <v>0</v>
      </c>
      <c r="L175" s="25">
        <f>MAX(ТаблДан[[#This Row],[Дата отправки]]-ТаблДан[[#This Row],[Срок отправки]],0)</f>
        <v>0</v>
      </c>
      <c r="M175" s="25">
        <f>IF(ISBLANK(ТаблДан[[#This Row],[Дата подготовки]]),0,-MIN(ТаблДан[Дата подготовки]-ТаблДан[Срок подготовки],0))</f>
        <v>0</v>
      </c>
      <c r="N175" s="25">
        <f>IF(ISBLANK(ТаблДан[[#This Row],[Дата отправки]]),0,-MIN(ТаблДан[Дата отправки]-ТаблДан[Срок отправки],0))</f>
        <v>4</v>
      </c>
      <c r="O175" s="25">
        <f>IF(ISBLANK(ТаблДан[[#This Row],[Дата подготовки]]),0,(ТаблДан[Задержка подготовки]=0)+0)</f>
        <v>1</v>
      </c>
      <c r="P175" s="25">
        <f>IF(ISBLANK(ТаблДан[[#This Row],[Дата подготовки]]),0,1-ТаблДан[[#This Row],[Подготовка без задержки]])</f>
        <v>0</v>
      </c>
      <c r="Q175" s="25">
        <f>IF(ISBLANK(ТаблДан[[#This Row],[Дата отправки]]),0,(ТаблДан[[#This Row],[Задержка отправки]]=0)+0)</f>
        <v>1</v>
      </c>
      <c r="R175" s="25">
        <f>IF(ISBLANK(ТаблДан[[#This Row],[Дата отправки]]),0,1-ТаблДан[[#This Row],[Отправка 
без задержки]])</f>
        <v>0</v>
      </c>
      <c r="S175" s="46" t="str">
        <f>IF(COUNTBLANK(ТаблДан[[#This Row],[Дата подготовки]:[Периодичность]])&gt;0,"Пустые ячейки", "")</f>
        <v/>
      </c>
    </row>
    <row r="176" spans="2:19" s="1" customFormat="1" ht="27" hidden="1" customHeight="1" x14ac:dyDescent="0.25">
      <c r="B176" s="26">
        <f>YEAR(IF(ISBLANK(ТаблДан[Срок подготовки]),ТаблДан[Срок отправки],ТаблДан[Срок подготовки]))</f>
        <v>2022</v>
      </c>
      <c r="C176" s="26" t="str">
        <f>TEXT(ТаблДан[[#This Row],[Срок подготовки]],"МММ")</f>
        <v>янв</v>
      </c>
      <c r="D176" s="21">
        <v>44579</v>
      </c>
      <c r="E176" s="21">
        <v>44588</v>
      </c>
      <c r="F176" s="21">
        <v>44579</v>
      </c>
      <c r="G176" s="21">
        <v>44592</v>
      </c>
      <c r="H176" s="22" t="s">
        <v>7</v>
      </c>
      <c r="I176" s="30" t="s">
        <v>22</v>
      </c>
      <c r="J176" s="24" t="s">
        <v>11</v>
      </c>
      <c r="K176" s="25">
        <f>MAX(ТаблДан[Дата подготовки]-ТаблДан[Срок подготовки],0)</f>
        <v>0</v>
      </c>
      <c r="L176" s="25">
        <f>MAX(ТаблДан[[#This Row],[Дата отправки]]-ТаблДан[[#This Row],[Срок отправки]],0)</f>
        <v>0</v>
      </c>
      <c r="M176" s="25">
        <f>IF(ISBLANK(ТаблДан[[#This Row],[Дата подготовки]]),0,-MIN(ТаблДан[Дата подготовки]-ТаблДан[Срок подготовки],0))</f>
        <v>9</v>
      </c>
      <c r="N176" s="25">
        <f>IF(ISBLANK(ТаблДан[[#This Row],[Дата отправки]]),0,-MIN(ТаблДан[Дата отправки]-ТаблДан[Срок отправки],0))</f>
        <v>13</v>
      </c>
      <c r="O176" s="25">
        <f>IF(ISBLANK(ТаблДан[[#This Row],[Дата подготовки]]),0,(ТаблДан[Задержка подготовки]=0)+0)</f>
        <v>1</v>
      </c>
      <c r="P176" s="25">
        <f>IF(ISBLANK(ТаблДан[[#This Row],[Дата подготовки]]),0,1-ТаблДан[[#This Row],[Подготовка без задержки]])</f>
        <v>0</v>
      </c>
      <c r="Q176" s="25">
        <f>IF(ISBLANK(ТаблДан[[#This Row],[Дата отправки]]),0,(ТаблДан[[#This Row],[Задержка отправки]]=0)+0)</f>
        <v>1</v>
      </c>
      <c r="R176" s="25">
        <f>IF(ISBLANK(ТаблДан[[#This Row],[Дата отправки]]),0,1-ТаблДан[[#This Row],[Отправка 
без задержки]])</f>
        <v>0</v>
      </c>
      <c r="S176" s="46" t="str">
        <f>IF(COUNTBLANK(ТаблДан[[#This Row],[Дата подготовки]:[Периодичность]])&gt;0,"Пустые ячейки", "")</f>
        <v/>
      </c>
    </row>
    <row r="177" spans="2:19" s="1" customFormat="1" ht="27" hidden="1" customHeight="1" x14ac:dyDescent="0.25">
      <c r="B177" s="26">
        <f>YEAR(IF(ISBLANK(ТаблДан[Срок подготовки]),ТаблДан[Срок отправки],ТаблДан[Срок подготовки]))</f>
        <v>2022</v>
      </c>
      <c r="C177" s="26" t="str">
        <f>TEXT(ТаблДан[[#This Row],[Срок подготовки]],"МММ")</f>
        <v>апр</v>
      </c>
      <c r="D177" s="21">
        <v>44664</v>
      </c>
      <c r="E177" s="21">
        <v>44679</v>
      </c>
      <c r="F177" s="21">
        <v>44664</v>
      </c>
      <c r="G177" s="21">
        <v>44685</v>
      </c>
      <c r="H177" s="22" t="s">
        <v>7</v>
      </c>
      <c r="I177" s="30" t="s">
        <v>22</v>
      </c>
      <c r="J177" s="24" t="s">
        <v>11</v>
      </c>
      <c r="K177" s="25">
        <f>MAX(ТаблДан[Дата подготовки]-ТаблДан[Срок подготовки],0)</f>
        <v>0</v>
      </c>
      <c r="L177" s="25">
        <f>MAX(ТаблДан[[#This Row],[Дата отправки]]-ТаблДан[[#This Row],[Срок отправки]],0)</f>
        <v>0</v>
      </c>
      <c r="M177" s="25">
        <f>IF(ISBLANK(ТаблДан[[#This Row],[Дата подготовки]]),0,-MIN(ТаблДан[Дата подготовки]-ТаблДан[Срок подготовки],0))</f>
        <v>15</v>
      </c>
      <c r="N177" s="25">
        <f>IF(ISBLANK(ТаблДан[[#This Row],[Дата отправки]]),0,-MIN(ТаблДан[Дата отправки]-ТаблДан[Срок отправки],0))</f>
        <v>21</v>
      </c>
      <c r="O177" s="25">
        <f>IF(ISBLANK(ТаблДан[[#This Row],[Дата подготовки]]),0,(ТаблДан[Задержка подготовки]=0)+0)</f>
        <v>1</v>
      </c>
      <c r="P177" s="25">
        <f>IF(ISBLANK(ТаблДан[[#This Row],[Дата подготовки]]),0,1-ТаблДан[[#This Row],[Подготовка без задержки]])</f>
        <v>0</v>
      </c>
      <c r="Q177" s="25">
        <f>IF(ISBLANK(ТаблДан[[#This Row],[Дата отправки]]),0,(ТаблДан[[#This Row],[Задержка отправки]]=0)+0)</f>
        <v>1</v>
      </c>
      <c r="R177" s="25">
        <f>IF(ISBLANK(ТаблДан[[#This Row],[Дата отправки]]),0,1-ТаблДан[[#This Row],[Отправка 
без задержки]])</f>
        <v>0</v>
      </c>
      <c r="S177" s="46" t="str">
        <f>IF(COUNTBLANK(ТаблДан[[#This Row],[Дата подготовки]:[Периодичность]])&gt;0,"Пустые ячейки", "")</f>
        <v/>
      </c>
    </row>
    <row r="178" spans="2:19" s="1" customFormat="1" ht="27" hidden="1" customHeight="1" x14ac:dyDescent="0.25">
      <c r="B178" s="26">
        <f>YEAR(IF(ISBLANK(ТаблДан[Срок подготовки]),ТаблДан[Срок отправки],ТаблДан[Срок подготовки]))</f>
        <v>2022</v>
      </c>
      <c r="C178" s="26" t="str">
        <f>TEXT(ТаблДан[[#This Row],[Срок подготовки]],"МММ")</f>
        <v>июл</v>
      </c>
      <c r="D178" s="21">
        <v>44775</v>
      </c>
      <c r="E178" s="21">
        <v>44771</v>
      </c>
      <c r="F178" s="21">
        <v>44775</v>
      </c>
      <c r="G178" s="21">
        <v>44774</v>
      </c>
      <c r="H178" s="22" t="s">
        <v>7</v>
      </c>
      <c r="I178" s="30" t="s">
        <v>22</v>
      </c>
      <c r="J178" s="24" t="s">
        <v>11</v>
      </c>
      <c r="K178" s="25">
        <f>MAX(ТаблДан[Дата подготовки]-ТаблДан[Срок подготовки],0)</f>
        <v>4</v>
      </c>
      <c r="L178" s="25">
        <f>MAX(ТаблДан[[#This Row],[Дата отправки]]-ТаблДан[[#This Row],[Срок отправки]],0)</f>
        <v>1</v>
      </c>
      <c r="M178" s="25">
        <f>IF(ISBLANK(ТаблДан[[#This Row],[Дата подготовки]]),0,-MIN(ТаблДан[Дата подготовки]-ТаблДан[Срок подготовки],0))</f>
        <v>0</v>
      </c>
      <c r="N178" s="25">
        <f>IF(ISBLANK(ТаблДан[[#This Row],[Дата отправки]]),0,-MIN(ТаблДан[Дата отправки]-ТаблДан[Срок отправки],0))</f>
        <v>0</v>
      </c>
      <c r="O178" s="25">
        <f>IF(ISBLANK(ТаблДан[[#This Row],[Дата подготовки]]),0,(ТаблДан[Задержка подготовки]=0)+0)</f>
        <v>0</v>
      </c>
      <c r="P178" s="25">
        <f>IF(ISBLANK(ТаблДан[[#This Row],[Дата подготовки]]),0,1-ТаблДан[[#This Row],[Подготовка без задержки]])</f>
        <v>1</v>
      </c>
      <c r="Q178" s="25">
        <f>IF(ISBLANK(ТаблДан[[#This Row],[Дата отправки]]),0,(ТаблДан[[#This Row],[Задержка отправки]]=0)+0)</f>
        <v>0</v>
      </c>
      <c r="R178" s="25">
        <f>IF(ISBLANK(ТаблДан[[#This Row],[Дата отправки]]),0,1-ТаблДан[[#This Row],[Отправка 
без задержки]])</f>
        <v>1</v>
      </c>
      <c r="S178" s="46" t="str">
        <f>IF(COUNTBLANK(ТаблДан[[#This Row],[Дата подготовки]:[Периодичность]])&gt;0,"Пустые ячейки", "")</f>
        <v/>
      </c>
    </row>
    <row r="179" spans="2:19" s="1" customFormat="1" ht="27" hidden="1" customHeight="1" x14ac:dyDescent="0.25">
      <c r="B179" s="26">
        <f>YEAR(IF(ISBLANK(ТаблДан[Срок подготовки]),ТаблДан[Срок отправки],ТаблДан[Срок подготовки]))</f>
        <v>2022</v>
      </c>
      <c r="C179" s="26" t="str">
        <f>TEXT(ТаблДан[[#This Row],[Срок подготовки]],"МММ")</f>
        <v>окт</v>
      </c>
      <c r="D179" s="21">
        <v>44852</v>
      </c>
      <c r="E179" s="21">
        <v>44861</v>
      </c>
      <c r="F179" s="21">
        <v>44852</v>
      </c>
      <c r="G179" s="21">
        <v>44865</v>
      </c>
      <c r="H179" s="22" t="s">
        <v>7</v>
      </c>
      <c r="I179" s="30" t="s">
        <v>22</v>
      </c>
      <c r="J179" s="24" t="s">
        <v>11</v>
      </c>
      <c r="K179" s="25">
        <f>MAX(ТаблДан[Дата подготовки]-ТаблДан[Срок подготовки],0)</f>
        <v>0</v>
      </c>
      <c r="L179" s="25">
        <f>MAX(ТаблДан[[#This Row],[Дата отправки]]-ТаблДан[[#This Row],[Срок отправки]],0)</f>
        <v>0</v>
      </c>
      <c r="M179" s="25">
        <f>IF(ISBLANK(ТаблДан[[#This Row],[Дата подготовки]]),0,-MIN(ТаблДан[Дата подготовки]-ТаблДан[Срок подготовки],0))</f>
        <v>9</v>
      </c>
      <c r="N179" s="25">
        <f>IF(ISBLANK(ТаблДан[[#This Row],[Дата отправки]]),0,-MIN(ТаблДан[Дата отправки]-ТаблДан[Срок отправки],0))</f>
        <v>13</v>
      </c>
      <c r="O179" s="25">
        <f>IF(ISBLANK(ТаблДан[[#This Row],[Дата подготовки]]),0,(ТаблДан[Задержка подготовки]=0)+0)</f>
        <v>1</v>
      </c>
      <c r="P179" s="25">
        <f>IF(ISBLANK(ТаблДан[[#This Row],[Дата подготовки]]),0,1-ТаблДан[[#This Row],[Подготовка без задержки]])</f>
        <v>0</v>
      </c>
      <c r="Q179" s="25">
        <f>IF(ISBLANK(ТаблДан[[#This Row],[Дата отправки]]),0,(ТаблДан[[#This Row],[Задержка отправки]]=0)+0)</f>
        <v>1</v>
      </c>
      <c r="R179" s="25">
        <f>IF(ISBLANK(ТаблДан[[#This Row],[Дата отправки]]),0,1-ТаблДан[[#This Row],[Отправка 
без задержки]])</f>
        <v>0</v>
      </c>
      <c r="S179" s="46" t="str">
        <f>IF(COUNTBLANK(ТаблДан[[#This Row],[Дата подготовки]:[Периодичность]])&gt;0,"Пустые ячейки", "")</f>
        <v/>
      </c>
    </row>
    <row r="180" spans="2:19" s="1" customFormat="1" ht="27" hidden="1" customHeight="1" x14ac:dyDescent="0.25">
      <c r="B180" s="26">
        <f>YEAR(IF(ISBLANK(ТаблДан[Срок подготовки]),ТаблДан[Срок отправки],ТаблДан[Срок подготовки]))</f>
        <v>2022</v>
      </c>
      <c r="C180" s="26" t="str">
        <f>TEXT(ТаблДан[[#This Row],[Срок подготовки]],"МММ")</f>
        <v>янв</v>
      </c>
      <c r="D180" s="21">
        <v>44538</v>
      </c>
      <c r="E180" s="21">
        <v>44582</v>
      </c>
      <c r="F180" s="21">
        <v>44538</v>
      </c>
      <c r="G180" s="21">
        <v>44586</v>
      </c>
      <c r="H180" s="22" t="s">
        <v>7</v>
      </c>
      <c r="I180" s="30" t="s">
        <v>66</v>
      </c>
      <c r="J180" s="24" t="s">
        <v>11</v>
      </c>
      <c r="K180" s="25">
        <f>MAX(ТаблДан[Дата подготовки]-ТаблДан[Срок подготовки],0)</f>
        <v>0</v>
      </c>
      <c r="L180" s="25">
        <f>MAX(ТаблДан[[#This Row],[Дата отправки]]-ТаблДан[[#This Row],[Срок отправки]],0)</f>
        <v>0</v>
      </c>
      <c r="M180" s="25">
        <f>IF(ISBLANK(ТаблДан[[#This Row],[Дата подготовки]]),0,-MIN(ТаблДан[Дата подготовки]-ТаблДан[Срок подготовки],0))</f>
        <v>44</v>
      </c>
      <c r="N180" s="25">
        <f>IF(ISBLANK(ТаблДан[[#This Row],[Дата отправки]]),0,-MIN(ТаблДан[Дата отправки]-ТаблДан[Срок отправки],0))</f>
        <v>48</v>
      </c>
      <c r="O180" s="25">
        <f>IF(ISBLANK(ТаблДан[[#This Row],[Дата подготовки]]),0,(ТаблДан[Задержка подготовки]=0)+0)</f>
        <v>1</v>
      </c>
      <c r="P180" s="25">
        <f>IF(ISBLANK(ТаблДан[[#This Row],[Дата подготовки]]),0,1-ТаблДан[[#This Row],[Подготовка без задержки]])</f>
        <v>0</v>
      </c>
      <c r="Q180" s="25">
        <f>IF(ISBLANK(ТаблДан[[#This Row],[Дата отправки]]),0,(ТаблДан[[#This Row],[Задержка отправки]]=0)+0)</f>
        <v>1</v>
      </c>
      <c r="R180" s="25">
        <f>IF(ISBLANK(ТаблДан[[#This Row],[Дата отправки]]),0,1-ТаблДан[[#This Row],[Отправка 
без задержки]])</f>
        <v>0</v>
      </c>
      <c r="S180" s="46" t="str">
        <f>IF(COUNTBLANK(ТаблДан[[#This Row],[Дата подготовки]:[Периодичность]])&gt;0,"Пустые ячейки", "")</f>
        <v/>
      </c>
    </row>
    <row r="181" spans="2:19" s="1" customFormat="1" ht="27" hidden="1" customHeight="1" x14ac:dyDescent="0.25">
      <c r="B181" s="26">
        <f>YEAR(IF(ISBLANK(ТаблДан[Срок подготовки]),ТаблДан[Срок отправки],ТаблДан[Срок подготовки]))</f>
        <v>2022</v>
      </c>
      <c r="C181" s="26" t="str">
        <f>TEXT(ТаблДан[[#This Row],[Срок подготовки]],"МММ")</f>
        <v>апр</v>
      </c>
      <c r="D181" s="21">
        <v>44631</v>
      </c>
      <c r="E181" s="21">
        <v>44673</v>
      </c>
      <c r="F181" s="21">
        <v>44631</v>
      </c>
      <c r="G181" s="21">
        <v>44677</v>
      </c>
      <c r="H181" s="22" t="s">
        <v>7</v>
      </c>
      <c r="I181" s="30" t="s">
        <v>66</v>
      </c>
      <c r="J181" s="24" t="s">
        <v>11</v>
      </c>
      <c r="K181" s="25">
        <f>MAX(ТаблДан[Дата подготовки]-ТаблДан[Срок подготовки],0)</f>
        <v>0</v>
      </c>
      <c r="L181" s="25">
        <f>MAX(ТаблДан[[#This Row],[Дата отправки]]-ТаблДан[[#This Row],[Срок отправки]],0)</f>
        <v>0</v>
      </c>
      <c r="M181" s="25">
        <f>IF(ISBLANK(ТаблДан[[#This Row],[Дата подготовки]]),0,-MIN(ТаблДан[Дата подготовки]-ТаблДан[Срок подготовки],0))</f>
        <v>42</v>
      </c>
      <c r="N181" s="25">
        <f>IF(ISBLANK(ТаблДан[[#This Row],[Дата отправки]]),0,-MIN(ТаблДан[Дата отправки]-ТаблДан[Срок отправки],0))</f>
        <v>46</v>
      </c>
      <c r="O181" s="25">
        <f>IF(ISBLANK(ТаблДан[[#This Row],[Дата подготовки]]),0,(ТаблДан[Задержка подготовки]=0)+0)</f>
        <v>1</v>
      </c>
      <c r="P181" s="25">
        <f>IF(ISBLANK(ТаблДан[[#This Row],[Дата подготовки]]),0,1-ТаблДан[[#This Row],[Подготовка без задержки]])</f>
        <v>0</v>
      </c>
      <c r="Q181" s="25">
        <f>IF(ISBLANK(ТаблДан[[#This Row],[Дата отправки]]),0,(ТаблДан[[#This Row],[Задержка отправки]]=0)+0)</f>
        <v>1</v>
      </c>
      <c r="R181" s="25">
        <f>IF(ISBLANK(ТаблДан[[#This Row],[Дата отправки]]),0,1-ТаблДан[[#This Row],[Отправка 
без задержки]])</f>
        <v>0</v>
      </c>
      <c r="S181" s="46" t="str">
        <f>IF(COUNTBLANK(ТаблДан[[#This Row],[Дата подготовки]:[Периодичность]])&gt;0,"Пустые ячейки", "")</f>
        <v/>
      </c>
    </row>
    <row r="182" spans="2:19" s="1" customFormat="1" ht="27" hidden="1" customHeight="1" x14ac:dyDescent="0.25">
      <c r="B182" s="26">
        <f>YEAR(IF(ISBLANK(ТаблДан[Срок подготовки]),ТаблДан[Срок отправки],ТаблДан[Срок подготовки]))</f>
        <v>2022</v>
      </c>
      <c r="C182" s="26" t="str">
        <f>TEXT(ТаблДан[[#This Row],[Срок подготовки]],"МММ")</f>
        <v>апр</v>
      </c>
      <c r="D182" s="21">
        <v>44631</v>
      </c>
      <c r="E182" s="21">
        <v>44679</v>
      </c>
      <c r="F182" s="21">
        <v>44631</v>
      </c>
      <c r="G182" s="21">
        <v>44685</v>
      </c>
      <c r="H182" s="22" t="s">
        <v>7</v>
      </c>
      <c r="I182" s="30" t="s">
        <v>66</v>
      </c>
      <c r="J182" s="24" t="s">
        <v>11</v>
      </c>
      <c r="K182" s="25">
        <f>MAX(ТаблДан[Дата подготовки]-ТаблДан[Срок подготовки],0)</f>
        <v>0</v>
      </c>
      <c r="L182" s="25">
        <f>MAX(ТаблДан[[#This Row],[Дата отправки]]-ТаблДан[[#This Row],[Срок отправки]],0)</f>
        <v>0</v>
      </c>
      <c r="M182" s="25">
        <f>IF(ISBLANK(ТаблДан[[#This Row],[Дата подготовки]]),0,-MIN(ТаблДан[Дата подготовки]-ТаблДан[Срок подготовки],0))</f>
        <v>48</v>
      </c>
      <c r="N182" s="25">
        <f>IF(ISBLANK(ТаблДан[[#This Row],[Дата отправки]]),0,-MIN(ТаблДан[Дата отправки]-ТаблДан[Срок отправки],0))</f>
        <v>54</v>
      </c>
      <c r="O182" s="25">
        <f>IF(ISBLANK(ТаблДан[[#This Row],[Дата подготовки]]),0,(ТаблДан[Задержка подготовки]=0)+0)</f>
        <v>1</v>
      </c>
      <c r="P182" s="25">
        <f>IF(ISBLANK(ТаблДан[[#This Row],[Дата подготовки]]),0,1-ТаблДан[[#This Row],[Подготовка без задержки]])</f>
        <v>0</v>
      </c>
      <c r="Q182" s="25">
        <f>IF(ISBLANK(ТаблДан[[#This Row],[Дата отправки]]),0,(ТаблДан[[#This Row],[Задержка отправки]]=0)+0)</f>
        <v>1</v>
      </c>
      <c r="R182" s="25">
        <f>IF(ISBLANK(ТаблДан[[#This Row],[Дата отправки]]),0,1-ТаблДан[[#This Row],[Отправка 
без задержки]])</f>
        <v>0</v>
      </c>
      <c r="S182" s="46" t="str">
        <f>IF(COUNTBLANK(ТаблДан[[#This Row],[Дата подготовки]:[Периодичность]])&gt;0,"Пустые ячейки", "")</f>
        <v/>
      </c>
    </row>
    <row r="183" spans="2:19" s="1" customFormat="1" ht="27" hidden="1" customHeight="1" x14ac:dyDescent="0.25">
      <c r="B183" s="26">
        <f>YEAR(IF(ISBLANK(ТаблДан[Срок подготовки]),ТаблДан[Срок отправки],ТаблДан[Срок подготовки]))</f>
        <v>2022</v>
      </c>
      <c r="C183" s="26" t="str">
        <f>TEXT(ТаблДан[[#This Row],[Срок подготовки]],"МММ")</f>
        <v>июл</v>
      </c>
      <c r="D183" s="21">
        <v>44722</v>
      </c>
      <c r="E183" s="21">
        <v>44761</v>
      </c>
      <c r="F183" s="21">
        <v>44722</v>
      </c>
      <c r="G183" s="21">
        <v>44763</v>
      </c>
      <c r="H183" s="22" t="s">
        <v>7</v>
      </c>
      <c r="I183" s="30" t="s">
        <v>66</v>
      </c>
      <c r="J183" s="24" t="s">
        <v>11</v>
      </c>
      <c r="K183" s="25">
        <f>MAX(ТаблДан[Дата подготовки]-ТаблДан[Срок подготовки],0)</f>
        <v>0</v>
      </c>
      <c r="L183" s="25">
        <f>MAX(ТаблДан[[#This Row],[Дата отправки]]-ТаблДан[[#This Row],[Срок отправки]],0)</f>
        <v>0</v>
      </c>
      <c r="M183" s="25">
        <f>IF(ISBLANK(ТаблДан[[#This Row],[Дата подготовки]]),0,-MIN(ТаблДан[Дата подготовки]-ТаблДан[Срок подготовки],0))</f>
        <v>39</v>
      </c>
      <c r="N183" s="25">
        <f>IF(ISBLANK(ТаблДан[[#This Row],[Дата отправки]]),0,-MIN(ТаблДан[Дата отправки]-ТаблДан[Срок отправки],0))</f>
        <v>41</v>
      </c>
      <c r="O183" s="25">
        <f>IF(ISBLANK(ТаблДан[[#This Row],[Дата подготовки]]),0,(ТаблДан[Задержка подготовки]=0)+0)</f>
        <v>1</v>
      </c>
      <c r="P183" s="25">
        <f>IF(ISBLANK(ТаблДан[[#This Row],[Дата подготовки]]),0,1-ТаблДан[[#This Row],[Подготовка без задержки]])</f>
        <v>0</v>
      </c>
      <c r="Q183" s="25">
        <f>IF(ISBLANK(ТаблДан[[#This Row],[Дата отправки]]),0,(ТаблДан[[#This Row],[Задержка отправки]]=0)+0)</f>
        <v>1</v>
      </c>
      <c r="R183" s="25">
        <f>IF(ISBLANK(ТаблДан[[#This Row],[Дата отправки]]),0,1-ТаблДан[[#This Row],[Отправка 
без задержки]])</f>
        <v>0</v>
      </c>
      <c r="S183" s="46" t="str">
        <f>IF(COUNTBLANK(ТаблДан[[#This Row],[Дата подготовки]:[Периодичность]])&gt;0,"Пустые ячейки", "")</f>
        <v/>
      </c>
    </row>
    <row r="184" spans="2:19" s="1" customFormat="1" ht="27" hidden="1" customHeight="1" x14ac:dyDescent="0.25">
      <c r="B184" s="26">
        <f>YEAR(IF(ISBLANK(ТаблДан[Срок подготовки]),ТаблДан[Срок отправки],ТаблДан[Срок подготовки]))</f>
        <v>2022</v>
      </c>
      <c r="C184" s="26" t="str">
        <f>TEXT(ТаблДан[[#This Row],[Срок подготовки]],"МММ")</f>
        <v>окт</v>
      </c>
      <c r="D184" s="21">
        <v>44813</v>
      </c>
      <c r="E184" s="21">
        <v>44845</v>
      </c>
      <c r="F184" s="21">
        <v>44813</v>
      </c>
      <c r="G184" s="21">
        <v>44847</v>
      </c>
      <c r="H184" s="22" t="s">
        <v>7</v>
      </c>
      <c r="I184" s="30" t="s">
        <v>66</v>
      </c>
      <c r="J184" s="24" t="s">
        <v>11</v>
      </c>
      <c r="K184" s="25">
        <f>MAX(ТаблДан[Дата подготовки]-ТаблДан[Срок подготовки],0)</f>
        <v>0</v>
      </c>
      <c r="L184" s="25">
        <f>MAX(ТаблДан[[#This Row],[Дата отправки]]-ТаблДан[[#This Row],[Срок отправки]],0)</f>
        <v>0</v>
      </c>
      <c r="M184" s="25">
        <f>IF(ISBLANK(ТаблДан[[#This Row],[Дата подготовки]]),0,-MIN(ТаблДан[Дата подготовки]-ТаблДан[Срок подготовки],0))</f>
        <v>32</v>
      </c>
      <c r="N184" s="25">
        <f>IF(ISBLANK(ТаблДан[[#This Row],[Дата отправки]]),0,-MIN(ТаблДан[Дата отправки]-ТаблДан[Срок отправки],0))</f>
        <v>34</v>
      </c>
      <c r="O184" s="25">
        <f>IF(ISBLANK(ТаблДан[[#This Row],[Дата подготовки]]),0,(ТаблДан[Задержка подготовки]=0)+0)</f>
        <v>1</v>
      </c>
      <c r="P184" s="25">
        <f>IF(ISBLANK(ТаблДан[[#This Row],[Дата подготовки]]),0,1-ТаблДан[[#This Row],[Подготовка без задержки]])</f>
        <v>0</v>
      </c>
      <c r="Q184" s="25">
        <f>IF(ISBLANK(ТаблДан[[#This Row],[Дата отправки]]),0,(ТаблДан[[#This Row],[Задержка отправки]]=0)+0)</f>
        <v>1</v>
      </c>
      <c r="R184" s="25">
        <f>IF(ISBLANK(ТаблДан[[#This Row],[Дата отправки]]),0,1-ТаблДан[[#This Row],[Отправка 
без задержки]])</f>
        <v>0</v>
      </c>
      <c r="S184" s="46" t="str">
        <f>IF(COUNTBLANK(ТаблДан[[#This Row],[Дата подготовки]:[Периодичность]])&gt;0,"Пустые ячейки", "")</f>
        <v/>
      </c>
    </row>
    <row r="185" spans="2:19" s="1" customFormat="1" ht="27" hidden="1" customHeight="1" x14ac:dyDescent="0.25">
      <c r="B185" s="26">
        <f>YEAR(IF(ISBLANK(ТаблДан[Срок подготовки]),ТаблДан[Срок отправки],ТаблДан[Срок подготовки]))</f>
        <v>2022</v>
      </c>
      <c r="C185" s="26" t="str">
        <f>TEXT(ТаблДан[[#This Row],[Срок подготовки]],"МММ")</f>
        <v>янв</v>
      </c>
      <c r="D185" s="21">
        <v>44538</v>
      </c>
      <c r="E185" s="21">
        <v>44582</v>
      </c>
      <c r="F185" s="21">
        <v>44538</v>
      </c>
      <c r="G185" s="21">
        <v>44586</v>
      </c>
      <c r="H185" s="22" t="s">
        <v>7</v>
      </c>
      <c r="I185" s="30" t="s">
        <v>35</v>
      </c>
      <c r="J185" s="24" t="s">
        <v>11</v>
      </c>
      <c r="K185" s="25">
        <f>MAX(ТаблДан[Дата подготовки]-ТаблДан[Срок подготовки],0)</f>
        <v>0</v>
      </c>
      <c r="L185" s="25">
        <f>MAX(ТаблДан[[#This Row],[Дата отправки]]-ТаблДан[[#This Row],[Срок отправки]],0)</f>
        <v>0</v>
      </c>
      <c r="M185" s="25">
        <f>IF(ISBLANK(ТаблДан[[#This Row],[Дата подготовки]]),0,-MIN(ТаблДан[Дата подготовки]-ТаблДан[Срок подготовки],0))</f>
        <v>44</v>
      </c>
      <c r="N185" s="25">
        <f>IF(ISBLANK(ТаблДан[[#This Row],[Дата отправки]]),0,-MIN(ТаблДан[Дата отправки]-ТаблДан[Срок отправки],0))</f>
        <v>48</v>
      </c>
      <c r="O185" s="25">
        <f>IF(ISBLANK(ТаблДан[[#This Row],[Дата подготовки]]),0,(ТаблДан[Задержка подготовки]=0)+0)</f>
        <v>1</v>
      </c>
      <c r="P185" s="25">
        <f>IF(ISBLANK(ТаблДан[[#This Row],[Дата подготовки]]),0,1-ТаблДан[[#This Row],[Подготовка без задержки]])</f>
        <v>0</v>
      </c>
      <c r="Q185" s="25">
        <f>IF(ISBLANK(ТаблДан[[#This Row],[Дата отправки]]),0,(ТаблДан[[#This Row],[Задержка отправки]]=0)+0)</f>
        <v>1</v>
      </c>
      <c r="R185" s="25">
        <f>IF(ISBLANK(ТаблДан[[#This Row],[Дата отправки]]),0,1-ТаблДан[[#This Row],[Отправка 
без задержки]])</f>
        <v>0</v>
      </c>
      <c r="S185" s="46" t="str">
        <f>IF(COUNTBLANK(ТаблДан[[#This Row],[Дата подготовки]:[Периодичность]])&gt;0,"Пустые ячейки", "")</f>
        <v/>
      </c>
    </row>
    <row r="186" spans="2:19" s="1" customFormat="1" ht="27" hidden="1" customHeight="1" x14ac:dyDescent="0.25">
      <c r="B186" s="26">
        <f>YEAR(IF(ISBLANK(ТаблДан[Срок подготовки]),ТаблДан[Срок отправки],ТаблДан[Срок подготовки]))</f>
        <v>2022</v>
      </c>
      <c r="C186" s="26" t="str">
        <f>TEXT(ТаблДан[[#This Row],[Срок подготовки]],"МММ")</f>
        <v>апр</v>
      </c>
      <c r="D186" s="21">
        <v>44631</v>
      </c>
      <c r="E186" s="21">
        <v>44673</v>
      </c>
      <c r="F186" s="21">
        <v>44631</v>
      </c>
      <c r="G186" s="21">
        <v>44677</v>
      </c>
      <c r="H186" s="22" t="s">
        <v>7</v>
      </c>
      <c r="I186" s="30" t="s">
        <v>35</v>
      </c>
      <c r="J186" s="24" t="s">
        <v>11</v>
      </c>
      <c r="K186" s="25">
        <f>MAX(ТаблДан[Дата подготовки]-ТаблДан[Срок подготовки],0)</f>
        <v>0</v>
      </c>
      <c r="L186" s="25">
        <f>MAX(ТаблДан[[#This Row],[Дата отправки]]-ТаблДан[[#This Row],[Срок отправки]],0)</f>
        <v>0</v>
      </c>
      <c r="M186" s="25">
        <f>IF(ISBLANK(ТаблДан[[#This Row],[Дата подготовки]]),0,-MIN(ТаблДан[Дата подготовки]-ТаблДан[Срок подготовки],0))</f>
        <v>42</v>
      </c>
      <c r="N186" s="25">
        <f>IF(ISBLANK(ТаблДан[[#This Row],[Дата отправки]]),0,-MIN(ТаблДан[Дата отправки]-ТаблДан[Срок отправки],0))</f>
        <v>46</v>
      </c>
      <c r="O186" s="25">
        <f>IF(ISBLANK(ТаблДан[[#This Row],[Дата подготовки]]),0,(ТаблДан[Задержка подготовки]=0)+0)</f>
        <v>1</v>
      </c>
      <c r="P186" s="25">
        <f>IF(ISBLANK(ТаблДан[[#This Row],[Дата подготовки]]),0,1-ТаблДан[[#This Row],[Подготовка без задержки]])</f>
        <v>0</v>
      </c>
      <c r="Q186" s="25">
        <f>IF(ISBLANK(ТаблДан[[#This Row],[Дата отправки]]),0,(ТаблДан[[#This Row],[Задержка отправки]]=0)+0)</f>
        <v>1</v>
      </c>
      <c r="R186" s="25">
        <f>IF(ISBLANK(ТаблДан[[#This Row],[Дата отправки]]),0,1-ТаблДан[[#This Row],[Отправка 
без задержки]])</f>
        <v>0</v>
      </c>
      <c r="S186" s="46" t="str">
        <f>IF(COUNTBLANK(ТаблДан[[#This Row],[Дата подготовки]:[Периодичность]])&gt;0,"Пустые ячейки", "")</f>
        <v/>
      </c>
    </row>
    <row r="187" spans="2:19" s="1" customFormat="1" ht="27" hidden="1" customHeight="1" x14ac:dyDescent="0.25">
      <c r="B187" s="26">
        <f>YEAR(IF(ISBLANK(ТаблДан[Срок подготовки]),ТаблДан[Срок отправки],ТаблДан[Срок подготовки]))</f>
        <v>2022</v>
      </c>
      <c r="C187" s="26" t="str">
        <f>TEXT(ТаблДан[[#This Row],[Срок подготовки]],"МММ")</f>
        <v>апр</v>
      </c>
      <c r="D187" s="21">
        <v>44631</v>
      </c>
      <c r="E187" s="21">
        <v>44679</v>
      </c>
      <c r="F187" s="21">
        <v>44631</v>
      </c>
      <c r="G187" s="21">
        <v>44685</v>
      </c>
      <c r="H187" s="22" t="s">
        <v>7</v>
      </c>
      <c r="I187" s="30" t="s">
        <v>35</v>
      </c>
      <c r="J187" s="24" t="s">
        <v>11</v>
      </c>
      <c r="K187" s="25">
        <f>MAX(ТаблДан[Дата подготовки]-ТаблДан[Срок подготовки],0)</f>
        <v>0</v>
      </c>
      <c r="L187" s="25">
        <f>MAX(ТаблДан[[#This Row],[Дата отправки]]-ТаблДан[[#This Row],[Срок отправки]],0)</f>
        <v>0</v>
      </c>
      <c r="M187" s="25">
        <f>IF(ISBLANK(ТаблДан[[#This Row],[Дата подготовки]]),0,-MIN(ТаблДан[Дата подготовки]-ТаблДан[Срок подготовки],0))</f>
        <v>48</v>
      </c>
      <c r="N187" s="25">
        <f>IF(ISBLANK(ТаблДан[[#This Row],[Дата отправки]]),0,-MIN(ТаблДан[Дата отправки]-ТаблДан[Срок отправки],0))</f>
        <v>54</v>
      </c>
      <c r="O187" s="25">
        <f>IF(ISBLANK(ТаблДан[[#This Row],[Дата подготовки]]),0,(ТаблДан[Задержка подготовки]=0)+0)</f>
        <v>1</v>
      </c>
      <c r="P187" s="25">
        <f>IF(ISBLANK(ТаблДан[[#This Row],[Дата подготовки]]),0,1-ТаблДан[[#This Row],[Подготовка без задержки]])</f>
        <v>0</v>
      </c>
      <c r="Q187" s="25">
        <f>IF(ISBLANK(ТаблДан[[#This Row],[Дата отправки]]),0,(ТаблДан[[#This Row],[Задержка отправки]]=0)+0)</f>
        <v>1</v>
      </c>
      <c r="R187" s="25">
        <f>IF(ISBLANK(ТаблДан[[#This Row],[Дата отправки]]),0,1-ТаблДан[[#This Row],[Отправка 
без задержки]])</f>
        <v>0</v>
      </c>
      <c r="S187" s="46" t="str">
        <f>IF(COUNTBLANK(ТаблДан[[#This Row],[Дата подготовки]:[Периодичность]])&gt;0,"Пустые ячейки", "")</f>
        <v/>
      </c>
    </row>
    <row r="188" spans="2:19" s="1" customFormat="1" ht="27" hidden="1" customHeight="1" x14ac:dyDescent="0.25">
      <c r="B188" s="26">
        <f>YEAR(IF(ISBLANK(ТаблДан[Срок подготовки]),ТаблДан[Срок отправки],ТаблДан[Срок подготовки]))</f>
        <v>2022</v>
      </c>
      <c r="C188" s="26" t="str">
        <f>TEXT(ТаблДан[[#This Row],[Срок подготовки]],"МММ")</f>
        <v>июл</v>
      </c>
      <c r="D188" s="21">
        <v>44722</v>
      </c>
      <c r="E188" s="21">
        <v>44761</v>
      </c>
      <c r="F188" s="21">
        <v>44722</v>
      </c>
      <c r="G188" s="21">
        <v>44763</v>
      </c>
      <c r="H188" s="22" t="s">
        <v>7</v>
      </c>
      <c r="I188" s="30" t="s">
        <v>35</v>
      </c>
      <c r="J188" s="24" t="s">
        <v>11</v>
      </c>
      <c r="K188" s="25">
        <f>MAX(ТаблДан[Дата подготовки]-ТаблДан[Срок подготовки],0)</f>
        <v>0</v>
      </c>
      <c r="L188" s="25">
        <f>MAX(ТаблДан[[#This Row],[Дата отправки]]-ТаблДан[[#This Row],[Срок отправки]],0)</f>
        <v>0</v>
      </c>
      <c r="M188" s="25">
        <f>IF(ISBLANK(ТаблДан[[#This Row],[Дата подготовки]]),0,-MIN(ТаблДан[Дата подготовки]-ТаблДан[Срок подготовки],0))</f>
        <v>39</v>
      </c>
      <c r="N188" s="25">
        <f>IF(ISBLANK(ТаблДан[[#This Row],[Дата отправки]]),0,-MIN(ТаблДан[Дата отправки]-ТаблДан[Срок отправки],0))</f>
        <v>41</v>
      </c>
      <c r="O188" s="25">
        <f>IF(ISBLANK(ТаблДан[[#This Row],[Дата подготовки]]),0,(ТаблДан[Задержка подготовки]=0)+0)</f>
        <v>1</v>
      </c>
      <c r="P188" s="25">
        <f>IF(ISBLANK(ТаблДан[[#This Row],[Дата подготовки]]),0,1-ТаблДан[[#This Row],[Подготовка без задержки]])</f>
        <v>0</v>
      </c>
      <c r="Q188" s="25">
        <f>IF(ISBLANK(ТаблДан[[#This Row],[Дата отправки]]),0,(ТаблДан[[#This Row],[Задержка отправки]]=0)+0)</f>
        <v>1</v>
      </c>
      <c r="R188" s="25">
        <f>IF(ISBLANK(ТаблДан[[#This Row],[Дата отправки]]),0,1-ТаблДан[[#This Row],[Отправка 
без задержки]])</f>
        <v>0</v>
      </c>
      <c r="S188" s="46" t="str">
        <f>IF(COUNTBLANK(ТаблДан[[#This Row],[Дата подготовки]:[Периодичность]])&gt;0,"Пустые ячейки", "")</f>
        <v/>
      </c>
    </row>
    <row r="189" spans="2:19" s="1" customFormat="1" ht="27" hidden="1" customHeight="1" x14ac:dyDescent="0.25">
      <c r="B189" s="26">
        <f>YEAR(IF(ISBLANK(ТаблДан[Срок подготовки]),ТаблДан[Срок отправки],ТаблДан[Срок подготовки]))</f>
        <v>2022</v>
      </c>
      <c r="C189" s="26" t="str">
        <f>TEXT(ТаблДан[[#This Row],[Срок подготовки]],"МММ")</f>
        <v>окт</v>
      </c>
      <c r="D189" s="21">
        <v>44813</v>
      </c>
      <c r="E189" s="21">
        <v>44845</v>
      </c>
      <c r="F189" s="21">
        <v>44813</v>
      </c>
      <c r="G189" s="21">
        <v>44847</v>
      </c>
      <c r="H189" s="22" t="s">
        <v>7</v>
      </c>
      <c r="I189" s="30" t="s">
        <v>35</v>
      </c>
      <c r="J189" s="24" t="s">
        <v>11</v>
      </c>
      <c r="K189" s="25">
        <f>MAX(ТаблДан[Дата подготовки]-ТаблДан[Срок подготовки],0)</f>
        <v>0</v>
      </c>
      <c r="L189" s="25">
        <f>MAX(ТаблДан[[#This Row],[Дата отправки]]-ТаблДан[[#This Row],[Срок отправки]],0)</f>
        <v>0</v>
      </c>
      <c r="M189" s="25">
        <f>IF(ISBLANK(ТаблДан[[#This Row],[Дата подготовки]]),0,-MIN(ТаблДан[Дата подготовки]-ТаблДан[Срок подготовки],0))</f>
        <v>32</v>
      </c>
      <c r="N189" s="25">
        <f>IF(ISBLANK(ТаблДан[[#This Row],[Дата отправки]]),0,-MIN(ТаблДан[Дата отправки]-ТаблДан[Срок отправки],0))</f>
        <v>34</v>
      </c>
      <c r="O189" s="25">
        <f>IF(ISBLANK(ТаблДан[[#This Row],[Дата подготовки]]),0,(ТаблДан[Задержка подготовки]=0)+0)</f>
        <v>1</v>
      </c>
      <c r="P189" s="25">
        <f>IF(ISBLANK(ТаблДан[[#This Row],[Дата подготовки]]),0,1-ТаблДан[[#This Row],[Подготовка без задержки]])</f>
        <v>0</v>
      </c>
      <c r="Q189" s="25">
        <f>IF(ISBLANK(ТаблДан[[#This Row],[Дата отправки]]),0,(ТаблДан[[#This Row],[Задержка отправки]]=0)+0)</f>
        <v>1</v>
      </c>
      <c r="R189" s="25">
        <f>IF(ISBLANK(ТаблДан[[#This Row],[Дата отправки]]),0,1-ТаблДан[[#This Row],[Отправка 
без задержки]])</f>
        <v>0</v>
      </c>
      <c r="S189" s="46" t="str">
        <f>IF(COUNTBLANK(ТаблДан[[#This Row],[Дата подготовки]:[Периодичность]])&gt;0,"Пустые ячейки", "")</f>
        <v/>
      </c>
    </row>
    <row r="190" spans="2:19" s="1" customFormat="1" ht="27" hidden="1" customHeight="1" x14ac:dyDescent="0.25">
      <c r="B190" s="26">
        <f>YEAR(IF(ISBLANK(ТаблДан[Срок подготовки]),ТаблДан[Срок отправки],ТаблДан[Срок подготовки]))</f>
        <v>2022</v>
      </c>
      <c r="C190" s="26" t="str">
        <f>TEXT(ТаблДан[[#This Row],[Срок подготовки]],"МММ")</f>
        <v>апр</v>
      </c>
      <c r="D190" s="21">
        <v>44673</v>
      </c>
      <c r="E190" s="21">
        <v>44679</v>
      </c>
      <c r="F190" s="21">
        <v>44673</v>
      </c>
      <c r="G190" s="21">
        <v>44685</v>
      </c>
      <c r="H190" s="22" t="s">
        <v>7</v>
      </c>
      <c r="I190" s="30" t="s">
        <v>25</v>
      </c>
      <c r="J190" s="24" t="s">
        <v>11</v>
      </c>
      <c r="K190" s="25">
        <f>MAX(ТаблДан[Дата подготовки]-ТаблДан[Срок подготовки],0)</f>
        <v>0</v>
      </c>
      <c r="L190" s="25">
        <f>MAX(ТаблДан[[#This Row],[Дата отправки]]-ТаблДан[[#This Row],[Срок отправки]],0)</f>
        <v>0</v>
      </c>
      <c r="M190" s="25">
        <f>IF(ISBLANK(ТаблДан[[#This Row],[Дата подготовки]]),0,-MIN(ТаблДан[Дата подготовки]-ТаблДан[Срок подготовки],0))</f>
        <v>6</v>
      </c>
      <c r="N190" s="25">
        <f>IF(ISBLANK(ТаблДан[[#This Row],[Дата отправки]]),0,-MIN(ТаблДан[Дата отправки]-ТаблДан[Срок отправки],0))</f>
        <v>12</v>
      </c>
      <c r="O190" s="25">
        <f>IF(ISBLANK(ТаблДан[[#This Row],[Дата подготовки]]),0,(ТаблДан[Задержка подготовки]=0)+0)</f>
        <v>1</v>
      </c>
      <c r="P190" s="25">
        <f>IF(ISBLANK(ТаблДан[[#This Row],[Дата подготовки]]),0,1-ТаблДан[[#This Row],[Подготовка без задержки]])</f>
        <v>0</v>
      </c>
      <c r="Q190" s="25">
        <f>IF(ISBLANK(ТаблДан[[#This Row],[Дата отправки]]),0,(ТаблДан[[#This Row],[Задержка отправки]]=0)+0)</f>
        <v>1</v>
      </c>
      <c r="R190" s="25">
        <f>IF(ISBLANK(ТаблДан[[#This Row],[Дата отправки]]),0,1-ТаблДан[[#This Row],[Отправка 
без задержки]])</f>
        <v>0</v>
      </c>
      <c r="S190" s="46" t="str">
        <f>IF(COUNTBLANK(ТаблДан[[#This Row],[Дата подготовки]:[Периодичность]])&gt;0,"Пустые ячейки", "")</f>
        <v/>
      </c>
    </row>
    <row r="191" spans="2:19" s="1" customFormat="1" ht="27" hidden="1" customHeight="1" x14ac:dyDescent="0.25">
      <c r="B191" s="26">
        <f>YEAR(IF(ISBLANK(ТаблДан[Срок подготовки]),ТаблДан[Срок отправки],ТаблДан[Срок подготовки]))</f>
        <v>2022</v>
      </c>
      <c r="C191" s="26" t="str">
        <f>TEXT(ТаблДан[[#This Row],[Срок подготовки]],"МММ")</f>
        <v>июн</v>
      </c>
      <c r="D191" s="21">
        <v>44721</v>
      </c>
      <c r="E191" s="21">
        <v>44733</v>
      </c>
      <c r="F191" s="21">
        <v>44721</v>
      </c>
      <c r="G191" s="21">
        <v>44735</v>
      </c>
      <c r="H191" s="22" t="s">
        <v>7</v>
      </c>
      <c r="I191" s="30" t="s">
        <v>25</v>
      </c>
      <c r="J191" s="24" t="s">
        <v>11</v>
      </c>
      <c r="K191" s="25">
        <f>MAX(ТаблДан[Дата подготовки]-ТаблДан[Срок подготовки],0)</f>
        <v>0</v>
      </c>
      <c r="L191" s="25">
        <f>MAX(ТаблДан[[#This Row],[Дата отправки]]-ТаблДан[[#This Row],[Срок отправки]],0)</f>
        <v>0</v>
      </c>
      <c r="M191" s="25">
        <f>IF(ISBLANK(ТаблДан[[#This Row],[Дата подготовки]]),0,-MIN(ТаблДан[Дата подготовки]-ТаблДан[Срок подготовки],0))</f>
        <v>12</v>
      </c>
      <c r="N191" s="25">
        <f>IF(ISBLANK(ТаблДан[[#This Row],[Дата отправки]]),0,-MIN(ТаблДан[Дата отправки]-ТаблДан[Срок отправки],0))</f>
        <v>14</v>
      </c>
      <c r="O191" s="25">
        <f>IF(ISBLANK(ТаблДан[[#This Row],[Дата подготовки]]),0,(ТаблДан[Задержка подготовки]=0)+0)</f>
        <v>1</v>
      </c>
      <c r="P191" s="25">
        <f>IF(ISBLANK(ТаблДан[[#This Row],[Дата подготовки]]),0,1-ТаблДан[[#This Row],[Подготовка без задержки]])</f>
        <v>0</v>
      </c>
      <c r="Q191" s="25">
        <f>IF(ISBLANK(ТаблДан[[#This Row],[Дата отправки]]),0,(ТаблДан[[#This Row],[Задержка отправки]]=0)+0)</f>
        <v>1</v>
      </c>
      <c r="R191" s="25">
        <f>IF(ISBLANK(ТаблДан[[#This Row],[Дата отправки]]),0,1-ТаблДан[[#This Row],[Отправка 
без задержки]])</f>
        <v>0</v>
      </c>
      <c r="S191" s="46" t="str">
        <f>IF(COUNTBLANK(ТаблДан[[#This Row],[Дата подготовки]:[Периодичность]])&gt;0,"Пустые ячейки", "")</f>
        <v/>
      </c>
    </row>
    <row r="192" spans="2:19" s="1" customFormat="1" ht="27" hidden="1" customHeight="1" x14ac:dyDescent="0.25">
      <c r="B192" s="26">
        <f>YEAR(IF(ISBLANK(ТаблДан[Срок подготовки]),ТаблДан[Срок отправки],ТаблДан[Срок подготовки]))</f>
        <v>2022</v>
      </c>
      <c r="C192" s="26" t="str">
        <f>TEXT(ТаблДан[[#This Row],[Срок подготовки]],"МММ")</f>
        <v>сен</v>
      </c>
      <c r="D192" s="21">
        <v>44816</v>
      </c>
      <c r="E192" s="21">
        <v>44817</v>
      </c>
      <c r="F192" s="21">
        <v>44816</v>
      </c>
      <c r="G192" s="21">
        <v>44819</v>
      </c>
      <c r="H192" s="22" t="s">
        <v>7</v>
      </c>
      <c r="I192" s="30" t="s">
        <v>25</v>
      </c>
      <c r="J192" s="24" t="s">
        <v>11</v>
      </c>
      <c r="K192" s="25">
        <f>MAX(ТаблДан[Дата подготовки]-ТаблДан[Срок подготовки],0)</f>
        <v>0</v>
      </c>
      <c r="L192" s="25">
        <f>MAX(ТаблДан[[#This Row],[Дата отправки]]-ТаблДан[[#This Row],[Срок отправки]],0)</f>
        <v>0</v>
      </c>
      <c r="M192" s="25">
        <f>IF(ISBLANK(ТаблДан[[#This Row],[Дата подготовки]]),0,-MIN(ТаблДан[Дата подготовки]-ТаблДан[Срок подготовки],0))</f>
        <v>1</v>
      </c>
      <c r="N192" s="25">
        <f>IF(ISBLANK(ТаблДан[[#This Row],[Дата отправки]]),0,-MIN(ТаблДан[Дата отправки]-ТаблДан[Срок отправки],0))</f>
        <v>3</v>
      </c>
      <c r="O192" s="25">
        <f>IF(ISBLANK(ТаблДан[[#This Row],[Дата подготовки]]),0,(ТаблДан[Задержка подготовки]=0)+0)</f>
        <v>1</v>
      </c>
      <c r="P192" s="25">
        <f>IF(ISBLANK(ТаблДан[[#This Row],[Дата подготовки]]),0,1-ТаблДан[[#This Row],[Подготовка без задержки]])</f>
        <v>0</v>
      </c>
      <c r="Q192" s="25">
        <f>IF(ISBLANK(ТаблДан[[#This Row],[Дата отправки]]),0,(ТаблДан[[#This Row],[Задержка отправки]]=0)+0)</f>
        <v>1</v>
      </c>
      <c r="R192" s="25">
        <f>IF(ISBLANK(ТаблДан[[#This Row],[Дата отправки]]),0,1-ТаблДан[[#This Row],[Отправка 
без задержки]])</f>
        <v>0</v>
      </c>
      <c r="S192" s="46" t="str">
        <f>IF(COUNTBLANK(ТаблДан[[#This Row],[Дата подготовки]:[Периодичность]])&gt;0,"Пустые ячейки", "")</f>
        <v/>
      </c>
    </row>
    <row r="193" spans="2:19" s="1" customFormat="1" ht="27" hidden="1" customHeight="1" x14ac:dyDescent="0.25">
      <c r="B193" s="26">
        <f>YEAR(IF(ISBLANK(ТаблДан[Срок подготовки]),ТаблДан[Срок отправки],ТаблДан[Срок подготовки]))</f>
        <v>2022</v>
      </c>
      <c r="C193" s="26" t="str">
        <f>TEXT(ТаблДан[[#This Row],[Срок подготовки]],"МММ")</f>
        <v>апр</v>
      </c>
      <c r="D193" s="21">
        <v>44631</v>
      </c>
      <c r="E193" s="21">
        <v>44673</v>
      </c>
      <c r="F193" s="21">
        <v>44631</v>
      </c>
      <c r="G193" s="21">
        <v>44677</v>
      </c>
      <c r="H193" s="22" t="s">
        <v>7</v>
      </c>
      <c r="I193" s="30" t="s">
        <v>24</v>
      </c>
      <c r="J193" s="24" t="s">
        <v>11</v>
      </c>
      <c r="K193" s="25">
        <f>MAX(ТаблДан[Дата подготовки]-ТаблДан[Срок подготовки],0)</f>
        <v>0</v>
      </c>
      <c r="L193" s="25">
        <f>MAX(ТаблДан[[#This Row],[Дата отправки]]-ТаблДан[[#This Row],[Срок отправки]],0)</f>
        <v>0</v>
      </c>
      <c r="M193" s="25">
        <f>IF(ISBLANK(ТаблДан[[#This Row],[Дата подготовки]]),0,-MIN(ТаблДан[Дата подготовки]-ТаблДан[Срок подготовки],0))</f>
        <v>42</v>
      </c>
      <c r="N193" s="25">
        <f>IF(ISBLANK(ТаблДан[[#This Row],[Дата отправки]]),0,-MIN(ТаблДан[Дата отправки]-ТаблДан[Срок отправки],0))</f>
        <v>46</v>
      </c>
      <c r="O193" s="25">
        <f>IF(ISBLANK(ТаблДан[[#This Row],[Дата подготовки]]),0,(ТаблДан[Задержка подготовки]=0)+0)</f>
        <v>1</v>
      </c>
      <c r="P193" s="25">
        <f>IF(ISBLANK(ТаблДан[[#This Row],[Дата подготовки]]),0,1-ТаблДан[[#This Row],[Подготовка без задержки]])</f>
        <v>0</v>
      </c>
      <c r="Q193" s="25">
        <f>IF(ISBLANK(ТаблДан[[#This Row],[Дата отправки]]),0,(ТаблДан[[#This Row],[Задержка отправки]]=0)+0)</f>
        <v>1</v>
      </c>
      <c r="R193" s="25">
        <f>IF(ISBLANK(ТаблДан[[#This Row],[Дата отправки]]),0,1-ТаблДан[[#This Row],[Отправка 
без задержки]])</f>
        <v>0</v>
      </c>
      <c r="S193" s="46" t="str">
        <f>IF(COUNTBLANK(ТаблДан[[#This Row],[Дата подготовки]:[Периодичность]])&gt;0,"Пустые ячейки", "")</f>
        <v/>
      </c>
    </row>
    <row r="194" spans="2:19" s="1" customFormat="1" ht="27" hidden="1" customHeight="1" x14ac:dyDescent="0.25">
      <c r="B194" s="26">
        <f>YEAR(IF(ISBLANK(ТаблДан[Срок подготовки]),ТаблДан[Срок отправки],ТаблДан[Срок подготовки]))</f>
        <v>2022</v>
      </c>
      <c r="C194" s="26" t="str">
        <f>TEXT(ТаблДан[[#This Row],[Срок подготовки]],"МММ")</f>
        <v>май</v>
      </c>
      <c r="D194" s="21">
        <v>44631</v>
      </c>
      <c r="E194" s="21">
        <v>44711</v>
      </c>
      <c r="F194" s="21">
        <v>44631</v>
      </c>
      <c r="G194" s="21">
        <v>44713</v>
      </c>
      <c r="H194" s="22" t="s">
        <v>7</v>
      </c>
      <c r="I194" s="30" t="s">
        <v>24</v>
      </c>
      <c r="J194" s="24" t="s">
        <v>11</v>
      </c>
      <c r="K194" s="25">
        <f>MAX(ТаблДан[Дата подготовки]-ТаблДан[Срок подготовки],0)</f>
        <v>0</v>
      </c>
      <c r="L194" s="25">
        <f>MAX(ТаблДан[[#This Row],[Дата отправки]]-ТаблДан[[#This Row],[Срок отправки]],0)</f>
        <v>0</v>
      </c>
      <c r="M194" s="25">
        <f>IF(ISBLANK(ТаблДан[[#This Row],[Дата подготовки]]),0,-MIN(ТаблДан[Дата подготовки]-ТаблДан[Срок подготовки],0))</f>
        <v>80</v>
      </c>
      <c r="N194" s="25">
        <f>IF(ISBLANK(ТаблДан[[#This Row],[Дата отправки]]),0,-MIN(ТаблДан[Дата отправки]-ТаблДан[Срок отправки],0))</f>
        <v>82</v>
      </c>
      <c r="O194" s="25">
        <f>IF(ISBLANK(ТаблДан[[#This Row],[Дата подготовки]]),0,(ТаблДан[Задержка подготовки]=0)+0)</f>
        <v>1</v>
      </c>
      <c r="P194" s="25">
        <f>IF(ISBLANK(ТаблДан[[#This Row],[Дата подготовки]]),0,1-ТаблДан[[#This Row],[Подготовка без задержки]])</f>
        <v>0</v>
      </c>
      <c r="Q194" s="25">
        <f>IF(ISBLANK(ТаблДан[[#This Row],[Дата отправки]]),0,(ТаблДан[[#This Row],[Задержка отправки]]=0)+0)</f>
        <v>1</v>
      </c>
      <c r="R194" s="25">
        <f>IF(ISBLANK(ТаблДан[[#This Row],[Дата отправки]]),0,1-ТаблДан[[#This Row],[Отправка 
без задержки]])</f>
        <v>0</v>
      </c>
      <c r="S194" s="46" t="str">
        <f>IF(COUNTBLANK(ТаблДан[[#This Row],[Дата подготовки]:[Периодичность]])&gt;0,"Пустые ячейки", "")</f>
        <v/>
      </c>
    </row>
    <row r="195" spans="2:19" s="1" customFormat="1" ht="27" hidden="1" customHeight="1" x14ac:dyDescent="0.25">
      <c r="B195" s="26">
        <f>YEAR(IF(ISBLANK(ТаблДан[Срок подготовки]),ТаблДан[Срок отправки],ТаблДан[Срок подготовки]))</f>
        <v>2022</v>
      </c>
      <c r="C195" s="26" t="str">
        <f>TEXT(ТаблДан[[#This Row],[Срок подготовки]],"МММ")</f>
        <v>июл</v>
      </c>
      <c r="D195" s="21">
        <v>44722</v>
      </c>
      <c r="E195" s="21">
        <v>44761</v>
      </c>
      <c r="F195" s="21">
        <v>44722</v>
      </c>
      <c r="G195" s="21">
        <v>44763</v>
      </c>
      <c r="H195" s="22" t="s">
        <v>7</v>
      </c>
      <c r="I195" s="30" t="s">
        <v>24</v>
      </c>
      <c r="J195" s="24" t="s">
        <v>11</v>
      </c>
      <c r="K195" s="25">
        <f>MAX(ТаблДан[Дата подготовки]-ТаблДан[Срок подготовки],0)</f>
        <v>0</v>
      </c>
      <c r="L195" s="25">
        <f>MAX(ТаблДан[[#This Row],[Дата отправки]]-ТаблДан[[#This Row],[Срок отправки]],0)</f>
        <v>0</v>
      </c>
      <c r="M195" s="25">
        <f>IF(ISBLANK(ТаблДан[[#This Row],[Дата подготовки]]),0,-MIN(ТаблДан[Дата подготовки]-ТаблДан[Срок подготовки],0))</f>
        <v>39</v>
      </c>
      <c r="N195" s="25">
        <f>IF(ISBLANK(ТаблДан[[#This Row],[Дата отправки]]),0,-MIN(ТаблДан[Дата отправки]-ТаблДан[Срок отправки],0))</f>
        <v>41</v>
      </c>
      <c r="O195" s="25">
        <f>IF(ISBLANK(ТаблДан[[#This Row],[Дата подготовки]]),0,(ТаблДан[Задержка подготовки]=0)+0)</f>
        <v>1</v>
      </c>
      <c r="P195" s="25">
        <f>IF(ISBLANK(ТаблДан[[#This Row],[Дата подготовки]]),0,1-ТаблДан[[#This Row],[Подготовка без задержки]])</f>
        <v>0</v>
      </c>
      <c r="Q195" s="25">
        <f>IF(ISBLANK(ТаблДан[[#This Row],[Дата отправки]]),0,(ТаблДан[[#This Row],[Задержка отправки]]=0)+0)</f>
        <v>1</v>
      </c>
      <c r="R195" s="25">
        <f>IF(ISBLANK(ТаблДан[[#This Row],[Дата отправки]]),0,1-ТаблДан[[#This Row],[Отправка 
без задержки]])</f>
        <v>0</v>
      </c>
      <c r="S195" s="46" t="str">
        <f>IF(COUNTBLANK(ТаблДан[[#This Row],[Дата подготовки]:[Периодичность]])&gt;0,"Пустые ячейки", "")</f>
        <v/>
      </c>
    </row>
    <row r="196" spans="2:19" s="1" customFormat="1" ht="27" hidden="1" customHeight="1" x14ac:dyDescent="0.25">
      <c r="B196" s="26">
        <f>YEAR(IF(ISBLANK(ТаблДан[Срок подготовки]),ТаблДан[Срок отправки],ТаблДан[Срок подготовки]))</f>
        <v>2022</v>
      </c>
      <c r="C196" s="26" t="str">
        <f>TEXT(ТаблДан[[#This Row],[Срок подготовки]],"МММ")</f>
        <v>окт</v>
      </c>
      <c r="D196" s="21">
        <v>44813</v>
      </c>
      <c r="E196" s="21">
        <v>44845</v>
      </c>
      <c r="F196" s="21">
        <v>44813</v>
      </c>
      <c r="G196" s="21">
        <v>44847</v>
      </c>
      <c r="H196" s="22" t="s">
        <v>7</v>
      </c>
      <c r="I196" s="30" t="s">
        <v>24</v>
      </c>
      <c r="J196" s="24" t="s">
        <v>11</v>
      </c>
      <c r="K196" s="25">
        <f>MAX(ТаблДан[Дата подготовки]-ТаблДан[Срок подготовки],0)</f>
        <v>0</v>
      </c>
      <c r="L196" s="25">
        <f>MAX(ТаблДан[[#This Row],[Дата отправки]]-ТаблДан[[#This Row],[Срок отправки]],0)</f>
        <v>0</v>
      </c>
      <c r="M196" s="25">
        <f>IF(ISBLANK(ТаблДан[[#This Row],[Дата подготовки]]),0,-MIN(ТаблДан[Дата подготовки]-ТаблДан[Срок подготовки],0))</f>
        <v>32</v>
      </c>
      <c r="N196" s="25">
        <f>IF(ISBLANK(ТаблДан[[#This Row],[Дата отправки]]),0,-MIN(ТаблДан[Дата отправки]-ТаблДан[Срок отправки],0))</f>
        <v>34</v>
      </c>
      <c r="O196" s="25">
        <f>IF(ISBLANK(ТаблДан[[#This Row],[Дата подготовки]]),0,(ТаблДан[Задержка подготовки]=0)+0)</f>
        <v>1</v>
      </c>
      <c r="P196" s="25">
        <f>IF(ISBLANK(ТаблДан[[#This Row],[Дата подготовки]]),0,1-ТаблДан[[#This Row],[Подготовка без задержки]])</f>
        <v>0</v>
      </c>
      <c r="Q196" s="25">
        <f>IF(ISBLANK(ТаблДан[[#This Row],[Дата отправки]]),0,(ТаблДан[[#This Row],[Задержка отправки]]=0)+0)</f>
        <v>1</v>
      </c>
      <c r="R196" s="25">
        <f>IF(ISBLANK(ТаблДан[[#This Row],[Дата отправки]]),0,1-ТаблДан[[#This Row],[Отправка 
без задержки]])</f>
        <v>0</v>
      </c>
      <c r="S196" s="46" t="str">
        <f>IF(COUNTBLANK(ТаблДан[[#This Row],[Дата подготовки]:[Периодичность]])&gt;0,"Пустые ячейки", "")</f>
        <v/>
      </c>
    </row>
    <row r="197" spans="2:19" s="1" customFormat="1" ht="27" hidden="1" customHeight="1" x14ac:dyDescent="0.25">
      <c r="B197" s="26">
        <f>YEAR(IF(ISBLANK(ТаблДан[Срок подготовки]),ТаблДан[Срок отправки],ТаблДан[Срок подготовки]))</f>
        <v>2022</v>
      </c>
      <c r="C197" s="26" t="str">
        <f>TEXT(ТаблДан[[#This Row],[Срок подготовки]],"МММ")</f>
        <v>янв</v>
      </c>
      <c r="D197" s="21">
        <v>44573</v>
      </c>
      <c r="E197" s="21">
        <v>44574</v>
      </c>
      <c r="F197" s="21">
        <v>44573</v>
      </c>
      <c r="G197" s="21">
        <v>44578</v>
      </c>
      <c r="H197" s="22" t="s">
        <v>3</v>
      </c>
      <c r="I197" s="30" t="s">
        <v>53</v>
      </c>
      <c r="J197" s="24" t="s">
        <v>9</v>
      </c>
      <c r="K197" s="25">
        <f>MAX(ТаблДан[Дата подготовки]-ТаблДан[Срок подготовки],0)</f>
        <v>0</v>
      </c>
      <c r="L197" s="25">
        <f>MAX(ТаблДан[[#This Row],[Дата отправки]]-ТаблДан[[#This Row],[Срок отправки]],0)</f>
        <v>0</v>
      </c>
      <c r="M197" s="25">
        <f>IF(ISBLANK(ТаблДан[[#This Row],[Дата подготовки]]),0,-MIN(ТаблДан[Дата подготовки]-ТаблДан[Срок подготовки],0))</f>
        <v>1</v>
      </c>
      <c r="N197" s="25">
        <f>IF(ISBLANK(ТаблДан[[#This Row],[Дата отправки]]),0,-MIN(ТаблДан[Дата отправки]-ТаблДан[Срок отправки],0))</f>
        <v>5</v>
      </c>
      <c r="O197" s="25">
        <f>IF(ISBLANK(ТаблДан[[#This Row],[Дата подготовки]]),0,(ТаблДан[Задержка подготовки]=0)+0)</f>
        <v>1</v>
      </c>
      <c r="P197" s="25">
        <f>IF(ISBLANK(ТаблДан[[#This Row],[Дата подготовки]]),0,1-ТаблДан[[#This Row],[Подготовка без задержки]])</f>
        <v>0</v>
      </c>
      <c r="Q197" s="25">
        <f>IF(ISBLANK(ТаблДан[[#This Row],[Дата отправки]]),0,(ТаблДан[[#This Row],[Задержка отправки]]=0)+0)</f>
        <v>1</v>
      </c>
      <c r="R197" s="25">
        <f>IF(ISBLANK(ТаблДан[[#This Row],[Дата отправки]]),0,1-ТаблДан[[#This Row],[Отправка 
без задержки]])</f>
        <v>0</v>
      </c>
      <c r="S197" s="46" t="str">
        <f>IF(COUNTBLANK(ТаблДан[[#This Row],[Дата подготовки]:[Периодичность]])&gt;0,"Пустые ячейки", "")</f>
        <v/>
      </c>
    </row>
    <row r="198" spans="2:19" s="1" customFormat="1" ht="27" hidden="1" customHeight="1" x14ac:dyDescent="0.25">
      <c r="B198" s="26">
        <f>YEAR(IF(ISBLANK(ТаблДан[Срок подготовки]),ТаблДан[Срок отправки],ТаблДан[Срок подготовки]))</f>
        <v>2022</v>
      </c>
      <c r="C198" s="26" t="str">
        <f>TEXT(ТаблДан[[#This Row],[Срок подготовки]],"МММ")</f>
        <v>янв</v>
      </c>
      <c r="D198" s="21">
        <v>44573</v>
      </c>
      <c r="E198" s="21">
        <v>44574</v>
      </c>
      <c r="F198" s="21">
        <v>44573</v>
      </c>
      <c r="G198" s="21">
        <v>44578</v>
      </c>
      <c r="H198" s="22" t="s">
        <v>3</v>
      </c>
      <c r="I198" s="30" t="s">
        <v>52</v>
      </c>
      <c r="J198" s="24" t="s">
        <v>9</v>
      </c>
      <c r="K198" s="25">
        <f>MAX(ТаблДан[Дата подготовки]-ТаблДан[Срок подготовки],0)</f>
        <v>0</v>
      </c>
      <c r="L198" s="25">
        <f>MAX(ТаблДан[[#This Row],[Дата отправки]]-ТаблДан[[#This Row],[Срок отправки]],0)</f>
        <v>0</v>
      </c>
      <c r="M198" s="25">
        <f>IF(ISBLANK(ТаблДан[[#This Row],[Дата подготовки]]),0,-MIN(ТаблДан[Дата подготовки]-ТаблДан[Срок подготовки],0))</f>
        <v>1</v>
      </c>
      <c r="N198" s="25">
        <f>IF(ISBLANK(ТаблДан[[#This Row],[Дата отправки]]),0,-MIN(ТаблДан[Дата отправки]-ТаблДан[Срок отправки],0))</f>
        <v>5</v>
      </c>
      <c r="O198" s="25">
        <f>IF(ISBLANK(ТаблДан[[#This Row],[Дата подготовки]]),0,(ТаблДан[Задержка подготовки]=0)+0)</f>
        <v>1</v>
      </c>
      <c r="P198" s="25">
        <f>IF(ISBLANK(ТаблДан[[#This Row],[Дата подготовки]]),0,1-ТаблДан[[#This Row],[Подготовка без задержки]])</f>
        <v>0</v>
      </c>
      <c r="Q198" s="25">
        <f>IF(ISBLANK(ТаблДан[[#This Row],[Дата отправки]]),0,(ТаблДан[[#This Row],[Задержка отправки]]=0)+0)</f>
        <v>1</v>
      </c>
      <c r="R198" s="25">
        <f>IF(ISBLANK(ТаблДан[[#This Row],[Дата отправки]]),0,1-ТаблДан[[#This Row],[Отправка 
без задержки]])</f>
        <v>0</v>
      </c>
      <c r="S198" s="46" t="str">
        <f>IF(COUNTBLANK(ТаблДан[[#This Row],[Дата подготовки]:[Периодичность]])&gt;0,"Пустые ячейки", "")</f>
        <v/>
      </c>
    </row>
    <row r="199" spans="2:19" s="1" customFormat="1" ht="27" hidden="1" customHeight="1" x14ac:dyDescent="0.25">
      <c r="B199" s="26">
        <f>YEAR(IF(ISBLANK(ТаблДан[Срок подготовки]),ТаблДан[Срок отправки],ТаблДан[Срок подготовки]))</f>
        <v>2022</v>
      </c>
      <c r="C199" s="26" t="str">
        <f>TEXT(ТаблДан[[#This Row],[Срок подготовки]],"МММ")</f>
        <v>фев</v>
      </c>
      <c r="D199" s="21">
        <v>44602</v>
      </c>
      <c r="E199" s="21">
        <v>44603</v>
      </c>
      <c r="F199" s="21">
        <v>44602</v>
      </c>
      <c r="G199" s="21">
        <v>44607</v>
      </c>
      <c r="H199" s="22" t="s">
        <v>3</v>
      </c>
      <c r="I199" s="30" t="s">
        <v>53</v>
      </c>
      <c r="J199" s="24" t="s">
        <v>9</v>
      </c>
      <c r="K199" s="25">
        <f>MAX(ТаблДан[Дата подготовки]-ТаблДан[Срок подготовки],0)</f>
        <v>0</v>
      </c>
      <c r="L199" s="25">
        <f>MAX(ТаблДан[[#This Row],[Дата отправки]]-ТаблДан[[#This Row],[Срок отправки]],0)</f>
        <v>0</v>
      </c>
      <c r="M199" s="25">
        <f>IF(ISBLANK(ТаблДан[[#This Row],[Дата подготовки]]),0,-MIN(ТаблДан[Дата подготовки]-ТаблДан[Срок подготовки],0))</f>
        <v>1</v>
      </c>
      <c r="N199" s="25">
        <f>IF(ISBLANK(ТаблДан[[#This Row],[Дата отправки]]),0,-MIN(ТаблДан[Дата отправки]-ТаблДан[Срок отправки],0))</f>
        <v>5</v>
      </c>
      <c r="O199" s="25">
        <f>IF(ISBLANK(ТаблДан[[#This Row],[Дата подготовки]]),0,(ТаблДан[Задержка подготовки]=0)+0)</f>
        <v>1</v>
      </c>
      <c r="P199" s="25">
        <f>IF(ISBLANK(ТаблДан[[#This Row],[Дата подготовки]]),0,1-ТаблДан[[#This Row],[Подготовка без задержки]])</f>
        <v>0</v>
      </c>
      <c r="Q199" s="25">
        <f>IF(ISBLANK(ТаблДан[[#This Row],[Дата отправки]]),0,(ТаблДан[[#This Row],[Задержка отправки]]=0)+0)</f>
        <v>1</v>
      </c>
      <c r="R199" s="25">
        <f>IF(ISBLANK(ТаблДан[[#This Row],[Дата отправки]]),0,1-ТаблДан[[#This Row],[Отправка 
без задержки]])</f>
        <v>0</v>
      </c>
      <c r="S199" s="46" t="str">
        <f>IF(COUNTBLANK(ТаблДан[[#This Row],[Дата подготовки]:[Периодичность]])&gt;0,"Пустые ячейки", "")</f>
        <v/>
      </c>
    </row>
    <row r="200" spans="2:19" s="1" customFormat="1" ht="27" hidden="1" customHeight="1" x14ac:dyDescent="0.25">
      <c r="B200" s="26">
        <f>YEAR(IF(ISBLANK(ТаблДан[Срок подготовки]),ТаблДан[Срок отправки],ТаблДан[Срок подготовки]))</f>
        <v>2022</v>
      </c>
      <c r="C200" s="26" t="str">
        <f>TEXT(ТаблДан[[#This Row],[Срок подготовки]],"МММ")</f>
        <v>фев</v>
      </c>
      <c r="D200" s="21">
        <v>44602</v>
      </c>
      <c r="E200" s="21">
        <v>44603</v>
      </c>
      <c r="F200" s="21">
        <v>44602</v>
      </c>
      <c r="G200" s="21">
        <v>44607</v>
      </c>
      <c r="H200" s="22" t="s">
        <v>3</v>
      </c>
      <c r="I200" s="30" t="s">
        <v>52</v>
      </c>
      <c r="J200" s="24" t="s">
        <v>9</v>
      </c>
      <c r="K200" s="25">
        <f>MAX(ТаблДан[Дата подготовки]-ТаблДан[Срок подготовки],0)</f>
        <v>0</v>
      </c>
      <c r="L200" s="25">
        <f>MAX(ТаблДан[[#This Row],[Дата отправки]]-ТаблДан[[#This Row],[Срок отправки]],0)</f>
        <v>0</v>
      </c>
      <c r="M200" s="25">
        <f>IF(ISBLANK(ТаблДан[[#This Row],[Дата подготовки]]),0,-MIN(ТаблДан[Дата подготовки]-ТаблДан[Срок подготовки],0))</f>
        <v>1</v>
      </c>
      <c r="N200" s="25">
        <f>IF(ISBLANK(ТаблДан[[#This Row],[Дата отправки]]),0,-MIN(ТаблДан[Дата отправки]-ТаблДан[Срок отправки],0))</f>
        <v>5</v>
      </c>
      <c r="O200" s="25">
        <f>IF(ISBLANK(ТаблДан[[#This Row],[Дата подготовки]]),0,(ТаблДан[Задержка подготовки]=0)+0)</f>
        <v>1</v>
      </c>
      <c r="P200" s="25">
        <f>IF(ISBLANK(ТаблДан[[#This Row],[Дата подготовки]]),0,1-ТаблДан[[#This Row],[Подготовка без задержки]])</f>
        <v>0</v>
      </c>
      <c r="Q200" s="25">
        <f>IF(ISBLANK(ТаблДан[[#This Row],[Дата отправки]]),0,(ТаблДан[[#This Row],[Задержка отправки]]=0)+0)</f>
        <v>1</v>
      </c>
      <c r="R200" s="25">
        <f>IF(ISBLANK(ТаблДан[[#This Row],[Дата отправки]]),0,1-ТаблДан[[#This Row],[Отправка 
без задержки]])</f>
        <v>0</v>
      </c>
      <c r="S200" s="46" t="str">
        <f>IF(COUNTBLANK(ТаблДан[[#This Row],[Дата подготовки]:[Периодичность]])&gt;0,"Пустые ячейки", "")</f>
        <v/>
      </c>
    </row>
    <row r="201" spans="2:19" s="1" customFormat="1" ht="27" hidden="1" customHeight="1" x14ac:dyDescent="0.25">
      <c r="B201" s="26">
        <f>YEAR(IF(ISBLANK(ТаблДан[Срок подготовки]),ТаблДан[Срок отправки],ТаблДан[Срок подготовки]))</f>
        <v>2022</v>
      </c>
      <c r="C201" s="26" t="str">
        <f>TEXT(ТаблДан[[#This Row],[Срок подготовки]],"МММ")</f>
        <v>мар</v>
      </c>
      <c r="D201" s="21">
        <v>44634</v>
      </c>
      <c r="E201" s="21">
        <v>44631</v>
      </c>
      <c r="F201" s="21">
        <v>44634</v>
      </c>
      <c r="G201" s="21">
        <v>44635</v>
      </c>
      <c r="H201" s="22" t="s">
        <v>3</v>
      </c>
      <c r="I201" s="30" t="s">
        <v>53</v>
      </c>
      <c r="J201" s="24" t="s">
        <v>9</v>
      </c>
      <c r="K201" s="25">
        <f>MAX(ТаблДан[Дата подготовки]-ТаблДан[Срок подготовки],0)</f>
        <v>3</v>
      </c>
      <c r="L201" s="25">
        <f>MAX(ТаблДан[[#This Row],[Дата отправки]]-ТаблДан[[#This Row],[Срок отправки]],0)</f>
        <v>0</v>
      </c>
      <c r="M201" s="25">
        <f>IF(ISBLANK(ТаблДан[[#This Row],[Дата подготовки]]),0,-MIN(ТаблДан[Дата подготовки]-ТаблДан[Срок подготовки],0))</f>
        <v>0</v>
      </c>
      <c r="N201" s="25">
        <f>IF(ISBLANK(ТаблДан[[#This Row],[Дата отправки]]),0,-MIN(ТаблДан[Дата отправки]-ТаблДан[Срок отправки],0))</f>
        <v>1</v>
      </c>
      <c r="O201" s="25">
        <f>IF(ISBLANK(ТаблДан[[#This Row],[Дата подготовки]]),0,(ТаблДан[Задержка подготовки]=0)+0)</f>
        <v>0</v>
      </c>
      <c r="P201" s="25">
        <f>IF(ISBLANK(ТаблДан[[#This Row],[Дата подготовки]]),0,1-ТаблДан[[#This Row],[Подготовка без задержки]])</f>
        <v>1</v>
      </c>
      <c r="Q201" s="25">
        <f>IF(ISBLANK(ТаблДан[[#This Row],[Дата отправки]]),0,(ТаблДан[[#This Row],[Задержка отправки]]=0)+0)</f>
        <v>1</v>
      </c>
      <c r="R201" s="25">
        <f>IF(ISBLANK(ТаблДан[[#This Row],[Дата отправки]]),0,1-ТаблДан[[#This Row],[Отправка 
без задержки]])</f>
        <v>0</v>
      </c>
      <c r="S201" s="46" t="str">
        <f>IF(COUNTBLANK(ТаблДан[[#This Row],[Дата подготовки]:[Периодичность]])&gt;0,"Пустые ячейки", "")</f>
        <v/>
      </c>
    </row>
    <row r="202" spans="2:19" s="1" customFormat="1" ht="27" hidden="1" customHeight="1" x14ac:dyDescent="0.25">
      <c r="B202" s="26">
        <f>YEAR(IF(ISBLANK(ТаблДан[Срок подготовки]),ТаблДан[Срок отправки],ТаблДан[Срок подготовки]))</f>
        <v>2022</v>
      </c>
      <c r="C202" s="26" t="str">
        <f>TEXT(ТаблДан[[#This Row],[Срок подготовки]],"МММ")</f>
        <v>мар</v>
      </c>
      <c r="D202" s="21">
        <v>44634</v>
      </c>
      <c r="E202" s="21">
        <v>44631</v>
      </c>
      <c r="F202" s="21">
        <v>44634</v>
      </c>
      <c r="G202" s="21">
        <v>44635</v>
      </c>
      <c r="H202" s="22" t="s">
        <v>3</v>
      </c>
      <c r="I202" s="30" t="s">
        <v>52</v>
      </c>
      <c r="J202" s="24" t="s">
        <v>9</v>
      </c>
      <c r="K202" s="25">
        <f>MAX(ТаблДан[Дата подготовки]-ТаблДан[Срок подготовки],0)</f>
        <v>3</v>
      </c>
      <c r="L202" s="25">
        <f>MAX(ТаблДан[[#This Row],[Дата отправки]]-ТаблДан[[#This Row],[Срок отправки]],0)</f>
        <v>0</v>
      </c>
      <c r="M202" s="25">
        <f>IF(ISBLANK(ТаблДан[[#This Row],[Дата подготовки]]),0,-MIN(ТаблДан[Дата подготовки]-ТаблДан[Срок подготовки],0))</f>
        <v>0</v>
      </c>
      <c r="N202" s="25">
        <f>IF(ISBLANK(ТаблДан[[#This Row],[Дата отправки]]),0,-MIN(ТаблДан[Дата отправки]-ТаблДан[Срок отправки],0))</f>
        <v>1</v>
      </c>
      <c r="O202" s="25">
        <f>IF(ISBLANK(ТаблДан[[#This Row],[Дата подготовки]]),0,(ТаблДан[Задержка подготовки]=0)+0)</f>
        <v>0</v>
      </c>
      <c r="P202" s="25">
        <f>IF(ISBLANK(ТаблДан[[#This Row],[Дата подготовки]]),0,1-ТаблДан[[#This Row],[Подготовка без задержки]])</f>
        <v>1</v>
      </c>
      <c r="Q202" s="25">
        <f>IF(ISBLANK(ТаблДан[[#This Row],[Дата отправки]]),0,(ТаблДан[[#This Row],[Задержка отправки]]=0)+0)</f>
        <v>1</v>
      </c>
      <c r="R202" s="25">
        <f>IF(ISBLANK(ТаблДан[[#This Row],[Дата отправки]]),0,1-ТаблДан[[#This Row],[Отправка 
без задержки]])</f>
        <v>0</v>
      </c>
      <c r="S202" s="46" t="str">
        <f>IF(COUNTBLANK(ТаблДан[[#This Row],[Дата подготовки]:[Периодичность]])&gt;0,"Пустые ячейки", "")</f>
        <v/>
      </c>
    </row>
    <row r="203" spans="2:19" s="1" customFormat="1" ht="27" hidden="1" customHeight="1" x14ac:dyDescent="0.25">
      <c r="B203" s="26">
        <f>YEAR(IF(ISBLANK(ТаблДан[Срок подготовки]),ТаблДан[Срок отправки],ТаблДан[Срок подготовки]))</f>
        <v>2022</v>
      </c>
      <c r="C203" s="26" t="str">
        <f>TEXT(ТаблДан[[#This Row],[Срок подготовки]],"МММ")</f>
        <v>апр</v>
      </c>
      <c r="D203" s="21">
        <v>44669</v>
      </c>
      <c r="E203" s="21">
        <v>44664</v>
      </c>
      <c r="F203" s="21">
        <v>44669</v>
      </c>
      <c r="G203" s="21">
        <v>44666</v>
      </c>
      <c r="H203" s="22" t="s">
        <v>3</v>
      </c>
      <c r="I203" s="30" t="s">
        <v>53</v>
      </c>
      <c r="J203" s="24" t="s">
        <v>9</v>
      </c>
      <c r="K203" s="25">
        <f>MAX(ТаблДан[Дата подготовки]-ТаблДан[Срок подготовки],0)</f>
        <v>5</v>
      </c>
      <c r="L203" s="25">
        <f>MAX(ТаблДан[[#This Row],[Дата отправки]]-ТаблДан[[#This Row],[Срок отправки]],0)</f>
        <v>3</v>
      </c>
      <c r="M203" s="25">
        <f>IF(ISBLANK(ТаблДан[[#This Row],[Дата подготовки]]),0,-MIN(ТаблДан[Дата подготовки]-ТаблДан[Срок подготовки],0))</f>
        <v>0</v>
      </c>
      <c r="N203" s="25">
        <f>IF(ISBLANK(ТаблДан[[#This Row],[Дата отправки]]),0,-MIN(ТаблДан[Дата отправки]-ТаблДан[Срок отправки],0))</f>
        <v>0</v>
      </c>
      <c r="O203" s="25">
        <f>IF(ISBLANK(ТаблДан[[#This Row],[Дата подготовки]]),0,(ТаблДан[Задержка подготовки]=0)+0)</f>
        <v>0</v>
      </c>
      <c r="P203" s="25">
        <f>IF(ISBLANK(ТаблДан[[#This Row],[Дата подготовки]]),0,1-ТаблДан[[#This Row],[Подготовка без задержки]])</f>
        <v>1</v>
      </c>
      <c r="Q203" s="25">
        <f>IF(ISBLANK(ТаблДан[[#This Row],[Дата отправки]]),0,(ТаблДан[[#This Row],[Задержка отправки]]=0)+0)</f>
        <v>0</v>
      </c>
      <c r="R203" s="25">
        <f>IF(ISBLANK(ТаблДан[[#This Row],[Дата отправки]]),0,1-ТаблДан[[#This Row],[Отправка 
без задержки]])</f>
        <v>1</v>
      </c>
      <c r="S203" s="46" t="str">
        <f>IF(COUNTBLANK(ТаблДан[[#This Row],[Дата подготовки]:[Периодичность]])&gt;0,"Пустые ячейки", "")</f>
        <v/>
      </c>
    </row>
    <row r="204" spans="2:19" s="1" customFormat="1" ht="27" hidden="1" customHeight="1" x14ac:dyDescent="0.25">
      <c r="B204" s="26">
        <f>YEAR(IF(ISBLANK(ТаблДан[Срок подготовки]),ТаблДан[Срок отправки],ТаблДан[Срок подготовки]))</f>
        <v>2022</v>
      </c>
      <c r="C204" s="26" t="str">
        <f>TEXT(ТаблДан[[#This Row],[Срок подготовки]],"МММ")</f>
        <v>апр</v>
      </c>
      <c r="D204" s="21">
        <v>44669</v>
      </c>
      <c r="E204" s="21">
        <v>44664</v>
      </c>
      <c r="F204" s="21">
        <v>44669</v>
      </c>
      <c r="G204" s="21">
        <v>44666</v>
      </c>
      <c r="H204" s="22" t="s">
        <v>3</v>
      </c>
      <c r="I204" s="30" t="s">
        <v>52</v>
      </c>
      <c r="J204" s="24" t="s">
        <v>9</v>
      </c>
      <c r="K204" s="25">
        <f>MAX(ТаблДан[Дата подготовки]-ТаблДан[Срок подготовки],0)</f>
        <v>5</v>
      </c>
      <c r="L204" s="25">
        <f>MAX(ТаблДан[[#This Row],[Дата отправки]]-ТаблДан[[#This Row],[Срок отправки]],0)</f>
        <v>3</v>
      </c>
      <c r="M204" s="25">
        <f>IF(ISBLANK(ТаблДан[[#This Row],[Дата подготовки]]),0,-MIN(ТаблДан[Дата подготовки]-ТаблДан[Срок подготовки],0))</f>
        <v>0</v>
      </c>
      <c r="N204" s="25">
        <f>IF(ISBLANK(ТаблДан[[#This Row],[Дата отправки]]),0,-MIN(ТаблДан[Дата отправки]-ТаблДан[Срок отправки],0))</f>
        <v>0</v>
      </c>
      <c r="O204" s="25">
        <f>IF(ISBLANK(ТаблДан[[#This Row],[Дата подготовки]]),0,(ТаблДан[Задержка подготовки]=0)+0)</f>
        <v>0</v>
      </c>
      <c r="P204" s="25">
        <f>IF(ISBLANK(ТаблДан[[#This Row],[Дата подготовки]]),0,1-ТаблДан[[#This Row],[Подготовка без задержки]])</f>
        <v>1</v>
      </c>
      <c r="Q204" s="25">
        <f>IF(ISBLANK(ТаблДан[[#This Row],[Дата отправки]]),0,(ТаблДан[[#This Row],[Задержка отправки]]=0)+0)</f>
        <v>0</v>
      </c>
      <c r="R204" s="25">
        <f>IF(ISBLANK(ТаблДан[[#This Row],[Дата отправки]]),0,1-ТаблДан[[#This Row],[Отправка 
без задержки]])</f>
        <v>1</v>
      </c>
      <c r="S204" s="46" t="str">
        <f>IF(COUNTBLANK(ТаблДан[[#This Row],[Дата подготовки]:[Периодичность]])&gt;0,"Пустые ячейки", "")</f>
        <v/>
      </c>
    </row>
    <row r="205" spans="2:19" s="1" customFormat="1" ht="27" hidden="1" customHeight="1" x14ac:dyDescent="0.25">
      <c r="B205" s="26">
        <f>YEAR(IF(ISBLANK(ТаблДан[Срок подготовки]),ТаблДан[Срок отправки],ТаблДан[Срок подготовки]))</f>
        <v>2022</v>
      </c>
      <c r="C205" s="26" t="str">
        <f>TEXT(ТаблДан[[#This Row],[Срок подготовки]],"МММ")</f>
        <v>май</v>
      </c>
      <c r="D205" s="28">
        <v>44700</v>
      </c>
      <c r="E205" s="21">
        <v>44693</v>
      </c>
      <c r="F205" s="28">
        <v>44700</v>
      </c>
      <c r="G205" s="21">
        <v>44697</v>
      </c>
      <c r="H205" s="22" t="s">
        <v>3</v>
      </c>
      <c r="I205" s="30" t="s">
        <v>53</v>
      </c>
      <c r="J205" s="24" t="s">
        <v>9</v>
      </c>
      <c r="K205" s="25">
        <f>MAX(ТаблДан[Дата подготовки]-ТаблДан[Срок подготовки],0)</f>
        <v>7</v>
      </c>
      <c r="L205" s="25">
        <f>MAX(ТаблДан[[#This Row],[Дата отправки]]-ТаблДан[[#This Row],[Срок отправки]],0)</f>
        <v>3</v>
      </c>
      <c r="M205" s="25">
        <f>IF(ISBLANK(ТаблДан[[#This Row],[Дата подготовки]]),0,-MIN(ТаблДан[Дата подготовки]-ТаблДан[Срок подготовки],0))</f>
        <v>0</v>
      </c>
      <c r="N205" s="25">
        <f>IF(ISBLANK(ТаблДан[[#This Row],[Дата отправки]]),0,-MIN(ТаблДан[Дата отправки]-ТаблДан[Срок отправки],0))</f>
        <v>0</v>
      </c>
      <c r="O205" s="25">
        <f>IF(ISBLANK(ТаблДан[[#This Row],[Дата подготовки]]),0,(ТаблДан[Задержка подготовки]=0)+0)</f>
        <v>0</v>
      </c>
      <c r="P205" s="25">
        <f>IF(ISBLANK(ТаблДан[[#This Row],[Дата подготовки]]),0,1-ТаблДан[[#This Row],[Подготовка без задержки]])</f>
        <v>1</v>
      </c>
      <c r="Q205" s="25">
        <f>IF(ISBLANK(ТаблДан[[#This Row],[Дата отправки]]),0,(ТаблДан[[#This Row],[Задержка отправки]]=0)+0)</f>
        <v>0</v>
      </c>
      <c r="R205" s="25">
        <f>IF(ISBLANK(ТаблДан[[#This Row],[Дата отправки]]),0,1-ТаблДан[[#This Row],[Отправка 
без задержки]])</f>
        <v>1</v>
      </c>
      <c r="S205" s="46" t="str">
        <f>IF(COUNTBLANK(ТаблДан[[#This Row],[Дата подготовки]:[Периодичность]])&gt;0,"Пустые ячейки", "")</f>
        <v/>
      </c>
    </row>
    <row r="206" spans="2:19" s="1" customFormat="1" ht="27" hidden="1" customHeight="1" x14ac:dyDescent="0.25">
      <c r="B206" s="26">
        <f>YEAR(IF(ISBLANK(ТаблДан[Срок подготовки]),ТаблДан[Срок отправки],ТаблДан[Срок подготовки]))</f>
        <v>2022</v>
      </c>
      <c r="C206" s="26" t="str">
        <f>TEXT(ТаблДан[[#This Row],[Срок подготовки]],"МММ")</f>
        <v>май</v>
      </c>
      <c r="D206" s="28">
        <v>44700</v>
      </c>
      <c r="E206" s="21">
        <v>44693</v>
      </c>
      <c r="F206" s="28">
        <v>44700</v>
      </c>
      <c r="G206" s="21">
        <v>44697</v>
      </c>
      <c r="H206" s="22" t="s">
        <v>3</v>
      </c>
      <c r="I206" s="30" t="s">
        <v>52</v>
      </c>
      <c r="J206" s="24" t="s">
        <v>9</v>
      </c>
      <c r="K206" s="25">
        <f>MAX(ТаблДан[Дата подготовки]-ТаблДан[Срок подготовки],0)</f>
        <v>7</v>
      </c>
      <c r="L206" s="25">
        <f>MAX(ТаблДан[[#This Row],[Дата отправки]]-ТаблДан[[#This Row],[Срок отправки]],0)</f>
        <v>3</v>
      </c>
      <c r="M206" s="25">
        <f>IF(ISBLANK(ТаблДан[[#This Row],[Дата подготовки]]),0,-MIN(ТаблДан[Дата подготовки]-ТаблДан[Срок подготовки],0))</f>
        <v>0</v>
      </c>
      <c r="N206" s="25">
        <f>IF(ISBLANK(ТаблДан[[#This Row],[Дата отправки]]),0,-MIN(ТаблДан[Дата отправки]-ТаблДан[Срок отправки],0))</f>
        <v>0</v>
      </c>
      <c r="O206" s="25">
        <f>IF(ISBLANK(ТаблДан[[#This Row],[Дата подготовки]]),0,(ТаблДан[Задержка подготовки]=0)+0)</f>
        <v>0</v>
      </c>
      <c r="P206" s="25">
        <f>IF(ISBLANK(ТаблДан[[#This Row],[Дата подготовки]]),0,1-ТаблДан[[#This Row],[Подготовка без задержки]])</f>
        <v>1</v>
      </c>
      <c r="Q206" s="25">
        <f>IF(ISBLANK(ТаблДан[[#This Row],[Дата отправки]]),0,(ТаблДан[[#This Row],[Задержка отправки]]=0)+0)</f>
        <v>0</v>
      </c>
      <c r="R206" s="25">
        <f>IF(ISBLANK(ТаблДан[[#This Row],[Дата отправки]]),0,1-ТаблДан[[#This Row],[Отправка 
без задержки]])</f>
        <v>1</v>
      </c>
      <c r="S206" s="46" t="str">
        <f>IF(COUNTBLANK(ТаблДан[[#This Row],[Дата подготовки]:[Периодичность]])&gt;0,"Пустые ячейки", "")</f>
        <v/>
      </c>
    </row>
    <row r="207" spans="2:19" s="1" customFormat="1" ht="27" hidden="1" customHeight="1" x14ac:dyDescent="0.25">
      <c r="B207" s="26">
        <f>YEAR(IF(ISBLANK(ТаблДан[Срок подготовки]),ТаблДан[Срок отправки],ТаблДан[Срок подготовки]))</f>
        <v>2022</v>
      </c>
      <c r="C207" s="26" t="str">
        <f>TEXT(ТаблДан[[#This Row],[Срок подготовки]],"МММ")</f>
        <v>июн</v>
      </c>
      <c r="D207" s="28">
        <v>44722</v>
      </c>
      <c r="E207" s="21">
        <v>44725</v>
      </c>
      <c r="F207" s="28">
        <v>44722</v>
      </c>
      <c r="G207" s="21">
        <v>44727</v>
      </c>
      <c r="H207" s="22" t="s">
        <v>3</v>
      </c>
      <c r="I207" s="30" t="s">
        <v>53</v>
      </c>
      <c r="J207" s="24" t="s">
        <v>9</v>
      </c>
      <c r="K207" s="25">
        <f>MAX(ТаблДан[Дата подготовки]-ТаблДан[Срок подготовки],0)</f>
        <v>0</v>
      </c>
      <c r="L207" s="25">
        <f>MAX(ТаблДан[[#This Row],[Дата отправки]]-ТаблДан[[#This Row],[Срок отправки]],0)</f>
        <v>0</v>
      </c>
      <c r="M207" s="25">
        <f>IF(ISBLANK(ТаблДан[[#This Row],[Дата подготовки]]),0,-MIN(ТаблДан[Дата подготовки]-ТаблДан[Срок подготовки],0))</f>
        <v>3</v>
      </c>
      <c r="N207" s="25">
        <f>IF(ISBLANK(ТаблДан[[#This Row],[Дата отправки]]),0,-MIN(ТаблДан[Дата отправки]-ТаблДан[Срок отправки],0))</f>
        <v>5</v>
      </c>
      <c r="O207" s="25">
        <f>IF(ISBLANK(ТаблДан[[#This Row],[Дата подготовки]]),0,(ТаблДан[Задержка подготовки]=0)+0)</f>
        <v>1</v>
      </c>
      <c r="P207" s="25">
        <f>IF(ISBLANK(ТаблДан[[#This Row],[Дата подготовки]]),0,1-ТаблДан[[#This Row],[Подготовка без задержки]])</f>
        <v>0</v>
      </c>
      <c r="Q207" s="25">
        <f>IF(ISBLANK(ТаблДан[[#This Row],[Дата отправки]]),0,(ТаблДан[[#This Row],[Задержка отправки]]=0)+0)</f>
        <v>1</v>
      </c>
      <c r="R207" s="25">
        <f>IF(ISBLANK(ТаблДан[[#This Row],[Дата отправки]]),0,1-ТаблДан[[#This Row],[Отправка 
без задержки]])</f>
        <v>0</v>
      </c>
      <c r="S207" s="46" t="str">
        <f>IF(COUNTBLANK(ТаблДан[[#This Row],[Дата подготовки]:[Периодичность]])&gt;0,"Пустые ячейки", "")</f>
        <v/>
      </c>
    </row>
    <row r="208" spans="2:19" s="1" customFormat="1" ht="27" hidden="1" customHeight="1" x14ac:dyDescent="0.25">
      <c r="B208" s="26">
        <f>YEAR(IF(ISBLANK(ТаблДан[Срок подготовки]),ТаблДан[Срок отправки],ТаблДан[Срок подготовки]))</f>
        <v>2022</v>
      </c>
      <c r="C208" s="26" t="str">
        <f>TEXT(ТаблДан[[#This Row],[Срок подготовки]],"МММ")</f>
        <v>июн</v>
      </c>
      <c r="D208" s="28">
        <v>44722</v>
      </c>
      <c r="E208" s="21">
        <v>44725</v>
      </c>
      <c r="F208" s="28">
        <v>44722</v>
      </c>
      <c r="G208" s="21">
        <v>44727</v>
      </c>
      <c r="H208" s="22" t="s">
        <v>3</v>
      </c>
      <c r="I208" s="30" t="s">
        <v>52</v>
      </c>
      <c r="J208" s="24" t="s">
        <v>9</v>
      </c>
      <c r="K208" s="25">
        <f>MAX(ТаблДан[Дата подготовки]-ТаблДан[Срок подготовки],0)</f>
        <v>0</v>
      </c>
      <c r="L208" s="25">
        <f>MAX(ТаблДан[[#This Row],[Дата отправки]]-ТаблДан[[#This Row],[Срок отправки]],0)</f>
        <v>0</v>
      </c>
      <c r="M208" s="25">
        <f>IF(ISBLANK(ТаблДан[[#This Row],[Дата подготовки]]),0,-MIN(ТаблДан[Дата подготовки]-ТаблДан[Срок подготовки],0))</f>
        <v>3</v>
      </c>
      <c r="N208" s="25">
        <f>IF(ISBLANK(ТаблДан[[#This Row],[Дата отправки]]),0,-MIN(ТаблДан[Дата отправки]-ТаблДан[Срок отправки],0))</f>
        <v>5</v>
      </c>
      <c r="O208" s="25">
        <f>IF(ISBLANK(ТаблДан[[#This Row],[Дата подготовки]]),0,(ТаблДан[Задержка подготовки]=0)+0)</f>
        <v>1</v>
      </c>
      <c r="P208" s="25">
        <f>IF(ISBLANK(ТаблДан[[#This Row],[Дата подготовки]]),0,1-ТаблДан[[#This Row],[Подготовка без задержки]])</f>
        <v>0</v>
      </c>
      <c r="Q208" s="25">
        <f>IF(ISBLANK(ТаблДан[[#This Row],[Дата отправки]]),0,(ТаблДан[[#This Row],[Задержка отправки]]=0)+0)</f>
        <v>1</v>
      </c>
      <c r="R208" s="25">
        <f>IF(ISBLANK(ТаблДан[[#This Row],[Дата отправки]]),0,1-ТаблДан[[#This Row],[Отправка 
без задержки]])</f>
        <v>0</v>
      </c>
      <c r="S208" s="46" t="str">
        <f>IF(COUNTBLANK(ТаблДан[[#This Row],[Дата подготовки]:[Периодичность]])&gt;0,"Пустые ячейки", "")</f>
        <v/>
      </c>
    </row>
    <row r="209" spans="2:19" s="1" customFormat="1" ht="27" hidden="1" customHeight="1" x14ac:dyDescent="0.25">
      <c r="B209" s="26">
        <f>YEAR(IF(ISBLANK(ТаблДан[Срок подготовки]),ТаблДан[Срок отправки],ТаблДан[Срок подготовки]))</f>
        <v>2022</v>
      </c>
      <c r="C209" s="26" t="str">
        <f>TEXT(ТаблДан[[#This Row],[Срок подготовки]],"МММ")</f>
        <v>июл</v>
      </c>
      <c r="D209" s="28">
        <v>44755</v>
      </c>
      <c r="E209" s="21">
        <v>44755</v>
      </c>
      <c r="F209" s="28">
        <v>44755</v>
      </c>
      <c r="G209" s="21">
        <v>44757</v>
      </c>
      <c r="H209" s="22" t="s">
        <v>3</v>
      </c>
      <c r="I209" s="30" t="s">
        <v>53</v>
      </c>
      <c r="J209" s="24" t="s">
        <v>9</v>
      </c>
      <c r="K209" s="25">
        <f>MAX(ТаблДан[Дата подготовки]-ТаблДан[Срок подготовки],0)</f>
        <v>0</v>
      </c>
      <c r="L209" s="25">
        <f>MAX(ТаблДан[[#This Row],[Дата отправки]]-ТаблДан[[#This Row],[Срок отправки]],0)</f>
        <v>0</v>
      </c>
      <c r="M209" s="25">
        <f>IF(ISBLANK(ТаблДан[[#This Row],[Дата подготовки]]),0,-MIN(ТаблДан[Дата подготовки]-ТаблДан[Срок подготовки],0))</f>
        <v>0</v>
      </c>
      <c r="N209" s="25">
        <f>IF(ISBLANK(ТаблДан[[#This Row],[Дата отправки]]),0,-MIN(ТаблДан[Дата отправки]-ТаблДан[Срок отправки],0))</f>
        <v>2</v>
      </c>
      <c r="O209" s="25">
        <f>IF(ISBLANK(ТаблДан[[#This Row],[Дата подготовки]]),0,(ТаблДан[Задержка подготовки]=0)+0)</f>
        <v>1</v>
      </c>
      <c r="P209" s="25">
        <f>IF(ISBLANK(ТаблДан[[#This Row],[Дата подготовки]]),0,1-ТаблДан[[#This Row],[Подготовка без задержки]])</f>
        <v>0</v>
      </c>
      <c r="Q209" s="25">
        <f>IF(ISBLANK(ТаблДан[[#This Row],[Дата отправки]]),0,(ТаблДан[[#This Row],[Задержка отправки]]=0)+0)</f>
        <v>1</v>
      </c>
      <c r="R209" s="25">
        <f>IF(ISBLANK(ТаблДан[[#This Row],[Дата отправки]]),0,1-ТаблДан[[#This Row],[Отправка 
без задержки]])</f>
        <v>0</v>
      </c>
      <c r="S209" s="46" t="str">
        <f>IF(COUNTBLANK(ТаблДан[[#This Row],[Дата подготовки]:[Периодичность]])&gt;0,"Пустые ячейки", "")</f>
        <v/>
      </c>
    </row>
    <row r="210" spans="2:19" s="1" customFormat="1" ht="27" hidden="1" customHeight="1" x14ac:dyDescent="0.25">
      <c r="B210" s="26">
        <f>YEAR(IF(ISBLANK(ТаблДан[Срок подготовки]),ТаблДан[Срок отправки],ТаблДан[Срок подготовки]))</f>
        <v>2022</v>
      </c>
      <c r="C210" s="26" t="str">
        <f>TEXT(ТаблДан[[#This Row],[Срок подготовки]],"МММ")</f>
        <v>июл</v>
      </c>
      <c r="D210" s="28">
        <v>44755</v>
      </c>
      <c r="E210" s="21">
        <v>44755</v>
      </c>
      <c r="F210" s="28">
        <v>44755</v>
      </c>
      <c r="G210" s="21">
        <v>44757</v>
      </c>
      <c r="H210" s="22" t="s">
        <v>3</v>
      </c>
      <c r="I210" s="30" t="s">
        <v>52</v>
      </c>
      <c r="J210" s="24" t="s">
        <v>9</v>
      </c>
      <c r="K210" s="25">
        <f>MAX(ТаблДан[Дата подготовки]-ТаблДан[Срок подготовки],0)</f>
        <v>0</v>
      </c>
      <c r="L210" s="25">
        <f>MAX(ТаблДан[[#This Row],[Дата отправки]]-ТаблДан[[#This Row],[Срок отправки]],0)</f>
        <v>0</v>
      </c>
      <c r="M210" s="25">
        <f>IF(ISBLANK(ТаблДан[[#This Row],[Дата подготовки]]),0,-MIN(ТаблДан[Дата подготовки]-ТаблДан[Срок подготовки],0))</f>
        <v>0</v>
      </c>
      <c r="N210" s="25">
        <f>IF(ISBLANK(ТаблДан[[#This Row],[Дата отправки]]),0,-MIN(ТаблДан[Дата отправки]-ТаблДан[Срок отправки],0))</f>
        <v>2</v>
      </c>
      <c r="O210" s="25">
        <f>IF(ISBLANK(ТаблДан[[#This Row],[Дата подготовки]]),0,(ТаблДан[Задержка подготовки]=0)+0)</f>
        <v>1</v>
      </c>
      <c r="P210" s="25">
        <f>IF(ISBLANK(ТаблДан[[#This Row],[Дата подготовки]]),0,1-ТаблДан[[#This Row],[Подготовка без задержки]])</f>
        <v>0</v>
      </c>
      <c r="Q210" s="25">
        <f>IF(ISBLANK(ТаблДан[[#This Row],[Дата отправки]]),0,(ТаблДан[[#This Row],[Задержка отправки]]=0)+0)</f>
        <v>1</v>
      </c>
      <c r="R210" s="25">
        <f>IF(ISBLANK(ТаблДан[[#This Row],[Дата отправки]]),0,1-ТаблДан[[#This Row],[Отправка 
без задержки]])</f>
        <v>0</v>
      </c>
      <c r="S210" s="46" t="str">
        <f>IF(COUNTBLANK(ТаблДан[[#This Row],[Дата подготовки]:[Периодичность]])&gt;0,"Пустые ячейки", "")</f>
        <v/>
      </c>
    </row>
    <row r="211" spans="2:19" s="1" customFormat="1" ht="27" hidden="1" customHeight="1" x14ac:dyDescent="0.25">
      <c r="B211" s="26">
        <f>YEAR(IF(ISBLANK(ТаблДан[Срок подготовки]),ТаблДан[Срок отправки],ТаблДан[Срок подготовки]))</f>
        <v>2022</v>
      </c>
      <c r="C211" s="26" t="str">
        <f>TEXT(ТаблДан[[#This Row],[Срок подготовки]],"МММ")</f>
        <v>авг</v>
      </c>
      <c r="D211" s="28">
        <v>44784</v>
      </c>
      <c r="E211" s="21">
        <v>44784</v>
      </c>
      <c r="F211" s="28">
        <v>44784</v>
      </c>
      <c r="G211" s="21">
        <v>44788</v>
      </c>
      <c r="H211" s="22" t="s">
        <v>3</v>
      </c>
      <c r="I211" s="30" t="s">
        <v>53</v>
      </c>
      <c r="J211" s="24" t="s">
        <v>9</v>
      </c>
      <c r="K211" s="25">
        <f>MAX(ТаблДан[Дата подготовки]-ТаблДан[Срок подготовки],0)</f>
        <v>0</v>
      </c>
      <c r="L211" s="25">
        <f>MAX(ТаблДан[[#This Row],[Дата отправки]]-ТаблДан[[#This Row],[Срок отправки]],0)</f>
        <v>0</v>
      </c>
      <c r="M211" s="25">
        <f>IF(ISBLANK(ТаблДан[[#This Row],[Дата подготовки]]),0,-MIN(ТаблДан[Дата подготовки]-ТаблДан[Срок подготовки],0))</f>
        <v>0</v>
      </c>
      <c r="N211" s="25">
        <f>IF(ISBLANK(ТаблДан[[#This Row],[Дата отправки]]),0,-MIN(ТаблДан[Дата отправки]-ТаблДан[Срок отправки],0))</f>
        <v>4</v>
      </c>
      <c r="O211" s="25">
        <f>IF(ISBLANK(ТаблДан[[#This Row],[Дата подготовки]]),0,(ТаблДан[Задержка подготовки]=0)+0)</f>
        <v>1</v>
      </c>
      <c r="P211" s="25">
        <f>IF(ISBLANK(ТаблДан[[#This Row],[Дата подготовки]]),0,1-ТаблДан[[#This Row],[Подготовка без задержки]])</f>
        <v>0</v>
      </c>
      <c r="Q211" s="25">
        <f>IF(ISBLANK(ТаблДан[[#This Row],[Дата отправки]]),0,(ТаблДан[[#This Row],[Задержка отправки]]=0)+0)</f>
        <v>1</v>
      </c>
      <c r="R211" s="25">
        <f>IF(ISBLANK(ТаблДан[[#This Row],[Дата отправки]]),0,1-ТаблДан[[#This Row],[Отправка 
без задержки]])</f>
        <v>0</v>
      </c>
      <c r="S211" s="46" t="str">
        <f>IF(COUNTBLANK(ТаблДан[[#This Row],[Дата подготовки]:[Периодичность]])&gt;0,"Пустые ячейки", "")</f>
        <v/>
      </c>
    </row>
    <row r="212" spans="2:19" s="1" customFormat="1" ht="27" hidden="1" customHeight="1" x14ac:dyDescent="0.25">
      <c r="B212" s="26">
        <f>YEAR(IF(ISBLANK(ТаблДан[Срок подготовки]),ТаблДан[Срок отправки],ТаблДан[Срок подготовки]))</f>
        <v>2022</v>
      </c>
      <c r="C212" s="26" t="str">
        <f>TEXT(ТаблДан[[#This Row],[Срок подготовки]],"МММ")</f>
        <v>авг</v>
      </c>
      <c r="D212" s="28">
        <v>44784</v>
      </c>
      <c r="E212" s="21">
        <v>44784</v>
      </c>
      <c r="F212" s="28">
        <v>44784</v>
      </c>
      <c r="G212" s="21">
        <v>44788</v>
      </c>
      <c r="H212" s="22" t="s">
        <v>3</v>
      </c>
      <c r="I212" s="30" t="s">
        <v>52</v>
      </c>
      <c r="J212" s="24" t="s">
        <v>9</v>
      </c>
      <c r="K212" s="25">
        <f>MAX(ТаблДан[Дата подготовки]-ТаблДан[Срок подготовки],0)</f>
        <v>0</v>
      </c>
      <c r="L212" s="25">
        <f>MAX(ТаблДан[[#This Row],[Дата отправки]]-ТаблДан[[#This Row],[Срок отправки]],0)</f>
        <v>0</v>
      </c>
      <c r="M212" s="25">
        <f>IF(ISBLANK(ТаблДан[[#This Row],[Дата подготовки]]),0,-MIN(ТаблДан[Дата подготовки]-ТаблДан[Срок подготовки],0))</f>
        <v>0</v>
      </c>
      <c r="N212" s="25">
        <f>IF(ISBLANK(ТаблДан[[#This Row],[Дата отправки]]),0,-MIN(ТаблДан[Дата отправки]-ТаблДан[Срок отправки],0))</f>
        <v>4</v>
      </c>
      <c r="O212" s="25">
        <f>IF(ISBLANK(ТаблДан[[#This Row],[Дата подготовки]]),0,(ТаблДан[Задержка подготовки]=0)+0)</f>
        <v>1</v>
      </c>
      <c r="P212" s="25">
        <f>IF(ISBLANK(ТаблДан[[#This Row],[Дата подготовки]]),0,1-ТаблДан[[#This Row],[Подготовка без задержки]])</f>
        <v>0</v>
      </c>
      <c r="Q212" s="25">
        <f>IF(ISBLANK(ТаблДан[[#This Row],[Дата отправки]]),0,(ТаблДан[[#This Row],[Задержка отправки]]=0)+0)</f>
        <v>1</v>
      </c>
      <c r="R212" s="25">
        <f>IF(ISBLANK(ТаблДан[[#This Row],[Дата отправки]]),0,1-ТаблДан[[#This Row],[Отправка 
без задержки]])</f>
        <v>0</v>
      </c>
      <c r="S212" s="46" t="str">
        <f>IF(COUNTBLANK(ТаблДан[[#This Row],[Дата подготовки]:[Периодичность]])&gt;0,"Пустые ячейки", "")</f>
        <v/>
      </c>
    </row>
    <row r="213" spans="2:19" s="1" customFormat="1" ht="27" hidden="1" customHeight="1" x14ac:dyDescent="0.25">
      <c r="B213" s="26">
        <f>YEAR(IF(ISBLANK(ТаблДан[Срок подготовки]),ТаблДан[Срок отправки],ТаблДан[Срок подготовки]))</f>
        <v>2022</v>
      </c>
      <c r="C213" s="26" t="str">
        <f>TEXT(ТаблДан[[#This Row],[Срок подготовки]],"МММ")</f>
        <v>сен</v>
      </c>
      <c r="D213" s="28">
        <v>44809</v>
      </c>
      <c r="E213" s="21">
        <v>44817</v>
      </c>
      <c r="F213" s="28">
        <v>44809</v>
      </c>
      <c r="G213" s="21">
        <v>44819</v>
      </c>
      <c r="H213" s="22" t="s">
        <v>3</v>
      </c>
      <c r="I213" s="30" t="s">
        <v>53</v>
      </c>
      <c r="J213" s="24" t="s">
        <v>9</v>
      </c>
      <c r="K213" s="25">
        <f>MAX(ТаблДан[Дата подготовки]-ТаблДан[Срок подготовки],0)</f>
        <v>0</v>
      </c>
      <c r="L213" s="25">
        <f>MAX(ТаблДан[[#This Row],[Дата отправки]]-ТаблДан[[#This Row],[Срок отправки]],0)</f>
        <v>0</v>
      </c>
      <c r="M213" s="25">
        <f>IF(ISBLANK(ТаблДан[[#This Row],[Дата подготовки]]),0,-MIN(ТаблДан[Дата подготовки]-ТаблДан[Срок подготовки],0))</f>
        <v>8</v>
      </c>
      <c r="N213" s="25">
        <f>IF(ISBLANK(ТаблДан[[#This Row],[Дата отправки]]),0,-MIN(ТаблДан[Дата отправки]-ТаблДан[Срок отправки],0))</f>
        <v>10</v>
      </c>
      <c r="O213" s="25">
        <f>IF(ISBLANK(ТаблДан[[#This Row],[Дата подготовки]]),0,(ТаблДан[Задержка подготовки]=0)+0)</f>
        <v>1</v>
      </c>
      <c r="P213" s="25">
        <f>IF(ISBLANK(ТаблДан[[#This Row],[Дата подготовки]]),0,1-ТаблДан[[#This Row],[Подготовка без задержки]])</f>
        <v>0</v>
      </c>
      <c r="Q213" s="25">
        <f>IF(ISBLANK(ТаблДан[[#This Row],[Дата отправки]]),0,(ТаблДан[[#This Row],[Задержка отправки]]=0)+0)</f>
        <v>1</v>
      </c>
      <c r="R213" s="25">
        <f>IF(ISBLANK(ТаблДан[[#This Row],[Дата отправки]]),0,1-ТаблДан[[#This Row],[Отправка 
без задержки]])</f>
        <v>0</v>
      </c>
      <c r="S213" s="46" t="str">
        <f>IF(COUNTBLANK(ТаблДан[[#This Row],[Дата подготовки]:[Периодичность]])&gt;0,"Пустые ячейки", "")</f>
        <v/>
      </c>
    </row>
    <row r="214" spans="2:19" s="1" customFormat="1" ht="27" hidden="1" customHeight="1" x14ac:dyDescent="0.25">
      <c r="B214" s="26">
        <f>YEAR(IF(ISBLANK(ТаблДан[Срок подготовки]),ТаблДан[Срок отправки],ТаблДан[Срок подготовки]))</f>
        <v>2022</v>
      </c>
      <c r="C214" s="26" t="str">
        <f>TEXT(ТаблДан[[#This Row],[Срок подготовки]],"МММ")</f>
        <v>сен</v>
      </c>
      <c r="D214" s="28">
        <v>44809</v>
      </c>
      <c r="E214" s="21">
        <v>44817</v>
      </c>
      <c r="F214" s="28">
        <v>44809</v>
      </c>
      <c r="G214" s="21">
        <v>44819</v>
      </c>
      <c r="H214" s="22" t="s">
        <v>3</v>
      </c>
      <c r="I214" s="30" t="s">
        <v>52</v>
      </c>
      <c r="J214" s="24" t="s">
        <v>9</v>
      </c>
      <c r="K214" s="25">
        <f>MAX(ТаблДан[Дата подготовки]-ТаблДан[Срок подготовки],0)</f>
        <v>0</v>
      </c>
      <c r="L214" s="25">
        <f>MAX(ТаблДан[[#This Row],[Дата отправки]]-ТаблДан[[#This Row],[Срок отправки]],0)</f>
        <v>0</v>
      </c>
      <c r="M214" s="25">
        <f>IF(ISBLANK(ТаблДан[[#This Row],[Дата подготовки]]),0,-MIN(ТаблДан[Дата подготовки]-ТаблДан[Срок подготовки],0))</f>
        <v>8</v>
      </c>
      <c r="N214" s="25">
        <f>IF(ISBLANK(ТаблДан[[#This Row],[Дата отправки]]),0,-MIN(ТаблДан[Дата отправки]-ТаблДан[Срок отправки],0))</f>
        <v>10</v>
      </c>
      <c r="O214" s="25">
        <f>IF(ISBLANK(ТаблДан[[#This Row],[Дата подготовки]]),0,(ТаблДан[Задержка подготовки]=0)+0)</f>
        <v>1</v>
      </c>
      <c r="P214" s="25">
        <f>IF(ISBLANK(ТаблДан[[#This Row],[Дата подготовки]]),0,1-ТаблДан[[#This Row],[Подготовка без задержки]])</f>
        <v>0</v>
      </c>
      <c r="Q214" s="25">
        <f>IF(ISBLANK(ТаблДан[[#This Row],[Дата отправки]]),0,(ТаблДан[[#This Row],[Задержка отправки]]=0)+0)</f>
        <v>1</v>
      </c>
      <c r="R214" s="25">
        <f>IF(ISBLANK(ТаблДан[[#This Row],[Дата отправки]]),0,1-ТаблДан[[#This Row],[Отправка 
без задержки]])</f>
        <v>0</v>
      </c>
      <c r="S214" s="46" t="str">
        <f>IF(COUNTBLANK(ТаблДан[[#This Row],[Дата подготовки]:[Периодичность]])&gt;0,"Пустые ячейки", "")</f>
        <v/>
      </c>
    </row>
    <row r="215" spans="2:19" s="1" customFormat="1" ht="27" hidden="1" customHeight="1" x14ac:dyDescent="0.25">
      <c r="B215" s="26">
        <f>YEAR(IF(ISBLANK(ТаблДан[Срок подготовки]),ТаблДан[Срок отправки],ТаблДан[Срок подготовки]))</f>
        <v>2022</v>
      </c>
      <c r="C215" s="26" t="str">
        <f>TEXT(ТаблДан[[#This Row],[Срок подготовки]],"МММ")</f>
        <v>окт</v>
      </c>
      <c r="D215" s="28">
        <v>44846</v>
      </c>
      <c r="E215" s="21">
        <v>44847</v>
      </c>
      <c r="F215" s="28">
        <v>44846</v>
      </c>
      <c r="G215" s="21">
        <v>44851</v>
      </c>
      <c r="H215" s="22" t="s">
        <v>3</v>
      </c>
      <c r="I215" s="30" t="s">
        <v>53</v>
      </c>
      <c r="J215" s="24" t="s">
        <v>9</v>
      </c>
      <c r="K215" s="25">
        <f>MAX(ТаблДан[Дата подготовки]-ТаблДан[Срок подготовки],0)</f>
        <v>0</v>
      </c>
      <c r="L215" s="25">
        <f>MAX(ТаблДан[[#This Row],[Дата отправки]]-ТаблДан[[#This Row],[Срок отправки]],0)</f>
        <v>0</v>
      </c>
      <c r="M215" s="25">
        <f>IF(ISBLANK(ТаблДан[[#This Row],[Дата подготовки]]),0,-MIN(ТаблДан[Дата подготовки]-ТаблДан[Срок подготовки],0))</f>
        <v>1</v>
      </c>
      <c r="N215" s="25">
        <f>IF(ISBLANK(ТаблДан[[#This Row],[Дата отправки]]),0,-MIN(ТаблДан[Дата отправки]-ТаблДан[Срок отправки],0))</f>
        <v>5</v>
      </c>
      <c r="O215" s="25">
        <f>IF(ISBLANK(ТаблДан[[#This Row],[Дата подготовки]]),0,(ТаблДан[Задержка подготовки]=0)+0)</f>
        <v>1</v>
      </c>
      <c r="P215" s="25">
        <f>IF(ISBLANK(ТаблДан[[#This Row],[Дата подготовки]]),0,1-ТаблДан[[#This Row],[Подготовка без задержки]])</f>
        <v>0</v>
      </c>
      <c r="Q215" s="25">
        <f>IF(ISBLANK(ТаблДан[[#This Row],[Дата отправки]]),0,(ТаблДан[[#This Row],[Задержка отправки]]=0)+0)</f>
        <v>1</v>
      </c>
      <c r="R215" s="25">
        <f>IF(ISBLANK(ТаблДан[[#This Row],[Дата отправки]]),0,1-ТаблДан[[#This Row],[Отправка 
без задержки]])</f>
        <v>0</v>
      </c>
      <c r="S215" s="46" t="str">
        <f>IF(COUNTBLANK(ТаблДан[[#This Row],[Дата подготовки]:[Периодичность]])&gt;0,"Пустые ячейки", "")</f>
        <v/>
      </c>
    </row>
    <row r="216" spans="2:19" s="1" customFormat="1" ht="27" hidden="1" customHeight="1" x14ac:dyDescent="0.25">
      <c r="B216" s="26">
        <f>YEAR(IF(ISBLANK(ТаблДан[Срок подготовки]),ТаблДан[Срок отправки],ТаблДан[Срок подготовки]))</f>
        <v>2022</v>
      </c>
      <c r="C216" s="26" t="str">
        <f>TEXT(ТаблДан[[#This Row],[Срок подготовки]],"МММ")</f>
        <v>окт</v>
      </c>
      <c r="D216" s="28">
        <v>44846</v>
      </c>
      <c r="E216" s="21">
        <v>44847</v>
      </c>
      <c r="F216" s="28">
        <v>44846</v>
      </c>
      <c r="G216" s="21">
        <v>44851</v>
      </c>
      <c r="H216" s="22" t="s">
        <v>3</v>
      </c>
      <c r="I216" s="30" t="s">
        <v>52</v>
      </c>
      <c r="J216" s="24" t="s">
        <v>9</v>
      </c>
      <c r="K216" s="25">
        <f>MAX(ТаблДан[Дата подготовки]-ТаблДан[Срок подготовки],0)</f>
        <v>0</v>
      </c>
      <c r="L216" s="25">
        <f>MAX(ТаблДан[[#This Row],[Дата отправки]]-ТаблДан[[#This Row],[Срок отправки]],0)</f>
        <v>0</v>
      </c>
      <c r="M216" s="25">
        <f>IF(ISBLANK(ТаблДан[[#This Row],[Дата подготовки]]),0,-MIN(ТаблДан[Дата подготовки]-ТаблДан[Срок подготовки],0))</f>
        <v>1</v>
      </c>
      <c r="N216" s="25">
        <f>IF(ISBLANK(ТаблДан[[#This Row],[Дата отправки]]),0,-MIN(ТаблДан[Дата отправки]-ТаблДан[Срок отправки],0))</f>
        <v>5</v>
      </c>
      <c r="O216" s="25">
        <f>IF(ISBLANK(ТаблДан[[#This Row],[Дата подготовки]]),0,(ТаблДан[Задержка подготовки]=0)+0)</f>
        <v>1</v>
      </c>
      <c r="P216" s="25">
        <f>IF(ISBLANK(ТаблДан[[#This Row],[Дата подготовки]]),0,1-ТаблДан[[#This Row],[Подготовка без задержки]])</f>
        <v>0</v>
      </c>
      <c r="Q216" s="25">
        <f>IF(ISBLANK(ТаблДан[[#This Row],[Дата отправки]]),0,(ТаблДан[[#This Row],[Задержка отправки]]=0)+0)</f>
        <v>1</v>
      </c>
      <c r="R216" s="25">
        <f>IF(ISBLANK(ТаблДан[[#This Row],[Дата отправки]]),0,1-ТаблДан[[#This Row],[Отправка 
без задержки]])</f>
        <v>0</v>
      </c>
      <c r="S216" s="46" t="str">
        <f>IF(COUNTBLANK(ТаблДан[[#This Row],[Дата подготовки]:[Периодичность]])&gt;0,"Пустые ячейки", "")</f>
        <v/>
      </c>
    </row>
    <row r="217" spans="2:19" s="1" customFormat="1" ht="27" hidden="1" customHeight="1" x14ac:dyDescent="0.25">
      <c r="B217" s="26">
        <f>YEAR(IF(ISBLANK(ТаблДан[Срок подготовки]),ТаблДан[Срок отправки],ТаблДан[Срок подготовки]))</f>
        <v>2022</v>
      </c>
      <c r="C217" s="26" t="str">
        <f>TEXT(ТаблДан[[#This Row],[Срок подготовки]],"МММ")</f>
        <v>ноя</v>
      </c>
      <c r="D217" s="28">
        <v>44874</v>
      </c>
      <c r="E217" s="21">
        <v>44876</v>
      </c>
      <c r="F217" s="28">
        <v>44874</v>
      </c>
      <c r="G217" s="21">
        <v>44880</v>
      </c>
      <c r="H217" s="22" t="s">
        <v>3</v>
      </c>
      <c r="I217" s="30" t="s">
        <v>53</v>
      </c>
      <c r="J217" s="24" t="s">
        <v>9</v>
      </c>
      <c r="K217" s="25">
        <f>MAX(ТаблДан[Дата подготовки]-ТаблДан[Срок подготовки],0)</f>
        <v>0</v>
      </c>
      <c r="L217" s="25">
        <f>MAX(ТаблДан[[#This Row],[Дата отправки]]-ТаблДан[[#This Row],[Срок отправки]],0)</f>
        <v>0</v>
      </c>
      <c r="M217" s="25">
        <f>IF(ISBLANK(ТаблДан[[#This Row],[Дата подготовки]]),0,-MIN(ТаблДан[Дата подготовки]-ТаблДан[Срок подготовки],0))</f>
        <v>2</v>
      </c>
      <c r="N217" s="25">
        <f>IF(ISBLANK(ТаблДан[[#This Row],[Дата отправки]]),0,-MIN(ТаблДан[Дата отправки]-ТаблДан[Срок отправки],0))</f>
        <v>6</v>
      </c>
      <c r="O217" s="25">
        <f>IF(ISBLANK(ТаблДан[[#This Row],[Дата подготовки]]),0,(ТаблДан[Задержка подготовки]=0)+0)</f>
        <v>1</v>
      </c>
      <c r="P217" s="25">
        <f>IF(ISBLANK(ТаблДан[[#This Row],[Дата подготовки]]),0,1-ТаблДан[[#This Row],[Подготовка без задержки]])</f>
        <v>0</v>
      </c>
      <c r="Q217" s="25">
        <f>IF(ISBLANK(ТаблДан[[#This Row],[Дата отправки]]),0,(ТаблДан[[#This Row],[Задержка отправки]]=0)+0)</f>
        <v>1</v>
      </c>
      <c r="R217" s="25">
        <f>IF(ISBLANK(ТаблДан[[#This Row],[Дата отправки]]),0,1-ТаблДан[[#This Row],[Отправка 
без задержки]])</f>
        <v>0</v>
      </c>
      <c r="S217" s="46" t="str">
        <f>IF(COUNTBLANK(ТаблДан[[#This Row],[Дата подготовки]:[Периодичность]])&gt;0,"Пустые ячейки", "")</f>
        <v/>
      </c>
    </row>
    <row r="218" spans="2:19" s="1" customFormat="1" ht="27" hidden="1" customHeight="1" x14ac:dyDescent="0.25">
      <c r="B218" s="26">
        <f>YEAR(IF(ISBLANK(ТаблДан[Срок подготовки]),ТаблДан[Срок отправки],ТаблДан[Срок подготовки]))</f>
        <v>2022</v>
      </c>
      <c r="C218" s="26" t="str">
        <f>TEXT(ТаблДан[[#This Row],[Срок подготовки]],"МММ")</f>
        <v>ноя</v>
      </c>
      <c r="D218" s="28">
        <v>44874</v>
      </c>
      <c r="E218" s="21">
        <v>44876</v>
      </c>
      <c r="F218" s="28">
        <v>44874</v>
      </c>
      <c r="G218" s="21">
        <v>44880</v>
      </c>
      <c r="H218" s="22" t="s">
        <v>3</v>
      </c>
      <c r="I218" s="30" t="s">
        <v>52</v>
      </c>
      <c r="J218" s="24" t="s">
        <v>9</v>
      </c>
      <c r="K218" s="25">
        <f>MAX(ТаблДан[Дата подготовки]-ТаблДан[Срок подготовки],0)</f>
        <v>0</v>
      </c>
      <c r="L218" s="25">
        <f>MAX(ТаблДан[[#This Row],[Дата отправки]]-ТаблДан[[#This Row],[Срок отправки]],0)</f>
        <v>0</v>
      </c>
      <c r="M218" s="25">
        <f>IF(ISBLANK(ТаблДан[[#This Row],[Дата подготовки]]),0,-MIN(ТаблДан[Дата подготовки]-ТаблДан[Срок подготовки],0))</f>
        <v>2</v>
      </c>
      <c r="N218" s="25">
        <f>IF(ISBLANK(ТаблДан[[#This Row],[Дата отправки]]),0,-MIN(ТаблДан[Дата отправки]-ТаблДан[Срок отправки],0))</f>
        <v>6</v>
      </c>
      <c r="O218" s="25">
        <f>IF(ISBLANK(ТаблДан[[#This Row],[Дата подготовки]]),0,(ТаблДан[Задержка подготовки]=0)+0)</f>
        <v>1</v>
      </c>
      <c r="P218" s="25">
        <f>IF(ISBLANK(ТаблДан[[#This Row],[Дата подготовки]]),0,1-ТаблДан[[#This Row],[Подготовка без задержки]])</f>
        <v>0</v>
      </c>
      <c r="Q218" s="25">
        <f>IF(ISBLANK(ТаблДан[[#This Row],[Дата отправки]]),0,(ТаблДан[[#This Row],[Задержка отправки]]=0)+0)</f>
        <v>1</v>
      </c>
      <c r="R218" s="25">
        <f>IF(ISBLANK(ТаблДан[[#This Row],[Дата отправки]]),0,1-ТаблДан[[#This Row],[Отправка 
без задержки]])</f>
        <v>0</v>
      </c>
      <c r="S218" s="46" t="str">
        <f>IF(COUNTBLANK(ТаблДан[[#This Row],[Дата подготовки]:[Периодичность]])&gt;0,"Пустые ячейки", "")</f>
        <v/>
      </c>
    </row>
    <row r="219" spans="2:19" s="1" customFormat="1" ht="27" hidden="1" customHeight="1" x14ac:dyDescent="0.25">
      <c r="B219" s="26">
        <f>YEAR(IF(ISBLANK(ТаблДан[Срок подготовки]),ТаблДан[Срок отправки],ТаблДан[Срок подготовки]))</f>
        <v>2022</v>
      </c>
      <c r="C219" s="26" t="str">
        <f>TEXT(ТаблДан[[#This Row],[Срок подготовки]],"МММ")</f>
        <v>дек</v>
      </c>
      <c r="D219" s="28">
        <v>44902</v>
      </c>
      <c r="E219" s="21">
        <v>44908</v>
      </c>
      <c r="F219" s="28">
        <v>44907</v>
      </c>
      <c r="G219" s="21">
        <v>44910</v>
      </c>
      <c r="H219" s="22" t="s">
        <v>1</v>
      </c>
      <c r="I219" s="30" t="s">
        <v>36</v>
      </c>
      <c r="J219" s="24" t="s">
        <v>9</v>
      </c>
      <c r="K219" s="25">
        <f>MAX(ТаблДан[Дата подготовки]-ТаблДан[Срок подготовки],0)</f>
        <v>0</v>
      </c>
      <c r="L219" s="25">
        <f>MAX(ТаблДан[[#This Row],[Дата отправки]]-ТаблДан[[#This Row],[Срок отправки]],0)</f>
        <v>0</v>
      </c>
      <c r="M219" s="25">
        <f>IF(ISBLANK(ТаблДан[[#This Row],[Дата подготовки]]),0,-MIN(ТаблДан[Дата подготовки]-ТаблДан[Срок подготовки],0))</f>
        <v>6</v>
      </c>
      <c r="N219" s="25">
        <f>IF(ISBLANK(ТаблДан[[#This Row],[Дата отправки]]),0,-MIN(ТаблДан[Дата отправки]-ТаблДан[Срок отправки],0))</f>
        <v>3</v>
      </c>
      <c r="O219" s="25">
        <f>IF(ISBLANK(ТаблДан[[#This Row],[Дата подготовки]]),0,(ТаблДан[Задержка подготовки]=0)+0)</f>
        <v>1</v>
      </c>
      <c r="P219" s="25">
        <f>IF(ISBLANK(ТаблДан[[#This Row],[Дата подготовки]]),0,1-ТаблДан[[#This Row],[Подготовка без задержки]])</f>
        <v>0</v>
      </c>
      <c r="Q219" s="25">
        <f>IF(ISBLANK(ТаблДан[[#This Row],[Дата отправки]]),0,(ТаблДан[[#This Row],[Задержка отправки]]=0)+0)</f>
        <v>1</v>
      </c>
      <c r="R219" s="25">
        <f>IF(ISBLANK(ТаблДан[[#This Row],[Дата отправки]]),0,1-ТаблДан[[#This Row],[Отправка 
без задержки]])</f>
        <v>0</v>
      </c>
      <c r="S219" s="46" t="str">
        <f>IF(COUNTBLANK(ТаблДан[[#This Row],[Дата подготовки]:[Периодичность]])&gt;0,"Пустые ячейки", "")</f>
        <v/>
      </c>
    </row>
    <row r="220" spans="2:19" s="1" customFormat="1" ht="27" hidden="1" customHeight="1" x14ac:dyDescent="0.25">
      <c r="B220" s="26">
        <f>YEAR(IF(ISBLANK(ТаблДан[Срок подготовки]),ТаблДан[Срок отправки],ТаблДан[Срок подготовки]))</f>
        <v>2022</v>
      </c>
      <c r="C220" s="26" t="str">
        <f>TEXT(ТаблДан[[#This Row],[Срок подготовки]],"МММ")</f>
        <v>дек</v>
      </c>
      <c r="D220" s="28">
        <v>44902</v>
      </c>
      <c r="E220" s="21">
        <v>44908</v>
      </c>
      <c r="F220" s="28">
        <v>44907</v>
      </c>
      <c r="G220" s="21">
        <v>44910</v>
      </c>
      <c r="H220" s="22" t="s">
        <v>1</v>
      </c>
      <c r="I220" s="23" t="s">
        <v>13</v>
      </c>
      <c r="J220" s="24" t="s">
        <v>9</v>
      </c>
      <c r="K220" s="25">
        <f>MAX(ТаблДан[Дата подготовки]-ТаблДан[Срок подготовки],0)</f>
        <v>0</v>
      </c>
      <c r="L220" s="25">
        <f>MAX(ТаблДан[[#This Row],[Дата отправки]]-ТаблДан[[#This Row],[Срок отправки]],0)</f>
        <v>0</v>
      </c>
      <c r="M220" s="25">
        <f>IF(ISBLANK(ТаблДан[[#This Row],[Дата подготовки]]),0,-MIN(ТаблДан[Дата подготовки]-ТаблДан[Срок подготовки],0))</f>
        <v>6</v>
      </c>
      <c r="N220" s="25">
        <f>IF(ISBLANK(ТаблДан[[#This Row],[Дата отправки]]),0,-MIN(ТаблДан[Дата отправки]-ТаблДан[Срок отправки],0))</f>
        <v>3</v>
      </c>
      <c r="O220" s="25">
        <f>IF(ISBLANK(ТаблДан[[#This Row],[Дата подготовки]]),0,(ТаблДан[Задержка подготовки]=0)+0)</f>
        <v>1</v>
      </c>
      <c r="P220" s="25">
        <f>IF(ISBLANK(ТаблДан[[#This Row],[Дата подготовки]]),0,1-ТаблДан[[#This Row],[Подготовка без задержки]])</f>
        <v>0</v>
      </c>
      <c r="Q220" s="25">
        <f>IF(ISBLANK(ТаблДан[[#This Row],[Дата отправки]]),0,(ТаблДан[[#This Row],[Задержка отправки]]=0)+0)</f>
        <v>1</v>
      </c>
      <c r="R220" s="25">
        <f>IF(ISBLANK(ТаблДан[[#This Row],[Дата отправки]]),0,1-ТаблДан[[#This Row],[Отправка 
без задержки]])</f>
        <v>0</v>
      </c>
      <c r="S220" s="46" t="str">
        <f>IF(COUNTBLANK(ТаблДан[[#This Row],[Дата подготовки]:[Периодичность]])&gt;0,"Пустые ячейки", "")</f>
        <v/>
      </c>
    </row>
    <row r="221" spans="2:19" s="1" customFormat="1" ht="27" hidden="1" customHeight="1" x14ac:dyDescent="0.25">
      <c r="B221" s="26">
        <f>YEAR(IF(ISBLANK(ТаблДан[Срок подготовки]),ТаблДан[Срок отправки],ТаблДан[Срок подготовки]))</f>
        <v>2022</v>
      </c>
      <c r="C221" s="26" t="str">
        <f>TEXT(ТаблДан[[#This Row],[Срок подготовки]],"МММ")</f>
        <v>дек</v>
      </c>
      <c r="D221" s="28">
        <v>44902</v>
      </c>
      <c r="E221" s="21">
        <v>44908</v>
      </c>
      <c r="F221" s="28">
        <v>44907</v>
      </c>
      <c r="G221" s="21">
        <v>44910</v>
      </c>
      <c r="H221" s="22" t="s">
        <v>1</v>
      </c>
      <c r="I221" s="23" t="s">
        <v>14</v>
      </c>
      <c r="J221" s="24" t="s">
        <v>9</v>
      </c>
      <c r="K221" s="25">
        <f>MAX(ТаблДан[Дата подготовки]-ТаблДан[Срок подготовки],0)</f>
        <v>0</v>
      </c>
      <c r="L221" s="25">
        <f>MAX(ТаблДан[[#This Row],[Дата отправки]]-ТаблДан[[#This Row],[Срок отправки]],0)</f>
        <v>0</v>
      </c>
      <c r="M221" s="25">
        <f>IF(ISBLANK(ТаблДан[[#This Row],[Дата подготовки]]),0,-MIN(ТаблДан[Дата подготовки]-ТаблДан[Срок подготовки],0))</f>
        <v>6</v>
      </c>
      <c r="N221" s="25">
        <f>IF(ISBLANK(ТаблДан[[#This Row],[Дата отправки]]),0,-MIN(ТаблДан[Дата отправки]-ТаблДан[Срок отправки],0))</f>
        <v>3</v>
      </c>
      <c r="O221" s="25">
        <f>IF(ISBLANK(ТаблДан[[#This Row],[Дата подготовки]]),0,(ТаблДан[Задержка подготовки]=0)+0)</f>
        <v>1</v>
      </c>
      <c r="P221" s="25">
        <f>IF(ISBLANK(ТаблДан[[#This Row],[Дата подготовки]]),0,1-ТаблДан[[#This Row],[Подготовка без задержки]])</f>
        <v>0</v>
      </c>
      <c r="Q221" s="25">
        <f>IF(ISBLANK(ТаблДан[[#This Row],[Дата отправки]]),0,(ТаблДан[[#This Row],[Задержка отправки]]=0)+0)</f>
        <v>1</v>
      </c>
      <c r="R221" s="25">
        <f>IF(ISBLANK(ТаблДан[[#This Row],[Дата отправки]]),0,1-ТаблДан[[#This Row],[Отправка 
без задержки]])</f>
        <v>0</v>
      </c>
      <c r="S221" s="46" t="str">
        <f>IF(COUNTBLANK(ТаблДан[[#This Row],[Дата подготовки]:[Периодичность]])&gt;0,"Пустые ячейки", "")</f>
        <v/>
      </c>
    </row>
    <row r="222" spans="2:19" s="1" customFormat="1" ht="27" hidden="1" customHeight="1" x14ac:dyDescent="0.25">
      <c r="B222" s="26">
        <f>YEAR(IF(ISBLANK(ТаблДан[Срок подготовки]),ТаблДан[Срок отправки],ТаблДан[Срок подготовки]))</f>
        <v>2022</v>
      </c>
      <c r="C222" s="26" t="str">
        <f>TEXT(ТаблДан[[#This Row],[Срок подготовки]],"МММ")</f>
        <v>дек</v>
      </c>
      <c r="D222" s="28">
        <v>44902</v>
      </c>
      <c r="E222" s="21">
        <v>44908</v>
      </c>
      <c r="F222" s="28">
        <v>44907</v>
      </c>
      <c r="G222" s="21">
        <v>44910</v>
      </c>
      <c r="H222" s="22" t="s">
        <v>1</v>
      </c>
      <c r="I222" s="23" t="s">
        <v>69</v>
      </c>
      <c r="J222" s="24" t="s">
        <v>9</v>
      </c>
      <c r="K222" s="25">
        <f>MAX(ТаблДан[Дата подготовки]-ТаблДан[Срок подготовки],0)</f>
        <v>0</v>
      </c>
      <c r="L222" s="25">
        <f>MAX(ТаблДан[[#This Row],[Дата отправки]]-ТаблДан[[#This Row],[Срок отправки]],0)</f>
        <v>0</v>
      </c>
      <c r="M222" s="25">
        <f>IF(ISBLANK(ТаблДан[[#This Row],[Дата подготовки]]),0,-MIN(ТаблДан[Дата подготовки]-ТаблДан[Срок подготовки],0))</f>
        <v>6</v>
      </c>
      <c r="N222" s="25">
        <f>IF(ISBLANK(ТаблДан[[#This Row],[Дата отправки]]),0,-MIN(ТаблДан[Дата отправки]-ТаблДан[Срок отправки],0))</f>
        <v>3</v>
      </c>
      <c r="O222" s="25">
        <f>IF(ISBLANK(ТаблДан[[#This Row],[Дата подготовки]]),0,(ТаблДан[Задержка подготовки]=0)+0)</f>
        <v>1</v>
      </c>
      <c r="P222" s="25">
        <f>IF(ISBLANK(ТаблДан[[#This Row],[Дата подготовки]]),0,1-ТаблДан[[#This Row],[Подготовка без задержки]])</f>
        <v>0</v>
      </c>
      <c r="Q222" s="25">
        <f>IF(ISBLANK(ТаблДан[[#This Row],[Дата отправки]]),0,(ТаблДан[[#This Row],[Задержка отправки]]=0)+0)</f>
        <v>1</v>
      </c>
      <c r="R222" s="25">
        <f>IF(ISBLANK(ТаблДан[[#This Row],[Дата отправки]]),0,1-ТаблДан[[#This Row],[Отправка 
без задержки]])</f>
        <v>0</v>
      </c>
      <c r="S222" s="46" t="str">
        <f>IF(COUNTBLANK(ТаблДан[[#This Row],[Дата подготовки]:[Периодичность]])&gt;0,"Пустые ячейки", "")</f>
        <v/>
      </c>
    </row>
    <row r="223" spans="2:19" s="1" customFormat="1" ht="27" hidden="1" customHeight="1" x14ac:dyDescent="0.25">
      <c r="B223" s="26">
        <f>YEAR(IF(ISBLANK(ТаблДан[Срок подготовки]),ТаблДан[Срок отправки],ТаблДан[Срок подготовки]))</f>
        <v>2022</v>
      </c>
      <c r="C223" s="26" t="str">
        <f>TEXT(ТаблДан[[#This Row],[Срок подготовки]],"МММ")</f>
        <v>дек</v>
      </c>
      <c r="D223" s="28">
        <v>44902</v>
      </c>
      <c r="E223" s="21">
        <v>44908</v>
      </c>
      <c r="F223" s="28">
        <v>44907</v>
      </c>
      <c r="G223" s="21">
        <v>44910</v>
      </c>
      <c r="H223" s="22" t="s">
        <v>1</v>
      </c>
      <c r="I223" s="23" t="s">
        <v>70</v>
      </c>
      <c r="J223" s="24" t="s">
        <v>9</v>
      </c>
      <c r="K223" s="25">
        <f>MAX(ТаблДан[Дата подготовки]-ТаблДан[Срок подготовки],0)</f>
        <v>0</v>
      </c>
      <c r="L223" s="25">
        <f>MAX(ТаблДан[[#This Row],[Дата отправки]]-ТаблДан[[#This Row],[Срок отправки]],0)</f>
        <v>0</v>
      </c>
      <c r="M223" s="25">
        <f>IF(ISBLANK(ТаблДан[[#This Row],[Дата подготовки]]),0,-MIN(ТаблДан[Дата подготовки]-ТаблДан[Срок подготовки],0))</f>
        <v>6</v>
      </c>
      <c r="N223" s="25">
        <f>IF(ISBLANK(ТаблДан[[#This Row],[Дата отправки]]),0,-MIN(ТаблДан[Дата отправки]-ТаблДан[Срок отправки],0))</f>
        <v>3</v>
      </c>
      <c r="O223" s="25">
        <f>IF(ISBLANK(ТаблДан[[#This Row],[Дата подготовки]]),0,(ТаблДан[Задержка подготовки]=0)+0)</f>
        <v>1</v>
      </c>
      <c r="P223" s="25">
        <f>IF(ISBLANK(ТаблДан[[#This Row],[Дата подготовки]]),0,1-ТаблДан[[#This Row],[Подготовка без задержки]])</f>
        <v>0</v>
      </c>
      <c r="Q223" s="25">
        <f>IF(ISBLANK(ТаблДан[[#This Row],[Дата отправки]]),0,(ТаблДан[[#This Row],[Задержка отправки]]=0)+0)</f>
        <v>1</v>
      </c>
      <c r="R223" s="25">
        <f>IF(ISBLANK(ТаблДан[[#This Row],[Дата отправки]]),0,1-ТаблДан[[#This Row],[Отправка 
без задержки]])</f>
        <v>0</v>
      </c>
      <c r="S223" s="46" t="str">
        <f>IF(COUNTBLANK(ТаблДан[[#This Row],[Дата подготовки]:[Периодичность]])&gt;0,"Пустые ячейки", "")</f>
        <v/>
      </c>
    </row>
    <row r="224" spans="2:19" s="1" customFormat="1" ht="27" hidden="1" customHeight="1" x14ac:dyDescent="0.25">
      <c r="B224" s="26">
        <f>YEAR(IF(ISBLANK(ТаблДан[Срок подготовки]),ТаблДан[Срок отправки],ТаблДан[Срок подготовки]))</f>
        <v>2022</v>
      </c>
      <c r="C224" s="26" t="str">
        <f>TEXT(ТаблДан[[#This Row],[Срок подготовки]],"МММ")</f>
        <v>дек</v>
      </c>
      <c r="D224" s="28">
        <v>44876</v>
      </c>
      <c r="E224" s="21">
        <v>44908</v>
      </c>
      <c r="F224" s="28">
        <v>44880</v>
      </c>
      <c r="G224" s="21">
        <v>44910</v>
      </c>
      <c r="H224" s="22" t="s">
        <v>2</v>
      </c>
      <c r="I224" s="23" t="s">
        <v>65</v>
      </c>
      <c r="J224" s="24" t="s">
        <v>9</v>
      </c>
      <c r="K224" s="25">
        <f>MAX(ТаблДан[Дата подготовки]-ТаблДан[Срок подготовки],0)</f>
        <v>0</v>
      </c>
      <c r="L224" s="25">
        <f>MAX(ТаблДан[[#This Row],[Дата отправки]]-ТаблДан[[#This Row],[Срок отправки]],0)</f>
        <v>0</v>
      </c>
      <c r="M224" s="25">
        <f>IF(ISBLANK(ТаблДан[[#This Row],[Дата подготовки]]),0,-MIN(ТаблДан[Дата подготовки]-ТаблДан[Срок подготовки],0))</f>
        <v>32</v>
      </c>
      <c r="N224" s="25">
        <f>IF(ISBLANK(ТаблДан[[#This Row],[Дата отправки]]),0,-MIN(ТаблДан[Дата отправки]-ТаблДан[Срок отправки],0))</f>
        <v>30</v>
      </c>
      <c r="O224" s="25">
        <f>IF(ISBLANK(ТаблДан[[#This Row],[Дата подготовки]]),0,(ТаблДан[Задержка подготовки]=0)+0)</f>
        <v>1</v>
      </c>
      <c r="P224" s="25">
        <f>IF(ISBLANK(ТаблДан[[#This Row],[Дата подготовки]]),0,1-ТаблДан[[#This Row],[Подготовка без задержки]])</f>
        <v>0</v>
      </c>
      <c r="Q224" s="25">
        <f>IF(ISBLANK(ТаблДан[[#This Row],[Дата отправки]]),0,(ТаблДан[[#This Row],[Задержка отправки]]=0)+0)</f>
        <v>1</v>
      </c>
      <c r="R224" s="25">
        <f>IF(ISBLANK(ТаблДан[[#This Row],[Дата отправки]]),0,1-ТаблДан[[#This Row],[Отправка 
без задержки]])</f>
        <v>0</v>
      </c>
      <c r="S224" s="46" t="str">
        <f>IF(COUNTBLANK(ТаблДан[[#This Row],[Дата подготовки]:[Периодичность]])&gt;0,"Пустые ячейки", "")</f>
        <v/>
      </c>
    </row>
    <row r="225" spans="2:19" s="1" customFormat="1" ht="27" hidden="1" customHeight="1" x14ac:dyDescent="0.25">
      <c r="B225" s="26">
        <f>YEAR(IF(ISBLANK(ТаблДан[Срок подготовки]),ТаблДан[Срок отправки],ТаблДан[Срок подготовки]))</f>
        <v>2022</v>
      </c>
      <c r="C225" s="26" t="str">
        <f>TEXT(ТаблДан[[#This Row],[Срок подготовки]],"МММ")</f>
        <v>дек</v>
      </c>
      <c r="D225" s="28">
        <v>44908</v>
      </c>
      <c r="E225" s="21">
        <v>44908</v>
      </c>
      <c r="F225" s="28">
        <v>44910</v>
      </c>
      <c r="G225" s="21">
        <v>44910</v>
      </c>
      <c r="H225" s="22" t="s">
        <v>3</v>
      </c>
      <c r="I225" s="23" t="s">
        <v>23</v>
      </c>
      <c r="J225" s="24" t="s">
        <v>9</v>
      </c>
      <c r="K225" s="25">
        <f>MAX(ТаблДан[Дата подготовки]-ТаблДан[Срок подготовки],0)</f>
        <v>0</v>
      </c>
      <c r="L225" s="25">
        <f>MAX(ТаблДан[[#This Row],[Дата отправки]]-ТаблДан[[#This Row],[Срок отправки]],0)</f>
        <v>0</v>
      </c>
      <c r="M225" s="25">
        <f>IF(ISBLANK(ТаблДан[[#This Row],[Дата подготовки]]),0,-MIN(ТаблДан[Дата подготовки]-ТаблДан[Срок подготовки],0))</f>
        <v>0</v>
      </c>
      <c r="N225" s="25">
        <f>IF(ISBLANK(ТаблДан[[#This Row],[Дата отправки]]),0,-MIN(ТаблДан[Дата отправки]-ТаблДан[Срок отправки],0))</f>
        <v>0</v>
      </c>
      <c r="O225" s="25">
        <f>IF(ISBLANK(ТаблДан[[#This Row],[Дата подготовки]]),0,(ТаблДан[Задержка подготовки]=0)+0)</f>
        <v>1</v>
      </c>
      <c r="P225" s="25">
        <f>IF(ISBLANK(ТаблДан[[#This Row],[Дата подготовки]]),0,1-ТаблДан[[#This Row],[Подготовка без задержки]])</f>
        <v>0</v>
      </c>
      <c r="Q225" s="25">
        <f>IF(ISBLANK(ТаблДан[[#This Row],[Дата отправки]]),0,(ТаблДан[[#This Row],[Задержка отправки]]=0)+0)</f>
        <v>1</v>
      </c>
      <c r="R225" s="25">
        <f>IF(ISBLANK(ТаблДан[[#This Row],[Дата отправки]]),0,1-ТаблДан[[#This Row],[Отправка 
без задержки]])</f>
        <v>0</v>
      </c>
      <c r="S225" s="46" t="str">
        <f>IF(COUNTBLANK(ТаблДан[[#This Row],[Дата подготовки]:[Периодичность]])&gt;0,"Пустые ячейки", "")</f>
        <v/>
      </c>
    </row>
    <row r="226" spans="2:19" s="1" customFormat="1" ht="27" hidden="1" customHeight="1" x14ac:dyDescent="0.25">
      <c r="B226" s="26">
        <f>YEAR(IF(ISBLANK(ТаблДан[Срок подготовки]),ТаблДан[Срок отправки],ТаблДан[Срок подготовки]))</f>
        <v>2022</v>
      </c>
      <c r="C226" s="26" t="str">
        <f>TEXT(ТаблДан[[#This Row],[Срок подготовки]],"МММ")</f>
        <v>дек</v>
      </c>
      <c r="D226" s="28">
        <v>44908</v>
      </c>
      <c r="E226" s="21">
        <v>44908</v>
      </c>
      <c r="F226" s="28">
        <v>44910</v>
      </c>
      <c r="G226" s="21">
        <v>44910</v>
      </c>
      <c r="H226" s="22" t="s">
        <v>3</v>
      </c>
      <c r="I226" s="23" t="s">
        <v>20</v>
      </c>
      <c r="J226" s="24" t="s">
        <v>9</v>
      </c>
      <c r="K226" s="25">
        <f>MAX(ТаблДан[Дата подготовки]-ТаблДан[Срок подготовки],0)</f>
        <v>0</v>
      </c>
      <c r="L226" s="25">
        <f>MAX(ТаблДан[[#This Row],[Дата отправки]]-ТаблДан[[#This Row],[Срок отправки]],0)</f>
        <v>0</v>
      </c>
      <c r="M226" s="25">
        <f>IF(ISBLANK(ТаблДан[[#This Row],[Дата подготовки]]),0,-MIN(ТаблДан[Дата подготовки]-ТаблДан[Срок подготовки],0))</f>
        <v>0</v>
      </c>
      <c r="N226" s="25">
        <f>IF(ISBLANK(ТаблДан[[#This Row],[Дата отправки]]),0,-MIN(ТаблДан[Дата отправки]-ТаблДан[Срок отправки],0))</f>
        <v>0</v>
      </c>
      <c r="O226" s="25">
        <f>IF(ISBLANK(ТаблДан[[#This Row],[Дата подготовки]]),0,(ТаблДан[Задержка подготовки]=0)+0)</f>
        <v>1</v>
      </c>
      <c r="P226" s="25">
        <f>IF(ISBLANK(ТаблДан[[#This Row],[Дата подготовки]]),0,1-ТаблДан[[#This Row],[Подготовка без задержки]])</f>
        <v>0</v>
      </c>
      <c r="Q226" s="25">
        <f>IF(ISBLANK(ТаблДан[[#This Row],[Дата отправки]]),0,(ТаблДан[[#This Row],[Задержка отправки]]=0)+0)</f>
        <v>1</v>
      </c>
      <c r="R226" s="25">
        <f>IF(ISBLANK(ТаблДан[[#This Row],[Дата отправки]]),0,1-ТаблДан[[#This Row],[Отправка 
без задержки]])</f>
        <v>0</v>
      </c>
      <c r="S226" s="46" t="str">
        <f>IF(COUNTBLANK(ТаблДан[[#This Row],[Дата подготовки]:[Периодичность]])&gt;0,"Пустые ячейки", "")</f>
        <v/>
      </c>
    </row>
    <row r="227" spans="2:19" s="1" customFormat="1" ht="27" hidden="1" customHeight="1" x14ac:dyDescent="0.25">
      <c r="B227" s="26">
        <f>YEAR(IF(ISBLANK(ТаблДан[Срок подготовки]),ТаблДан[Срок отправки],ТаблДан[Срок подготовки]))</f>
        <v>2022</v>
      </c>
      <c r="C227" s="26" t="str">
        <f>TEXT(ТаблДан[[#This Row],[Срок подготовки]],"МММ")</f>
        <v>дек</v>
      </c>
      <c r="D227" s="28">
        <v>44908</v>
      </c>
      <c r="E227" s="21">
        <v>44908</v>
      </c>
      <c r="F227" s="28">
        <v>44910</v>
      </c>
      <c r="G227" s="21">
        <v>44910</v>
      </c>
      <c r="H227" s="22" t="s">
        <v>3</v>
      </c>
      <c r="I227" s="30" t="s">
        <v>53</v>
      </c>
      <c r="J227" s="24" t="s">
        <v>9</v>
      </c>
      <c r="K227" s="25">
        <f>MAX(ТаблДан[Дата подготовки]-ТаблДан[Срок подготовки],0)</f>
        <v>0</v>
      </c>
      <c r="L227" s="25">
        <f>MAX(ТаблДан[[#This Row],[Дата отправки]]-ТаблДан[[#This Row],[Срок отправки]],0)</f>
        <v>0</v>
      </c>
      <c r="M227" s="25">
        <f>IF(ISBLANK(ТаблДан[[#This Row],[Дата подготовки]]),0,-MIN(ТаблДан[Дата подготовки]-ТаблДан[Срок подготовки],0))</f>
        <v>0</v>
      </c>
      <c r="N227" s="25">
        <f>IF(ISBLANK(ТаблДан[[#This Row],[Дата отправки]]),0,-MIN(ТаблДан[Дата отправки]-ТаблДан[Срок отправки],0))</f>
        <v>0</v>
      </c>
      <c r="O227" s="25">
        <f>IF(ISBLANK(ТаблДан[[#This Row],[Дата подготовки]]),0,(ТаблДан[Задержка подготовки]=0)+0)</f>
        <v>1</v>
      </c>
      <c r="P227" s="25">
        <f>IF(ISBLANK(ТаблДан[[#This Row],[Дата подготовки]]),0,1-ТаблДан[[#This Row],[Подготовка без задержки]])</f>
        <v>0</v>
      </c>
      <c r="Q227" s="25">
        <f>IF(ISBLANK(ТаблДан[[#This Row],[Дата отправки]]),0,(ТаблДан[[#This Row],[Задержка отправки]]=0)+0)</f>
        <v>1</v>
      </c>
      <c r="R227" s="25">
        <f>IF(ISBLANK(ТаблДан[[#This Row],[Дата отправки]]),0,1-ТаблДан[[#This Row],[Отправка 
без задержки]])</f>
        <v>0</v>
      </c>
      <c r="S227" s="46" t="str">
        <f>IF(COUNTBLANK(ТаблДан[[#This Row],[Дата подготовки]:[Периодичность]])&gt;0,"Пустые ячейки", "")</f>
        <v/>
      </c>
    </row>
    <row r="228" spans="2:19" s="1" customFormat="1" ht="27" hidden="1" customHeight="1" x14ac:dyDescent="0.25">
      <c r="B228" s="26">
        <f>YEAR(IF(ISBLANK(ТаблДан[Срок подготовки]),ТаблДан[Срок отправки],ТаблДан[Срок подготовки]))</f>
        <v>2022</v>
      </c>
      <c r="C228" s="26" t="str">
        <f>TEXT(ТаблДан[[#This Row],[Срок подготовки]],"МММ")</f>
        <v>дек</v>
      </c>
      <c r="D228" s="28">
        <v>44908</v>
      </c>
      <c r="E228" s="21">
        <v>44908</v>
      </c>
      <c r="F228" s="28">
        <v>44910</v>
      </c>
      <c r="G228" s="21">
        <v>44910</v>
      </c>
      <c r="H228" s="22" t="s">
        <v>3</v>
      </c>
      <c r="I228" s="30" t="s">
        <v>52</v>
      </c>
      <c r="J228" s="24" t="s">
        <v>9</v>
      </c>
      <c r="K228" s="25">
        <f>MAX(ТаблДан[Дата подготовки]-ТаблДан[Срок подготовки],0)</f>
        <v>0</v>
      </c>
      <c r="L228" s="25">
        <f>MAX(ТаблДан[[#This Row],[Дата отправки]]-ТаблДан[[#This Row],[Срок отправки]],0)</f>
        <v>0</v>
      </c>
      <c r="M228" s="25">
        <f>IF(ISBLANK(ТаблДан[[#This Row],[Дата подготовки]]),0,-MIN(ТаблДан[Дата подготовки]-ТаблДан[Срок подготовки],0))</f>
        <v>0</v>
      </c>
      <c r="N228" s="25">
        <f>IF(ISBLANK(ТаблДан[[#This Row],[Дата отправки]]),0,-MIN(ТаблДан[Дата отправки]-ТаблДан[Срок отправки],0))</f>
        <v>0</v>
      </c>
      <c r="O228" s="25">
        <f>IF(ISBLANK(ТаблДан[[#This Row],[Дата подготовки]]),0,(ТаблДан[Задержка подготовки]=0)+0)</f>
        <v>1</v>
      </c>
      <c r="P228" s="25">
        <f>IF(ISBLANK(ТаблДан[[#This Row],[Дата подготовки]]),0,1-ТаблДан[[#This Row],[Подготовка без задержки]])</f>
        <v>0</v>
      </c>
      <c r="Q228" s="25">
        <f>IF(ISBLANK(ТаблДан[[#This Row],[Дата отправки]]),0,(ТаблДан[[#This Row],[Задержка отправки]]=0)+0)</f>
        <v>1</v>
      </c>
      <c r="R228" s="25">
        <f>IF(ISBLANK(ТаблДан[[#This Row],[Дата отправки]]),0,1-ТаблДан[[#This Row],[Отправка 
без задержки]])</f>
        <v>0</v>
      </c>
      <c r="S228" s="46" t="str">
        <f>IF(COUNTBLANK(ТаблДан[[#This Row],[Дата подготовки]:[Периодичность]])&gt;0,"Пустые ячейки", "")</f>
        <v/>
      </c>
    </row>
    <row r="229" spans="2:19" s="1" customFormat="1" ht="27" hidden="1" customHeight="1" x14ac:dyDescent="0.25">
      <c r="B229" s="26">
        <f>YEAR(IF(ISBLANK(ТаблДан[Срок подготовки]),ТаблДан[Срок отправки],ТаблДан[Срок подготовки]))</f>
        <v>2022</v>
      </c>
      <c r="C229" s="26" t="str">
        <f>TEXT(ТаблДан[[#This Row],[Срок подготовки]],"МММ")</f>
        <v>дек</v>
      </c>
      <c r="D229" s="28">
        <v>44904</v>
      </c>
      <c r="E229" s="21">
        <v>44907</v>
      </c>
      <c r="F229" s="28">
        <v>44907</v>
      </c>
      <c r="G229" s="21">
        <v>44909</v>
      </c>
      <c r="H229" s="22" t="s">
        <v>3</v>
      </c>
      <c r="I229" s="23" t="s">
        <v>73</v>
      </c>
      <c r="J229" s="24" t="s">
        <v>9</v>
      </c>
      <c r="K229" s="25">
        <f>MAX(ТаблДан[Дата подготовки]-ТаблДан[Срок подготовки],0)</f>
        <v>0</v>
      </c>
      <c r="L229" s="25">
        <f>MAX(ТаблДан[[#This Row],[Дата отправки]]-ТаблДан[[#This Row],[Срок отправки]],0)</f>
        <v>0</v>
      </c>
      <c r="M229" s="25">
        <f>IF(ISBLANK(ТаблДан[[#This Row],[Дата подготовки]]),0,-MIN(ТаблДан[Дата подготовки]-ТаблДан[Срок подготовки],0))</f>
        <v>3</v>
      </c>
      <c r="N229" s="25">
        <f>IF(ISBLANK(ТаблДан[[#This Row],[Дата отправки]]),0,-MIN(ТаблДан[Дата отправки]-ТаблДан[Срок отправки],0))</f>
        <v>2</v>
      </c>
      <c r="O229" s="25">
        <f>IF(ISBLANK(ТаблДан[[#This Row],[Дата подготовки]]),0,(ТаблДан[Задержка подготовки]=0)+0)</f>
        <v>1</v>
      </c>
      <c r="P229" s="25">
        <f>IF(ISBLANK(ТаблДан[[#This Row],[Дата подготовки]]),0,1-ТаблДан[[#This Row],[Подготовка без задержки]])</f>
        <v>0</v>
      </c>
      <c r="Q229" s="25">
        <f>IF(ISBLANK(ТаблДан[[#This Row],[Дата отправки]]),0,(ТаблДан[[#This Row],[Задержка отправки]]=0)+0)</f>
        <v>1</v>
      </c>
      <c r="R229" s="25">
        <f>IF(ISBLANK(ТаблДан[[#This Row],[Дата отправки]]),0,1-ТаблДан[[#This Row],[Отправка 
без задержки]])</f>
        <v>0</v>
      </c>
      <c r="S229" s="46" t="str">
        <f>IF(COUNTBLANK(ТаблДан[[#This Row],[Дата подготовки]:[Периодичность]])&gt;0,"Пустые ячейки", "")</f>
        <v/>
      </c>
    </row>
    <row r="230" spans="2:19" s="1" customFormat="1" ht="27" hidden="1" customHeight="1" x14ac:dyDescent="0.25">
      <c r="B230" s="26">
        <f>YEAR(IF(ISBLANK(ТаблДан[Срок подготовки]),ТаблДан[Срок отправки],ТаблДан[Срок подготовки]))</f>
        <v>2022</v>
      </c>
      <c r="C230" s="26" t="str">
        <f>TEXT(ТаблДан[[#This Row],[Срок подготовки]],"МММ")</f>
        <v>дек</v>
      </c>
      <c r="D230" s="28">
        <v>44900</v>
      </c>
      <c r="E230" s="21">
        <v>44910</v>
      </c>
      <c r="F230" s="28">
        <v>44900</v>
      </c>
      <c r="G230" s="21">
        <v>44914</v>
      </c>
      <c r="H230" s="22" t="s">
        <v>7</v>
      </c>
      <c r="I230" s="30" t="s">
        <v>25</v>
      </c>
      <c r="J230" s="24" t="s">
        <v>11</v>
      </c>
      <c r="K230" s="25">
        <f>MAX(ТаблДан[Дата подготовки]-ТаблДан[Срок подготовки],0)</f>
        <v>0</v>
      </c>
      <c r="L230" s="25">
        <f>MAX(ТаблДан[[#This Row],[Дата отправки]]-ТаблДан[[#This Row],[Срок отправки]],0)</f>
        <v>0</v>
      </c>
      <c r="M230" s="25">
        <f>IF(ISBLANK(ТаблДан[[#This Row],[Дата подготовки]]),0,-MIN(ТаблДан[Дата подготовки]-ТаблДан[Срок подготовки],0))</f>
        <v>10</v>
      </c>
      <c r="N230" s="25">
        <f>IF(ISBLANK(ТаблДан[[#This Row],[Дата отправки]]),0,-MIN(ТаблДан[Дата отправки]-ТаблДан[Срок отправки],0))</f>
        <v>14</v>
      </c>
      <c r="O230" s="25">
        <f>IF(ISBLANK(ТаблДан[[#This Row],[Дата подготовки]]),0,(ТаблДан[Задержка подготовки]=0)+0)</f>
        <v>1</v>
      </c>
      <c r="P230" s="25">
        <f>IF(ISBLANK(ТаблДан[[#This Row],[Дата подготовки]]),0,1-ТаблДан[[#This Row],[Подготовка без задержки]])</f>
        <v>0</v>
      </c>
      <c r="Q230" s="25">
        <f>IF(ISBLANK(ТаблДан[[#This Row],[Дата отправки]]),0,(ТаблДан[[#This Row],[Задержка отправки]]=0)+0)</f>
        <v>1</v>
      </c>
      <c r="R230" s="25">
        <f>IF(ISBLANK(ТаблДан[[#This Row],[Дата отправки]]),0,1-ТаблДан[[#This Row],[Отправка 
без задержки]])</f>
        <v>0</v>
      </c>
      <c r="S230" s="46" t="str">
        <f>IF(COUNTBLANK(ТаблДан[[#This Row],[Дата подготовки]:[Периодичность]])&gt;0,"Пустые ячейки", "")</f>
        <v/>
      </c>
    </row>
    <row r="231" spans="2:19" s="1" customFormat="1" ht="27" hidden="1" customHeight="1" x14ac:dyDescent="0.25">
      <c r="B231" s="26">
        <f>YEAR(IF(ISBLANK(ТаблДан[Срок подготовки]),ТаблДан[Срок отправки],ТаблДан[Срок подготовки]))</f>
        <v>2023</v>
      </c>
      <c r="C231" s="26" t="str">
        <f>TEXT(ТаблДан[[#This Row],[Срок подготовки]],"МММ")</f>
        <v>янв</v>
      </c>
      <c r="D231" s="28">
        <v>44939</v>
      </c>
      <c r="E231" s="21">
        <v>44944</v>
      </c>
      <c r="F231" s="28">
        <v>44939</v>
      </c>
      <c r="G231" s="21">
        <v>44946</v>
      </c>
      <c r="H231" s="22" t="s">
        <v>5</v>
      </c>
      <c r="I231" s="30" t="s">
        <v>40</v>
      </c>
      <c r="J231" s="24" t="s">
        <v>12</v>
      </c>
      <c r="K231" s="25">
        <f>MAX(ТаблДан[Дата подготовки]-ТаблДан[Срок подготовки],0)</f>
        <v>0</v>
      </c>
      <c r="L231" s="25">
        <f>MAX(ТаблДан[[#This Row],[Дата отправки]]-ТаблДан[[#This Row],[Срок отправки]],0)</f>
        <v>0</v>
      </c>
      <c r="M231" s="25">
        <f>IF(ISBLANK(ТаблДан[[#This Row],[Дата подготовки]]),0,-MIN(ТаблДан[Дата подготовки]-ТаблДан[Срок подготовки],0))</f>
        <v>5</v>
      </c>
      <c r="N231" s="25">
        <f>IF(ISBLANK(ТаблДан[[#This Row],[Дата отправки]]),0,-MIN(ТаблДан[Дата отправки]-ТаблДан[Срок отправки],0))</f>
        <v>7</v>
      </c>
      <c r="O231" s="25">
        <f>IF(ISBLANK(ТаблДан[[#This Row],[Дата подготовки]]),0,(ТаблДан[Задержка подготовки]=0)+0)</f>
        <v>1</v>
      </c>
      <c r="P231" s="25">
        <f>IF(ISBLANK(ТаблДан[[#This Row],[Дата подготовки]]),0,1-ТаблДан[[#This Row],[Подготовка без задержки]])</f>
        <v>0</v>
      </c>
      <c r="Q231" s="25">
        <f>IF(ISBLANK(ТаблДан[[#This Row],[Дата отправки]]),0,(ТаблДан[[#This Row],[Задержка отправки]]=0)+0)</f>
        <v>1</v>
      </c>
      <c r="R231" s="25">
        <f>IF(ISBLANK(ТаблДан[[#This Row],[Дата отправки]]),0,1-ТаблДан[[#This Row],[Отправка 
без задержки]])</f>
        <v>0</v>
      </c>
      <c r="S231" s="46" t="str">
        <f>IF(COUNTBLANK(ТаблДан[[#This Row],[Дата подготовки]:[Периодичность]])&gt;0,"Пустые ячейки", "")</f>
        <v/>
      </c>
    </row>
    <row r="232" spans="2:19" s="1" customFormat="1" ht="27" hidden="1" customHeight="1" x14ac:dyDescent="0.25">
      <c r="B232" s="26">
        <f>YEAR(IF(ISBLANK(ТаблДан[Срок подготовки]),ТаблДан[Срок отправки],ТаблДан[Срок подготовки]))</f>
        <v>2023</v>
      </c>
      <c r="C232" s="26" t="str">
        <f>TEXT(ТаблДан[[#This Row],[Срок подготовки]],"МММ")</f>
        <v>янв</v>
      </c>
      <c r="D232" s="28">
        <v>44936</v>
      </c>
      <c r="E232" s="21">
        <v>44937</v>
      </c>
      <c r="F232" s="28">
        <v>44936</v>
      </c>
      <c r="G232" s="21">
        <v>44939</v>
      </c>
      <c r="H232" s="22" t="s">
        <v>0</v>
      </c>
      <c r="I232" s="23" t="s">
        <v>31</v>
      </c>
      <c r="J232" s="24" t="s">
        <v>11</v>
      </c>
      <c r="K232" s="25">
        <f>MAX(ТаблДан[Дата подготовки]-ТаблДан[Срок подготовки],0)</f>
        <v>0</v>
      </c>
      <c r="L232" s="25">
        <f>MAX(ТаблДан[[#This Row],[Дата отправки]]-ТаблДан[[#This Row],[Срок отправки]],0)</f>
        <v>0</v>
      </c>
      <c r="M232" s="25">
        <f>IF(ISBLANK(ТаблДан[[#This Row],[Дата подготовки]]),0,-MIN(ТаблДан[Дата подготовки]-ТаблДан[Срок подготовки],0))</f>
        <v>1</v>
      </c>
      <c r="N232" s="25">
        <f>IF(ISBLANK(ТаблДан[[#This Row],[Дата отправки]]),0,-MIN(ТаблДан[Дата отправки]-ТаблДан[Срок отправки],0))</f>
        <v>3</v>
      </c>
      <c r="O232" s="25">
        <f>IF(ISBLANK(ТаблДан[[#This Row],[Дата подготовки]]),0,(ТаблДан[Задержка подготовки]=0)+0)</f>
        <v>1</v>
      </c>
      <c r="P232" s="25">
        <f>IF(ISBLANK(ТаблДан[[#This Row],[Дата подготовки]]),0,1-ТаблДан[[#This Row],[Подготовка без задержки]])</f>
        <v>0</v>
      </c>
      <c r="Q232" s="25">
        <f>IF(ISBLANK(ТаблДан[[#This Row],[Дата отправки]]),0,(ТаблДан[[#This Row],[Задержка отправки]]=0)+0)</f>
        <v>1</v>
      </c>
      <c r="R232" s="25">
        <f>IF(ISBLANK(ТаблДан[[#This Row],[Дата отправки]]),0,1-ТаблДан[[#This Row],[Отправка 
без задержки]])</f>
        <v>0</v>
      </c>
      <c r="S232" s="46" t="str">
        <f>IF(COUNTBLANK(ТаблДан[[#This Row],[Дата подготовки]:[Периодичность]])&gt;0,"Пустые ячейки", "")</f>
        <v/>
      </c>
    </row>
    <row r="233" spans="2:19" s="1" customFormat="1" ht="27" hidden="1" customHeight="1" x14ac:dyDescent="0.25">
      <c r="B233" s="26">
        <f>YEAR(IF(ISBLANK(ТаблДан[Срок подготовки]),ТаблДан[Срок отправки],ТаблДан[Срок подготовки]))</f>
        <v>2023</v>
      </c>
      <c r="C233" s="26" t="str">
        <f>TEXT(ТаблДан[[#This Row],[Срок подготовки]],"МММ")</f>
        <v>янв</v>
      </c>
      <c r="D233" s="28">
        <v>44936</v>
      </c>
      <c r="E233" s="21">
        <v>44937</v>
      </c>
      <c r="F233" s="28">
        <v>44936</v>
      </c>
      <c r="G233" s="21">
        <v>44939</v>
      </c>
      <c r="H233" s="22" t="s">
        <v>0</v>
      </c>
      <c r="I233" s="23" t="s">
        <v>32</v>
      </c>
      <c r="J233" s="24" t="s">
        <v>11</v>
      </c>
      <c r="K233" s="25">
        <f>MAX(ТаблДан[Дата подготовки]-ТаблДан[Срок подготовки],0)</f>
        <v>0</v>
      </c>
      <c r="L233" s="25">
        <f>MAX(ТаблДан[[#This Row],[Дата отправки]]-ТаблДан[[#This Row],[Срок отправки]],0)</f>
        <v>0</v>
      </c>
      <c r="M233" s="25">
        <f>IF(ISBLANK(ТаблДан[[#This Row],[Дата подготовки]]),0,-MIN(ТаблДан[Дата подготовки]-ТаблДан[Срок подготовки],0))</f>
        <v>1</v>
      </c>
      <c r="N233" s="25">
        <f>IF(ISBLANK(ТаблДан[[#This Row],[Дата отправки]]),0,-MIN(ТаблДан[Дата отправки]-ТаблДан[Срок отправки],0))</f>
        <v>3</v>
      </c>
      <c r="O233" s="25">
        <f>IF(ISBLANK(ТаблДан[[#This Row],[Дата подготовки]]),0,(ТаблДан[Задержка подготовки]=0)+0)</f>
        <v>1</v>
      </c>
      <c r="P233" s="25">
        <f>IF(ISBLANK(ТаблДан[[#This Row],[Дата подготовки]]),0,1-ТаблДан[[#This Row],[Подготовка без задержки]])</f>
        <v>0</v>
      </c>
      <c r="Q233" s="25">
        <f>IF(ISBLANK(ТаблДан[[#This Row],[Дата отправки]]),0,(ТаблДан[[#This Row],[Задержка отправки]]=0)+0)</f>
        <v>1</v>
      </c>
      <c r="R233" s="25">
        <f>IF(ISBLANK(ТаблДан[[#This Row],[Дата отправки]]),0,1-ТаблДан[[#This Row],[Отправка 
без задержки]])</f>
        <v>0</v>
      </c>
      <c r="S233" s="46" t="str">
        <f>IF(COUNTBLANK(ТаблДан[[#This Row],[Дата подготовки]:[Периодичность]])&gt;0,"Пустые ячейки", "")</f>
        <v/>
      </c>
    </row>
    <row r="234" spans="2:19" s="1" customFormat="1" ht="27" hidden="1" customHeight="1" x14ac:dyDescent="0.25">
      <c r="B234" s="26">
        <f>YEAR(IF(ISBLANK(ТаблДан[Срок подготовки]),ТаблДан[Срок отправки],ТаблДан[Срок подготовки]))</f>
        <v>2023</v>
      </c>
      <c r="C234" s="26" t="str">
        <f>TEXT(ТаблДан[[#This Row],[Срок подготовки]],"МММ")</f>
        <v>янв</v>
      </c>
      <c r="D234" s="21">
        <v>44938</v>
      </c>
      <c r="E234" s="21">
        <v>44938</v>
      </c>
      <c r="F234" s="21">
        <v>44942</v>
      </c>
      <c r="G234" s="21">
        <v>44942</v>
      </c>
      <c r="H234" s="22" t="s">
        <v>1</v>
      </c>
      <c r="I234" s="30" t="s">
        <v>36</v>
      </c>
      <c r="J234" s="24" t="s">
        <v>9</v>
      </c>
      <c r="K234" s="25">
        <f>MAX(ТаблДан[Дата подготовки]-ТаблДан[Срок подготовки],0)</f>
        <v>0</v>
      </c>
      <c r="L234" s="25">
        <f>MAX(ТаблДан[[#This Row],[Дата отправки]]-ТаблДан[[#This Row],[Срок отправки]],0)</f>
        <v>0</v>
      </c>
      <c r="M234" s="25">
        <f>IF(ISBLANK(ТаблДан[[#This Row],[Дата подготовки]]),0,-MIN(ТаблДан[Дата подготовки]-ТаблДан[Срок подготовки],0))</f>
        <v>0</v>
      </c>
      <c r="N234" s="25">
        <f>IF(ISBLANK(ТаблДан[[#This Row],[Дата отправки]]),0,-MIN(ТаблДан[Дата отправки]-ТаблДан[Срок отправки],0))</f>
        <v>0</v>
      </c>
      <c r="O234" s="25">
        <f>IF(ISBLANK(ТаблДан[[#This Row],[Дата подготовки]]),0,(ТаблДан[Задержка подготовки]=0)+0)</f>
        <v>1</v>
      </c>
      <c r="P234" s="25">
        <f>IF(ISBLANK(ТаблДан[[#This Row],[Дата подготовки]]),0,1-ТаблДан[[#This Row],[Подготовка без задержки]])</f>
        <v>0</v>
      </c>
      <c r="Q234" s="25">
        <f>IF(ISBLANK(ТаблДан[[#This Row],[Дата отправки]]),0,(ТаблДан[[#This Row],[Задержка отправки]]=0)+0)</f>
        <v>1</v>
      </c>
      <c r="R234" s="25">
        <f>IF(ISBLANK(ТаблДан[[#This Row],[Дата отправки]]),0,1-ТаблДан[[#This Row],[Отправка 
без задержки]])</f>
        <v>0</v>
      </c>
      <c r="S234" s="46" t="str">
        <f>IF(COUNTBLANK(ТаблДан[[#This Row],[Дата подготовки]:[Периодичность]])&gt;0,"Пустые ячейки", "")</f>
        <v/>
      </c>
    </row>
    <row r="235" spans="2:19" s="1" customFormat="1" ht="27" hidden="1" customHeight="1" x14ac:dyDescent="0.25">
      <c r="B235" s="26">
        <f>YEAR(IF(ISBLANK(ТаблДан[Срок подготовки]),ТаблДан[Срок отправки],ТаблДан[Срок подготовки]))</f>
        <v>2023</v>
      </c>
      <c r="C235" s="26" t="str">
        <f>TEXT(ТаблДан[[#This Row],[Срок подготовки]],"МММ")</f>
        <v>янв</v>
      </c>
      <c r="D235" s="28">
        <v>44938</v>
      </c>
      <c r="E235" s="21">
        <v>44938</v>
      </c>
      <c r="F235" s="21">
        <v>44942</v>
      </c>
      <c r="G235" s="21">
        <v>44942</v>
      </c>
      <c r="H235" s="22" t="s">
        <v>1</v>
      </c>
      <c r="I235" s="23" t="s">
        <v>13</v>
      </c>
      <c r="J235" s="24" t="s">
        <v>9</v>
      </c>
      <c r="K235" s="25">
        <f>MAX(ТаблДан[Дата подготовки]-ТаблДан[Срок подготовки],0)</f>
        <v>0</v>
      </c>
      <c r="L235" s="25">
        <f>MAX(ТаблДан[[#This Row],[Дата отправки]]-ТаблДан[[#This Row],[Срок отправки]],0)</f>
        <v>0</v>
      </c>
      <c r="M235" s="25">
        <f>IF(ISBLANK(ТаблДан[[#This Row],[Дата подготовки]]),0,-MIN(ТаблДан[Дата подготовки]-ТаблДан[Срок подготовки],0))</f>
        <v>0</v>
      </c>
      <c r="N235" s="25">
        <f>IF(ISBLANK(ТаблДан[[#This Row],[Дата отправки]]),0,-MIN(ТаблДан[Дата отправки]-ТаблДан[Срок отправки],0))</f>
        <v>0</v>
      </c>
      <c r="O235" s="25">
        <f>IF(ISBLANK(ТаблДан[[#This Row],[Дата подготовки]]),0,(ТаблДан[Задержка подготовки]=0)+0)</f>
        <v>1</v>
      </c>
      <c r="P235" s="25">
        <f>IF(ISBLANK(ТаблДан[[#This Row],[Дата подготовки]]),0,1-ТаблДан[[#This Row],[Подготовка без задержки]])</f>
        <v>0</v>
      </c>
      <c r="Q235" s="25">
        <f>IF(ISBLANK(ТаблДан[[#This Row],[Дата отправки]]),0,(ТаблДан[[#This Row],[Задержка отправки]]=0)+0)</f>
        <v>1</v>
      </c>
      <c r="R235" s="25">
        <f>IF(ISBLANK(ТаблДан[[#This Row],[Дата отправки]]),0,1-ТаблДан[[#This Row],[Отправка 
без задержки]])</f>
        <v>0</v>
      </c>
      <c r="S235" s="46" t="str">
        <f>IF(COUNTBLANK(ТаблДан[[#This Row],[Дата подготовки]:[Периодичность]])&gt;0,"Пустые ячейки", "")</f>
        <v/>
      </c>
    </row>
    <row r="236" spans="2:19" s="1" customFormat="1" ht="27" hidden="1" customHeight="1" x14ac:dyDescent="0.25">
      <c r="B236" s="26">
        <f>YEAR(IF(ISBLANK(ТаблДан[Срок подготовки]),ТаблДан[Срок отправки],ТаблДан[Срок подготовки]))</f>
        <v>2023</v>
      </c>
      <c r="C236" s="26" t="str">
        <f>TEXT(ТаблДан[[#This Row],[Срок подготовки]],"МММ")</f>
        <v>янв</v>
      </c>
      <c r="D236" s="28">
        <v>44938</v>
      </c>
      <c r="E236" s="21">
        <v>44938</v>
      </c>
      <c r="F236" s="21">
        <v>44942</v>
      </c>
      <c r="G236" s="21">
        <v>44942</v>
      </c>
      <c r="H236" s="22" t="s">
        <v>1</v>
      </c>
      <c r="I236" s="23" t="s">
        <v>14</v>
      </c>
      <c r="J236" s="24" t="s">
        <v>9</v>
      </c>
      <c r="K236" s="25">
        <f>MAX(ТаблДан[Дата подготовки]-ТаблДан[Срок подготовки],0)</f>
        <v>0</v>
      </c>
      <c r="L236" s="25">
        <f>MAX(ТаблДан[[#This Row],[Дата отправки]]-ТаблДан[[#This Row],[Срок отправки]],0)</f>
        <v>0</v>
      </c>
      <c r="M236" s="25">
        <f>IF(ISBLANK(ТаблДан[[#This Row],[Дата подготовки]]),0,-MIN(ТаблДан[Дата подготовки]-ТаблДан[Срок подготовки],0))</f>
        <v>0</v>
      </c>
      <c r="N236" s="25">
        <f>IF(ISBLANK(ТаблДан[[#This Row],[Дата отправки]]),0,-MIN(ТаблДан[Дата отправки]-ТаблДан[Срок отправки],0))</f>
        <v>0</v>
      </c>
      <c r="O236" s="25">
        <f>IF(ISBLANK(ТаблДан[[#This Row],[Дата подготовки]]),0,(ТаблДан[Задержка подготовки]=0)+0)</f>
        <v>1</v>
      </c>
      <c r="P236" s="25">
        <f>IF(ISBLANK(ТаблДан[[#This Row],[Дата подготовки]]),0,1-ТаблДан[[#This Row],[Подготовка без задержки]])</f>
        <v>0</v>
      </c>
      <c r="Q236" s="25">
        <f>IF(ISBLANK(ТаблДан[[#This Row],[Дата отправки]]),0,(ТаблДан[[#This Row],[Задержка отправки]]=0)+0)</f>
        <v>1</v>
      </c>
      <c r="R236" s="25">
        <f>IF(ISBLANK(ТаблДан[[#This Row],[Дата отправки]]),0,1-ТаблДан[[#This Row],[Отправка 
без задержки]])</f>
        <v>0</v>
      </c>
      <c r="S236" s="46" t="str">
        <f>IF(COUNTBLANK(ТаблДан[[#This Row],[Дата подготовки]:[Периодичность]])&gt;0,"Пустые ячейки", "")</f>
        <v/>
      </c>
    </row>
    <row r="237" spans="2:19" s="1" customFormat="1" ht="27" hidden="1" customHeight="1" x14ac:dyDescent="0.25">
      <c r="B237" s="26">
        <f>YEAR(IF(ISBLANK(ТаблДан[Срок подготовки]),ТаблДан[Срок отправки],ТаблДан[Срок подготовки]))</f>
        <v>2023</v>
      </c>
      <c r="C237" s="26" t="str">
        <f>TEXT(ТаблДан[[#This Row],[Срок подготовки]],"МММ")</f>
        <v>янв</v>
      </c>
      <c r="D237" s="28">
        <v>44938</v>
      </c>
      <c r="E237" s="21">
        <v>44938</v>
      </c>
      <c r="F237" s="21">
        <v>44942</v>
      </c>
      <c r="G237" s="21">
        <v>44942</v>
      </c>
      <c r="H237" s="22" t="s">
        <v>1</v>
      </c>
      <c r="I237" s="23" t="s">
        <v>69</v>
      </c>
      <c r="J237" s="24" t="s">
        <v>9</v>
      </c>
      <c r="K237" s="25">
        <f>MAX(ТаблДан[Дата подготовки]-ТаблДан[Срок подготовки],0)</f>
        <v>0</v>
      </c>
      <c r="L237" s="25">
        <f>MAX(ТаблДан[[#This Row],[Дата отправки]]-ТаблДан[[#This Row],[Срок отправки]],0)</f>
        <v>0</v>
      </c>
      <c r="M237" s="25">
        <f>IF(ISBLANK(ТаблДан[[#This Row],[Дата подготовки]]),0,-MIN(ТаблДан[Дата подготовки]-ТаблДан[Срок подготовки],0))</f>
        <v>0</v>
      </c>
      <c r="N237" s="25">
        <f>IF(ISBLANK(ТаблДан[[#This Row],[Дата отправки]]),0,-MIN(ТаблДан[Дата отправки]-ТаблДан[Срок отправки],0))</f>
        <v>0</v>
      </c>
      <c r="O237" s="25">
        <f>IF(ISBLANK(ТаблДан[[#This Row],[Дата подготовки]]),0,(ТаблДан[Задержка подготовки]=0)+0)</f>
        <v>1</v>
      </c>
      <c r="P237" s="25">
        <f>IF(ISBLANK(ТаблДан[[#This Row],[Дата подготовки]]),0,1-ТаблДан[[#This Row],[Подготовка без задержки]])</f>
        <v>0</v>
      </c>
      <c r="Q237" s="25">
        <f>IF(ISBLANK(ТаблДан[[#This Row],[Дата отправки]]),0,(ТаблДан[[#This Row],[Задержка отправки]]=0)+0)</f>
        <v>1</v>
      </c>
      <c r="R237" s="25">
        <f>IF(ISBLANK(ТаблДан[[#This Row],[Дата отправки]]),0,1-ТаблДан[[#This Row],[Отправка 
без задержки]])</f>
        <v>0</v>
      </c>
      <c r="S237" s="46" t="str">
        <f>IF(COUNTBLANK(ТаблДан[[#This Row],[Дата подготовки]:[Периодичность]])&gt;0,"Пустые ячейки", "")</f>
        <v/>
      </c>
    </row>
    <row r="238" spans="2:19" s="1" customFormat="1" ht="27" hidden="1" customHeight="1" x14ac:dyDescent="0.25">
      <c r="B238" s="26">
        <f>YEAR(IF(ISBLANK(ТаблДан[Срок подготовки]),ТаблДан[Срок отправки],ТаблДан[Срок подготовки]))</f>
        <v>2023</v>
      </c>
      <c r="C238" s="26" t="str">
        <f>TEXT(ТаблДан[[#This Row],[Срок подготовки]],"МММ")</f>
        <v>янв</v>
      </c>
      <c r="D238" s="28">
        <v>44938</v>
      </c>
      <c r="E238" s="21">
        <v>44938</v>
      </c>
      <c r="F238" s="21">
        <v>44942</v>
      </c>
      <c r="G238" s="21">
        <v>44942</v>
      </c>
      <c r="H238" s="22" t="s">
        <v>1</v>
      </c>
      <c r="I238" s="23" t="s">
        <v>70</v>
      </c>
      <c r="J238" s="24" t="s">
        <v>9</v>
      </c>
      <c r="K238" s="25">
        <f>MAX(ТаблДан[Дата подготовки]-ТаблДан[Срок подготовки],0)</f>
        <v>0</v>
      </c>
      <c r="L238" s="25">
        <f>MAX(ТаблДан[[#This Row],[Дата отправки]]-ТаблДан[[#This Row],[Срок отправки]],0)</f>
        <v>0</v>
      </c>
      <c r="M238" s="25">
        <f>IF(ISBLANK(ТаблДан[[#This Row],[Дата подготовки]]),0,-MIN(ТаблДан[Дата подготовки]-ТаблДан[Срок подготовки],0))</f>
        <v>0</v>
      </c>
      <c r="N238" s="25">
        <f>IF(ISBLANK(ТаблДан[[#This Row],[Дата отправки]]),0,-MIN(ТаблДан[Дата отправки]-ТаблДан[Срок отправки],0))</f>
        <v>0</v>
      </c>
      <c r="O238" s="25">
        <f>IF(ISBLANK(ТаблДан[[#This Row],[Дата подготовки]]),0,(ТаблДан[Задержка подготовки]=0)+0)</f>
        <v>1</v>
      </c>
      <c r="P238" s="25">
        <f>IF(ISBLANK(ТаблДан[[#This Row],[Дата подготовки]]),0,1-ТаблДан[[#This Row],[Подготовка без задержки]])</f>
        <v>0</v>
      </c>
      <c r="Q238" s="25">
        <f>IF(ISBLANK(ТаблДан[[#This Row],[Дата отправки]]),0,(ТаблДан[[#This Row],[Задержка отправки]]=0)+0)</f>
        <v>1</v>
      </c>
      <c r="R238" s="25">
        <f>IF(ISBLANK(ТаблДан[[#This Row],[Дата отправки]]),0,1-ТаблДан[[#This Row],[Отправка 
без задержки]])</f>
        <v>0</v>
      </c>
      <c r="S238" s="46" t="str">
        <f>IF(COUNTBLANK(ТаблДан[[#This Row],[Дата подготовки]:[Периодичность]])&gt;0,"Пустые ячейки", "")</f>
        <v/>
      </c>
    </row>
    <row r="239" spans="2:19" s="1" customFormat="1" ht="27" hidden="1" customHeight="1" x14ac:dyDescent="0.25">
      <c r="B239" s="26">
        <f>YEAR(IF(ISBLANK(ТаблДан[Срок подготовки]),ТаблДан[Срок отправки],ТаблДан[Срок подготовки]))</f>
        <v>2023</v>
      </c>
      <c r="C239" s="26" t="str">
        <f>TEXT(ТаблДан[[#This Row],[Срок подготовки]],"МММ")</f>
        <v>янв</v>
      </c>
      <c r="D239" s="28">
        <v>44909</v>
      </c>
      <c r="E239" s="21">
        <v>44938</v>
      </c>
      <c r="F239" s="28">
        <v>44909</v>
      </c>
      <c r="G239" s="21">
        <v>44942</v>
      </c>
      <c r="H239" s="22" t="s">
        <v>2</v>
      </c>
      <c r="I239" s="23" t="s">
        <v>65</v>
      </c>
      <c r="J239" s="24" t="s">
        <v>9</v>
      </c>
      <c r="K239" s="25">
        <f>MAX(ТаблДан[Дата подготовки]-ТаблДан[Срок подготовки],0)</f>
        <v>0</v>
      </c>
      <c r="L239" s="25">
        <f>MAX(ТаблДан[[#This Row],[Дата отправки]]-ТаблДан[[#This Row],[Срок отправки]],0)</f>
        <v>0</v>
      </c>
      <c r="M239" s="25">
        <f>IF(ISBLANK(ТаблДан[[#This Row],[Дата подготовки]]),0,-MIN(ТаблДан[Дата подготовки]-ТаблДан[Срок подготовки],0))</f>
        <v>29</v>
      </c>
      <c r="N239" s="25">
        <f>IF(ISBLANK(ТаблДан[[#This Row],[Дата отправки]]),0,-MIN(ТаблДан[Дата отправки]-ТаблДан[Срок отправки],0))</f>
        <v>33</v>
      </c>
      <c r="O239" s="25">
        <f>IF(ISBLANK(ТаблДан[[#This Row],[Дата подготовки]]),0,(ТаблДан[Задержка подготовки]=0)+0)</f>
        <v>1</v>
      </c>
      <c r="P239" s="25">
        <f>IF(ISBLANK(ТаблДан[[#This Row],[Дата подготовки]]),0,1-ТаблДан[[#This Row],[Подготовка без задержки]])</f>
        <v>0</v>
      </c>
      <c r="Q239" s="25">
        <f>IF(ISBLANK(ТаблДан[[#This Row],[Дата отправки]]),0,(ТаблДан[[#This Row],[Задержка отправки]]=0)+0)</f>
        <v>1</v>
      </c>
      <c r="R239" s="25">
        <f>IF(ISBLANK(ТаблДан[[#This Row],[Дата отправки]]),0,1-ТаблДан[[#This Row],[Отправка 
без задержки]])</f>
        <v>0</v>
      </c>
      <c r="S239" s="46" t="str">
        <f>IF(COUNTBLANK(ТаблДан[[#This Row],[Дата подготовки]:[Периодичность]])&gt;0,"Пустые ячейки", "")</f>
        <v/>
      </c>
    </row>
    <row r="240" spans="2:19" s="1" customFormat="1" ht="27" hidden="1" customHeight="1" x14ac:dyDescent="0.25">
      <c r="B240" s="26">
        <f>YEAR(IF(ISBLANK(ТаблДан[Срок подготовки]),ТаблДан[Срок отправки],ТаблДан[Срок подготовки]))</f>
        <v>2023</v>
      </c>
      <c r="C240" s="26" t="str">
        <f>TEXT(ТаблДан[[#This Row],[Срок подготовки]],"МММ")</f>
        <v>янв</v>
      </c>
      <c r="D240" s="28">
        <v>44936</v>
      </c>
      <c r="E240" s="21">
        <v>44938</v>
      </c>
      <c r="F240" s="28">
        <v>44938</v>
      </c>
      <c r="G240" s="21">
        <v>44942</v>
      </c>
      <c r="H240" s="22" t="s">
        <v>3</v>
      </c>
      <c r="I240" s="23" t="s">
        <v>23</v>
      </c>
      <c r="J240" s="24" t="s">
        <v>9</v>
      </c>
      <c r="K240" s="25">
        <f>MAX(ТаблДан[Дата подготовки]-ТаблДан[Срок подготовки],0)</f>
        <v>0</v>
      </c>
      <c r="L240" s="25">
        <f>MAX(ТаблДан[[#This Row],[Дата отправки]]-ТаблДан[[#This Row],[Срок отправки]],0)</f>
        <v>0</v>
      </c>
      <c r="M240" s="25">
        <f>IF(ISBLANK(ТаблДан[[#This Row],[Дата подготовки]]),0,-MIN(ТаблДан[Дата подготовки]-ТаблДан[Срок подготовки],0))</f>
        <v>2</v>
      </c>
      <c r="N240" s="25">
        <f>IF(ISBLANK(ТаблДан[[#This Row],[Дата отправки]]),0,-MIN(ТаблДан[Дата отправки]-ТаблДан[Срок отправки],0))</f>
        <v>4</v>
      </c>
      <c r="O240" s="25">
        <f>IF(ISBLANK(ТаблДан[[#This Row],[Дата подготовки]]),0,(ТаблДан[Задержка подготовки]=0)+0)</f>
        <v>1</v>
      </c>
      <c r="P240" s="25">
        <f>IF(ISBLANK(ТаблДан[[#This Row],[Дата подготовки]]),0,1-ТаблДан[[#This Row],[Подготовка без задержки]])</f>
        <v>0</v>
      </c>
      <c r="Q240" s="25">
        <f>IF(ISBLANK(ТаблДан[[#This Row],[Дата отправки]]),0,(ТаблДан[[#This Row],[Задержка отправки]]=0)+0)</f>
        <v>1</v>
      </c>
      <c r="R240" s="25">
        <f>IF(ISBLANK(ТаблДан[[#This Row],[Дата отправки]]),0,1-ТаблДан[[#This Row],[Отправка 
без задержки]])</f>
        <v>0</v>
      </c>
      <c r="S240" s="46" t="str">
        <f>IF(COUNTBLANK(ТаблДан[[#This Row],[Дата подготовки]:[Периодичность]])&gt;0,"Пустые ячейки", "")</f>
        <v/>
      </c>
    </row>
    <row r="241" spans="2:19" s="1" customFormat="1" ht="27" hidden="1" customHeight="1" x14ac:dyDescent="0.25">
      <c r="B241" s="26">
        <f>YEAR(IF(ISBLANK(ТаблДан[Срок подготовки]),ТаблДан[Срок отправки],ТаблДан[Срок подготовки]))</f>
        <v>2023</v>
      </c>
      <c r="C241" s="26" t="str">
        <f>TEXT(ТаблДан[[#This Row],[Срок подготовки]],"МММ")</f>
        <v>янв</v>
      </c>
      <c r="D241" s="28">
        <v>44936</v>
      </c>
      <c r="E241" s="21">
        <v>44938</v>
      </c>
      <c r="F241" s="28">
        <v>44938</v>
      </c>
      <c r="G241" s="21">
        <v>44942</v>
      </c>
      <c r="H241" s="22" t="s">
        <v>3</v>
      </c>
      <c r="I241" s="23" t="s">
        <v>20</v>
      </c>
      <c r="J241" s="24" t="s">
        <v>9</v>
      </c>
      <c r="K241" s="25">
        <f>MAX(ТаблДан[Дата подготовки]-ТаблДан[Срок подготовки],0)</f>
        <v>0</v>
      </c>
      <c r="L241" s="25">
        <f>MAX(ТаблДан[[#This Row],[Дата отправки]]-ТаблДан[[#This Row],[Срок отправки]],0)</f>
        <v>0</v>
      </c>
      <c r="M241" s="25">
        <f>IF(ISBLANK(ТаблДан[[#This Row],[Дата подготовки]]),0,-MIN(ТаблДан[Дата подготовки]-ТаблДан[Срок подготовки],0))</f>
        <v>2</v>
      </c>
      <c r="N241" s="25">
        <f>IF(ISBLANK(ТаблДан[[#This Row],[Дата отправки]]),0,-MIN(ТаблДан[Дата отправки]-ТаблДан[Срок отправки],0))</f>
        <v>4</v>
      </c>
      <c r="O241" s="25">
        <f>IF(ISBLANK(ТаблДан[[#This Row],[Дата подготовки]]),0,(ТаблДан[Задержка подготовки]=0)+0)</f>
        <v>1</v>
      </c>
      <c r="P241" s="25">
        <f>IF(ISBLANK(ТаблДан[[#This Row],[Дата подготовки]]),0,1-ТаблДан[[#This Row],[Подготовка без задержки]])</f>
        <v>0</v>
      </c>
      <c r="Q241" s="25">
        <f>IF(ISBLANK(ТаблДан[[#This Row],[Дата отправки]]),0,(ТаблДан[[#This Row],[Задержка отправки]]=0)+0)</f>
        <v>1</v>
      </c>
      <c r="R241" s="25">
        <f>IF(ISBLANK(ТаблДан[[#This Row],[Дата отправки]]),0,1-ТаблДан[[#This Row],[Отправка 
без задержки]])</f>
        <v>0</v>
      </c>
      <c r="S241" s="46" t="str">
        <f>IF(COUNTBLANK(ТаблДан[[#This Row],[Дата подготовки]:[Периодичность]])&gt;0,"Пустые ячейки", "")</f>
        <v/>
      </c>
    </row>
    <row r="242" spans="2:19" s="1" customFormat="1" ht="27" hidden="1" customHeight="1" x14ac:dyDescent="0.25">
      <c r="B242" s="26">
        <f>YEAR(IF(ISBLANK(ТаблДан[Срок подготовки]),ТаблДан[Срок отправки],ТаблДан[Срок подготовки]))</f>
        <v>2023</v>
      </c>
      <c r="C242" s="26" t="str">
        <f>TEXT(ТаблДан[[#This Row],[Срок подготовки]],"МММ")</f>
        <v>янв</v>
      </c>
      <c r="D242" s="28">
        <v>44936</v>
      </c>
      <c r="E242" s="21">
        <v>44938</v>
      </c>
      <c r="F242" s="28">
        <v>44938</v>
      </c>
      <c r="G242" s="21">
        <v>44942</v>
      </c>
      <c r="H242" s="22" t="s">
        <v>3</v>
      </c>
      <c r="I242" s="30" t="s">
        <v>53</v>
      </c>
      <c r="J242" s="24" t="s">
        <v>9</v>
      </c>
      <c r="K242" s="25">
        <f>MAX(ТаблДан[Дата подготовки]-ТаблДан[Срок подготовки],0)</f>
        <v>0</v>
      </c>
      <c r="L242" s="25">
        <f>MAX(ТаблДан[[#This Row],[Дата отправки]]-ТаблДан[[#This Row],[Срок отправки]],0)</f>
        <v>0</v>
      </c>
      <c r="M242" s="25">
        <f>IF(ISBLANK(ТаблДан[[#This Row],[Дата подготовки]]),0,-MIN(ТаблДан[Дата подготовки]-ТаблДан[Срок подготовки],0))</f>
        <v>2</v>
      </c>
      <c r="N242" s="25">
        <f>IF(ISBLANK(ТаблДан[[#This Row],[Дата отправки]]),0,-MIN(ТаблДан[Дата отправки]-ТаблДан[Срок отправки],0))</f>
        <v>4</v>
      </c>
      <c r="O242" s="25">
        <f>IF(ISBLANK(ТаблДан[[#This Row],[Дата подготовки]]),0,(ТаблДан[Задержка подготовки]=0)+0)</f>
        <v>1</v>
      </c>
      <c r="P242" s="25">
        <f>IF(ISBLANK(ТаблДан[[#This Row],[Дата подготовки]]),0,1-ТаблДан[[#This Row],[Подготовка без задержки]])</f>
        <v>0</v>
      </c>
      <c r="Q242" s="25">
        <f>IF(ISBLANK(ТаблДан[[#This Row],[Дата отправки]]),0,(ТаблДан[[#This Row],[Задержка отправки]]=0)+0)</f>
        <v>1</v>
      </c>
      <c r="R242" s="25">
        <f>IF(ISBLANK(ТаблДан[[#This Row],[Дата отправки]]),0,1-ТаблДан[[#This Row],[Отправка 
без задержки]])</f>
        <v>0</v>
      </c>
      <c r="S242" s="46" t="str">
        <f>IF(COUNTBLANK(ТаблДан[[#This Row],[Дата подготовки]:[Периодичность]])&gt;0,"Пустые ячейки", "")</f>
        <v/>
      </c>
    </row>
    <row r="243" spans="2:19" s="1" customFormat="1" ht="27" hidden="1" customHeight="1" x14ac:dyDescent="0.25">
      <c r="B243" s="26">
        <f>YEAR(IF(ISBLANK(ТаблДан[Срок подготовки]),ТаблДан[Срок отправки],ТаблДан[Срок подготовки]))</f>
        <v>2023</v>
      </c>
      <c r="C243" s="26" t="str">
        <f>TEXT(ТаблДан[[#This Row],[Срок подготовки]],"МММ")</f>
        <v>янв</v>
      </c>
      <c r="D243" s="28">
        <v>44936</v>
      </c>
      <c r="E243" s="21">
        <v>44938</v>
      </c>
      <c r="F243" s="28">
        <v>44938</v>
      </c>
      <c r="G243" s="21">
        <v>44942</v>
      </c>
      <c r="H243" s="22" t="s">
        <v>3</v>
      </c>
      <c r="I243" s="23" t="s">
        <v>52</v>
      </c>
      <c r="J243" s="24" t="s">
        <v>9</v>
      </c>
      <c r="K243" s="25">
        <f>MAX(ТаблДан[Дата подготовки]-ТаблДан[Срок подготовки],0)</f>
        <v>0</v>
      </c>
      <c r="L243" s="25">
        <f>MAX(ТаблДан[[#This Row],[Дата отправки]]-ТаблДан[[#This Row],[Срок отправки]],0)</f>
        <v>0</v>
      </c>
      <c r="M243" s="25">
        <f>IF(ISBLANK(ТаблДан[[#This Row],[Дата подготовки]]),0,-MIN(ТаблДан[Дата подготовки]-ТаблДан[Срок подготовки],0))</f>
        <v>2</v>
      </c>
      <c r="N243" s="25">
        <f>IF(ISBLANK(ТаблДан[[#This Row],[Дата отправки]]),0,-MIN(ТаблДан[Дата отправки]-ТаблДан[Срок отправки],0))</f>
        <v>4</v>
      </c>
      <c r="O243" s="25">
        <f>IF(ISBLANK(ТаблДан[[#This Row],[Дата подготовки]]),0,(ТаблДан[Задержка подготовки]=0)+0)</f>
        <v>1</v>
      </c>
      <c r="P243" s="25">
        <f>IF(ISBLANK(ТаблДан[[#This Row],[Дата подготовки]]),0,1-ТаблДан[[#This Row],[Подготовка без задержки]])</f>
        <v>0</v>
      </c>
      <c r="Q243" s="25">
        <f>IF(ISBLANK(ТаблДан[[#This Row],[Дата отправки]]),0,(ТаблДан[[#This Row],[Задержка отправки]]=0)+0)</f>
        <v>1</v>
      </c>
      <c r="R243" s="25">
        <f>IF(ISBLANK(ТаблДан[[#This Row],[Дата отправки]]),0,1-ТаблДан[[#This Row],[Отправка 
без задержки]])</f>
        <v>0</v>
      </c>
      <c r="S243" s="46" t="str">
        <f>IF(COUNTBLANK(ТаблДан[[#This Row],[Дата подготовки]:[Периодичность]])&gt;0,"Пустые ячейки", "")</f>
        <v/>
      </c>
    </row>
    <row r="244" spans="2:19" s="1" customFormat="1" ht="27" hidden="1" customHeight="1" x14ac:dyDescent="0.25">
      <c r="B244" s="26">
        <f>YEAR(IF(ISBLANK(ТаблДан[Срок подготовки]),ТаблДан[Срок отправки],ТаблДан[Срок подготовки]))</f>
        <v>2023</v>
      </c>
      <c r="C244" s="26" t="str">
        <f>TEXT(ТаблДан[[#This Row],[Срок подготовки]],"МММ")</f>
        <v>янв</v>
      </c>
      <c r="D244" s="28">
        <v>44944</v>
      </c>
      <c r="E244" s="21">
        <v>44944</v>
      </c>
      <c r="F244" s="28">
        <v>44944</v>
      </c>
      <c r="G244" s="21">
        <v>44946</v>
      </c>
      <c r="H244" s="22" t="s">
        <v>3</v>
      </c>
      <c r="I244" s="23" t="s">
        <v>73</v>
      </c>
      <c r="J244" s="24" t="s">
        <v>9</v>
      </c>
      <c r="K244" s="25">
        <f>MAX(ТаблДан[Дата подготовки]-ТаблДан[Срок подготовки],0)</f>
        <v>0</v>
      </c>
      <c r="L244" s="25">
        <f>MAX(ТаблДан[[#This Row],[Дата отправки]]-ТаблДан[[#This Row],[Срок отправки]],0)</f>
        <v>0</v>
      </c>
      <c r="M244" s="25">
        <f>IF(ISBLANK(ТаблДан[[#This Row],[Дата подготовки]]),0,-MIN(ТаблДан[Дата подготовки]-ТаблДан[Срок подготовки],0))</f>
        <v>0</v>
      </c>
      <c r="N244" s="25">
        <f>IF(ISBLANK(ТаблДан[[#This Row],[Дата отправки]]),0,-MIN(ТаблДан[Дата отправки]-ТаблДан[Срок отправки],0))</f>
        <v>2</v>
      </c>
      <c r="O244" s="25">
        <f>IF(ISBLANK(ТаблДан[[#This Row],[Дата подготовки]]),0,(ТаблДан[Задержка подготовки]=0)+0)</f>
        <v>1</v>
      </c>
      <c r="P244" s="25">
        <f>IF(ISBLANK(ТаблДан[[#This Row],[Дата подготовки]]),0,1-ТаблДан[[#This Row],[Подготовка без задержки]])</f>
        <v>0</v>
      </c>
      <c r="Q244" s="25">
        <f>IF(ISBLANK(ТаблДан[[#This Row],[Дата отправки]]),0,(ТаблДан[[#This Row],[Задержка отправки]]=0)+0)</f>
        <v>1</v>
      </c>
      <c r="R244" s="25">
        <f>IF(ISBLANK(ТаблДан[[#This Row],[Дата отправки]]),0,1-ТаблДан[[#This Row],[Отправка 
без задержки]])</f>
        <v>0</v>
      </c>
      <c r="S244" s="46" t="str">
        <f>IF(COUNTBLANK(ТаблДан[[#This Row],[Дата подготовки]:[Периодичность]])&gt;0,"Пустые ячейки", "")</f>
        <v/>
      </c>
    </row>
    <row r="245" spans="2:19" s="1" customFormat="1" ht="27" hidden="1" customHeight="1" x14ac:dyDescent="0.25">
      <c r="B245" s="26">
        <f>YEAR(IF(ISBLANK(ТаблДан[Срок подготовки]),ТаблДан[Срок отправки],ТаблДан[Срок подготовки]))</f>
        <v>2022</v>
      </c>
      <c r="C245" s="26" t="str">
        <f>TEXT(ТаблДан[[#This Row],[Срок подготовки]],"МММ")</f>
        <v>янв</v>
      </c>
      <c r="D245" s="21">
        <v>44538</v>
      </c>
      <c r="E245" s="21">
        <v>44582</v>
      </c>
      <c r="F245" s="21">
        <v>44538</v>
      </c>
      <c r="G245" s="21">
        <v>44586</v>
      </c>
      <c r="H245" s="22" t="s">
        <v>7</v>
      </c>
      <c r="I245" s="23" t="s">
        <v>24</v>
      </c>
      <c r="J245" s="24" t="s">
        <v>11</v>
      </c>
      <c r="K245" s="25">
        <f>MAX(ТаблДан[Дата подготовки]-ТаблДан[Срок подготовки],0)</f>
        <v>0</v>
      </c>
      <c r="L245" s="25">
        <f>MAX(ТаблДан[[#This Row],[Дата отправки]]-ТаблДан[[#This Row],[Срок отправки]],0)</f>
        <v>0</v>
      </c>
      <c r="M245" s="25">
        <f>IF(ISBLANK(ТаблДан[[#This Row],[Дата подготовки]]),0,-MIN(ТаблДан[Дата подготовки]-ТаблДан[Срок подготовки],0))</f>
        <v>44</v>
      </c>
      <c r="N245" s="25">
        <f>IF(ISBLANK(ТаблДан[[#This Row],[Дата отправки]]),0,-MIN(ТаблДан[Дата отправки]-ТаблДан[Срок отправки],0))</f>
        <v>48</v>
      </c>
      <c r="O245" s="25">
        <f>IF(ISBLANK(ТаблДан[[#This Row],[Дата подготовки]]),0,(ТаблДан[Задержка подготовки]=0)+0)</f>
        <v>1</v>
      </c>
      <c r="P245" s="25">
        <f>IF(ISBLANK(ТаблДан[[#This Row],[Дата подготовки]]),0,1-ТаблДан[[#This Row],[Подготовка без задержки]])</f>
        <v>0</v>
      </c>
      <c r="Q245" s="25">
        <f>IF(ISBLANK(ТаблДан[[#This Row],[Дата отправки]]),0,(ТаблДан[[#This Row],[Задержка отправки]]=0)+0)</f>
        <v>1</v>
      </c>
      <c r="R245" s="25">
        <f>IF(ISBLANK(ТаблДан[[#This Row],[Дата отправки]]),0,1-ТаблДан[[#This Row],[Отправка 
без задержки]])</f>
        <v>0</v>
      </c>
      <c r="S245" s="46" t="str">
        <f>IF(COUNTBLANK(ТаблДан[[#This Row],[Дата подготовки]:[Периодичность]])&gt;0,"Пустые ячейки", "")</f>
        <v/>
      </c>
    </row>
    <row r="246" spans="2:19" s="1" customFormat="1" ht="27" hidden="1" customHeight="1" x14ac:dyDescent="0.25">
      <c r="B246" s="26">
        <f>YEAR(IF(ISBLANK(ТаблДан[Срок подготовки]),ТаблДан[Срок отправки],ТаблДан[Срок подготовки]))</f>
        <v>2023</v>
      </c>
      <c r="C246" s="26" t="str">
        <f>TEXT(ТаблДан[[#This Row],[Срок подготовки]],"МММ")</f>
        <v>янв</v>
      </c>
      <c r="D246" s="28">
        <v>44902</v>
      </c>
      <c r="E246" s="21">
        <v>44945</v>
      </c>
      <c r="F246" s="28">
        <v>44902</v>
      </c>
      <c r="G246" s="21">
        <v>44949</v>
      </c>
      <c r="H246" s="22" t="s">
        <v>7</v>
      </c>
      <c r="I246" s="23" t="s">
        <v>66</v>
      </c>
      <c r="J246" s="24" t="s">
        <v>11</v>
      </c>
      <c r="K246" s="25">
        <f>MAX(ТаблДан[Дата подготовки]-ТаблДан[Срок подготовки],0)</f>
        <v>0</v>
      </c>
      <c r="L246" s="25">
        <f>MAX(ТаблДан[[#This Row],[Дата отправки]]-ТаблДан[[#This Row],[Срок отправки]],0)</f>
        <v>0</v>
      </c>
      <c r="M246" s="25">
        <f>IF(ISBLANK(ТаблДан[[#This Row],[Дата подготовки]]),0,-MIN(ТаблДан[Дата подготовки]-ТаблДан[Срок подготовки],0))</f>
        <v>43</v>
      </c>
      <c r="N246" s="25">
        <f>IF(ISBLANK(ТаблДан[[#This Row],[Дата отправки]]),0,-MIN(ТаблДан[Дата отправки]-ТаблДан[Срок отправки],0))</f>
        <v>47</v>
      </c>
      <c r="O246" s="25">
        <f>IF(ISBLANK(ТаблДан[[#This Row],[Дата подготовки]]),0,(ТаблДан[Задержка подготовки]=0)+0)</f>
        <v>1</v>
      </c>
      <c r="P246" s="25">
        <f>IF(ISBLANK(ТаблДан[[#This Row],[Дата подготовки]]),0,1-ТаблДан[[#This Row],[Подготовка без задержки]])</f>
        <v>0</v>
      </c>
      <c r="Q246" s="25">
        <f>IF(ISBLANK(ТаблДан[[#This Row],[Дата отправки]]),0,(ТаблДан[[#This Row],[Задержка отправки]]=0)+0)</f>
        <v>1</v>
      </c>
      <c r="R246" s="25">
        <f>IF(ISBLANK(ТаблДан[[#This Row],[Дата отправки]]),0,1-ТаблДан[[#This Row],[Отправка 
без задержки]])</f>
        <v>0</v>
      </c>
      <c r="S246" s="46" t="str">
        <f>IF(COUNTBLANK(ТаблДан[[#This Row],[Дата подготовки]:[Периодичность]])&gt;0,"Пустые ячейки", "")</f>
        <v/>
      </c>
    </row>
    <row r="247" spans="2:19" s="1" customFormat="1" ht="27" hidden="1" customHeight="1" x14ac:dyDescent="0.25">
      <c r="B247" s="26">
        <f>YEAR(IF(ISBLANK(ТаблДан[Срок подготовки]),ТаблДан[Срок отправки],ТаблДан[Срок подготовки]))</f>
        <v>2023</v>
      </c>
      <c r="C247" s="26" t="str">
        <f>TEXT(ТаблДан[[#This Row],[Срок подготовки]],"МММ")</f>
        <v>янв</v>
      </c>
      <c r="D247" s="28">
        <v>44902</v>
      </c>
      <c r="E247" s="21">
        <v>44945</v>
      </c>
      <c r="F247" s="28">
        <v>44902</v>
      </c>
      <c r="G247" s="21">
        <v>44949</v>
      </c>
      <c r="H247" s="22" t="s">
        <v>7</v>
      </c>
      <c r="I247" s="23" t="s">
        <v>35</v>
      </c>
      <c r="J247" s="24" t="s">
        <v>11</v>
      </c>
      <c r="K247" s="25">
        <f>MAX(ТаблДан[Дата подготовки]-ТаблДан[Срок подготовки],0)</f>
        <v>0</v>
      </c>
      <c r="L247" s="25">
        <f>MAX(ТаблДан[[#This Row],[Дата отправки]]-ТаблДан[[#This Row],[Срок отправки]],0)</f>
        <v>0</v>
      </c>
      <c r="M247" s="25">
        <f>IF(ISBLANK(ТаблДан[[#This Row],[Дата подготовки]]),0,-MIN(ТаблДан[Дата подготовки]-ТаблДан[Срок подготовки],0))</f>
        <v>43</v>
      </c>
      <c r="N247" s="25">
        <f>IF(ISBLANK(ТаблДан[[#This Row],[Дата отправки]]),0,-MIN(ТаблДан[Дата отправки]-ТаблДан[Срок отправки],0))</f>
        <v>47</v>
      </c>
      <c r="O247" s="25">
        <f>IF(ISBLANK(ТаблДан[[#This Row],[Дата подготовки]]),0,(ТаблДан[Задержка подготовки]=0)+0)</f>
        <v>1</v>
      </c>
      <c r="P247" s="25">
        <f>IF(ISBLANK(ТаблДан[[#This Row],[Дата подготовки]]),0,1-ТаблДан[[#This Row],[Подготовка без задержки]])</f>
        <v>0</v>
      </c>
      <c r="Q247" s="25">
        <f>IF(ISBLANK(ТаблДан[[#This Row],[Дата отправки]]),0,(ТаблДан[[#This Row],[Задержка отправки]]=0)+0)</f>
        <v>1</v>
      </c>
      <c r="R247" s="25">
        <f>IF(ISBLANK(ТаблДан[[#This Row],[Дата отправки]]),0,1-ТаблДан[[#This Row],[Отправка 
без задержки]])</f>
        <v>0</v>
      </c>
      <c r="S247" s="46" t="str">
        <f>IF(COUNTBLANK(ТаблДан[[#This Row],[Дата подготовки]:[Периодичность]])&gt;0,"Пустые ячейки", "")</f>
        <v/>
      </c>
    </row>
    <row r="248" spans="2:19" s="1" customFormat="1" ht="27" hidden="1" customHeight="1" x14ac:dyDescent="0.25">
      <c r="B248" s="26">
        <f>YEAR(IF(ISBLANK(ТаблДан[Срок подготовки]),ТаблДан[Срок отправки],ТаблДан[Срок подготовки]))</f>
        <v>2023</v>
      </c>
      <c r="C248" s="26" t="str">
        <f>TEXT(ТаблДан[[#This Row],[Срок подготовки]],"МММ")</f>
        <v>янв</v>
      </c>
      <c r="D248" s="28">
        <v>44902</v>
      </c>
      <c r="E248" s="21">
        <v>44945</v>
      </c>
      <c r="F248" s="28">
        <v>44902</v>
      </c>
      <c r="G248" s="21">
        <v>44949</v>
      </c>
      <c r="H248" s="22" t="s">
        <v>7</v>
      </c>
      <c r="I248" s="23" t="s">
        <v>24</v>
      </c>
      <c r="J248" s="24" t="s">
        <v>11</v>
      </c>
      <c r="K248" s="25">
        <f>MAX(ТаблДан[Дата подготовки]-ТаблДан[Срок подготовки],0)</f>
        <v>0</v>
      </c>
      <c r="L248" s="25">
        <f>MAX(ТаблДан[[#This Row],[Дата отправки]]-ТаблДан[[#This Row],[Срок отправки]],0)</f>
        <v>0</v>
      </c>
      <c r="M248" s="25">
        <f>IF(ISBLANK(ТаблДан[[#This Row],[Дата подготовки]]),0,-MIN(ТаблДан[Дата подготовки]-ТаблДан[Срок подготовки],0))</f>
        <v>43</v>
      </c>
      <c r="N248" s="25">
        <f>IF(ISBLANK(ТаблДан[[#This Row],[Дата отправки]]),0,-MIN(ТаблДан[Дата отправки]-ТаблДан[Срок отправки],0))</f>
        <v>47</v>
      </c>
      <c r="O248" s="25">
        <f>IF(ISBLANK(ТаблДан[[#This Row],[Дата подготовки]]),0,(ТаблДан[Задержка подготовки]=0)+0)</f>
        <v>1</v>
      </c>
      <c r="P248" s="25">
        <f>IF(ISBLANK(ТаблДан[[#This Row],[Дата подготовки]]),0,1-ТаблДан[[#This Row],[Подготовка без задержки]])</f>
        <v>0</v>
      </c>
      <c r="Q248" s="25">
        <f>IF(ISBLANK(ТаблДан[[#This Row],[Дата отправки]]),0,(ТаблДан[[#This Row],[Задержка отправки]]=0)+0)</f>
        <v>1</v>
      </c>
      <c r="R248" s="25">
        <f>IF(ISBLANK(ТаблДан[[#This Row],[Дата отправки]]),0,1-ТаблДан[[#This Row],[Отправка 
без задержки]])</f>
        <v>0</v>
      </c>
      <c r="S248" s="46" t="str">
        <f>IF(COUNTBLANK(ТаблДан[[#This Row],[Дата подготовки]:[Периодичность]])&gt;0,"Пустые ячейки", "")</f>
        <v/>
      </c>
    </row>
    <row r="249" spans="2:19" s="1" customFormat="1" ht="27" hidden="1" customHeight="1" x14ac:dyDescent="0.25">
      <c r="B249" s="26">
        <f>YEAR(IF(ISBLANK(ТаблДан[Срок подготовки]),ТаблДан[Срок отправки],ТаблДан[Срок подготовки]))</f>
        <v>2023</v>
      </c>
      <c r="C249" s="26" t="str">
        <f>TEXT(ТаблДан[[#This Row],[Срок подготовки]],"МММ")</f>
        <v>янв</v>
      </c>
      <c r="D249" s="28">
        <v>44949</v>
      </c>
      <c r="E249" s="21">
        <v>44952</v>
      </c>
      <c r="F249" s="28">
        <v>44952</v>
      </c>
      <c r="G249" s="21">
        <v>44956</v>
      </c>
      <c r="H249" s="22" t="s">
        <v>5</v>
      </c>
      <c r="I249" s="23" t="s">
        <v>75</v>
      </c>
      <c r="J249" s="24" t="s">
        <v>11</v>
      </c>
      <c r="K249" s="25">
        <f>MAX(ТаблДан[Дата подготовки]-ТаблДан[Срок подготовки],0)</f>
        <v>0</v>
      </c>
      <c r="L249" s="25">
        <f>MAX(ТаблДан[[#This Row],[Дата отправки]]-ТаблДан[[#This Row],[Срок отправки]],0)</f>
        <v>0</v>
      </c>
      <c r="M249" s="25">
        <f>IF(ISBLANK(ТаблДан[[#This Row],[Дата подготовки]]),0,-MIN(ТаблДан[Дата подготовки]-ТаблДан[Срок подготовки],0))</f>
        <v>3</v>
      </c>
      <c r="N249" s="25">
        <f>IF(ISBLANK(ТаблДан[[#This Row],[Дата отправки]]),0,-MIN(ТаблДан[Дата отправки]-ТаблДан[Срок отправки],0))</f>
        <v>4</v>
      </c>
      <c r="O249" s="25">
        <f>IF(ISBLANK(ТаблДан[[#This Row],[Дата подготовки]]),0,(ТаблДан[Задержка подготовки]=0)+0)</f>
        <v>1</v>
      </c>
      <c r="P249" s="25">
        <f>IF(ISBLANK(ТаблДан[[#This Row],[Дата подготовки]]),0,1-ТаблДан[[#This Row],[Подготовка без задержки]])</f>
        <v>0</v>
      </c>
      <c r="Q249" s="25">
        <f>IF(ISBLANK(ТаблДан[[#This Row],[Дата отправки]]),0,(ТаблДан[[#This Row],[Задержка отправки]]=0)+0)</f>
        <v>1</v>
      </c>
      <c r="R249" s="25">
        <f>IF(ISBLANK(ТаблДан[[#This Row],[Дата отправки]]),0,1-ТаблДан[[#This Row],[Отправка 
без задержки]])</f>
        <v>0</v>
      </c>
      <c r="S249" s="46" t="str">
        <f>IF(COUNTBLANK(ТаблДан[[#This Row],[Дата подготовки]:[Периодичность]])&gt;0,"Пустые ячейки", "")</f>
        <v/>
      </c>
    </row>
    <row r="250" spans="2:19" s="1" customFormat="1" ht="27" hidden="1" customHeight="1" x14ac:dyDescent="0.25">
      <c r="B250" s="26">
        <f>YEAR(IF(ISBLANK(ТаблДан[Срок подготовки]),ТаблДан[Срок отправки],ТаблДан[Срок подготовки]))</f>
        <v>2023</v>
      </c>
      <c r="C250" s="26" t="str">
        <f>TEXT(ТаблДан[[#This Row],[Срок подготовки]],"МММ")</f>
        <v>янв</v>
      </c>
      <c r="D250" s="28">
        <v>44949</v>
      </c>
      <c r="E250" s="21">
        <v>44952</v>
      </c>
      <c r="F250" s="28">
        <v>44952</v>
      </c>
      <c r="G250" s="21">
        <v>44956</v>
      </c>
      <c r="H250" s="22" t="s">
        <v>5</v>
      </c>
      <c r="I250" s="23" t="s">
        <v>29</v>
      </c>
      <c r="J250" s="24" t="s">
        <v>11</v>
      </c>
      <c r="K250" s="25">
        <f>MAX(ТаблДан[Дата подготовки]-ТаблДан[Срок подготовки],0)</f>
        <v>0</v>
      </c>
      <c r="L250" s="25">
        <f>MAX(ТаблДан[[#This Row],[Дата отправки]]-ТаблДан[[#This Row],[Срок отправки]],0)</f>
        <v>0</v>
      </c>
      <c r="M250" s="25">
        <f>IF(ISBLANK(ТаблДан[[#This Row],[Дата подготовки]]),0,-MIN(ТаблДан[Дата подготовки]-ТаблДан[Срок подготовки],0))</f>
        <v>3</v>
      </c>
      <c r="N250" s="25">
        <f>IF(ISBLANK(ТаблДан[[#This Row],[Дата отправки]]),0,-MIN(ТаблДан[Дата отправки]-ТаблДан[Срок отправки],0))</f>
        <v>4</v>
      </c>
      <c r="O250" s="25">
        <f>IF(ISBLANK(ТаблДан[[#This Row],[Дата подготовки]]),0,(ТаблДан[Задержка подготовки]=0)+0)</f>
        <v>1</v>
      </c>
      <c r="P250" s="25">
        <f>IF(ISBLANK(ТаблДан[[#This Row],[Дата подготовки]]),0,1-ТаблДан[[#This Row],[Подготовка без задержки]])</f>
        <v>0</v>
      </c>
      <c r="Q250" s="25">
        <f>IF(ISBLANK(ТаблДан[[#This Row],[Дата отправки]]),0,(ТаблДан[[#This Row],[Задержка отправки]]=0)+0)</f>
        <v>1</v>
      </c>
      <c r="R250" s="25">
        <f>IF(ISBLANK(ТаблДан[[#This Row],[Дата отправки]]),0,1-ТаблДан[[#This Row],[Отправка 
без задержки]])</f>
        <v>0</v>
      </c>
      <c r="S250" s="46" t="str">
        <f>IF(COUNTBLANK(ТаблДан[[#This Row],[Дата подготовки]:[Периодичность]])&gt;0,"Пустые ячейки", "")</f>
        <v/>
      </c>
    </row>
    <row r="251" spans="2:19" s="1" customFormat="1" ht="27" hidden="1" customHeight="1" x14ac:dyDescent="0.25">
      <c r="B251" s="26">
        <f>YEAR(IF(ISBLANK(ТаблДан[Срок подготовки]),ТаблДан[Срок отправки],ТаблДан[Срок подготовки]))</f>
        <v>2023</v>
      </c>
      <c r="C251" s="26" t="str">
        <f>TEXT(ТаблДан[[#This Row],[Срок подготовки]],"МММ")</f>
        <v>янв</v>
      </c>
      <c r="D251" s="28">
        <v>44949</v>
      </c>
      <c r="E251" s="21">
        <v>44952</v>
      </c>
      <c r="F251" s="28">
        <v>44952</v>
      </c>
      <c r="G251" s="21">
        <v>44956</v>
      </c>
      <c r="H251" s="22" t="s">
        <v>5</v>
      </c>
      <c r="I251" s="23" t="s">
        <v>74</v>
      </c>
      <c r="J251" s="24" t="s">
        <v>11</v>
      </c>
      <c r="K251" s="25">
        <f>MAX(ТаблДан[Дата подготовки]-ТаблДан[Срок подготовки],0)</f>
        <v>0</v>
      </c>
      <c r="L251" s="25">
        <f>MAX(ТаблДан[[#This Row],[Дата отправки]]-ТаблДан[[#This Row],[Срок отправки]],0)</f>
        <v>0</v>
      </c>
      <c r="M251" s="25">
        <f>IF(ISBLANK(ТаблДан[[#This Row],[Дата подготовки]]),0,-MIN(ТаблДан[Дата подготовки]-ТаблДан[Срок подготовки],0))</f>
        <v>3</v>
      </c>
      <c r="N251" s="25">
        <f>IF(ISBLANK(ТаблДан[[#This Row],[Дата отправки]]),0,-MIN(ТаблДан[Дата отправки]-ТаблДан[Срок отправки],0))</f>
        <v>4</v>
      </c>
      <c r="O251" s="25">
        <f>IF(ISBLANK(ТаблДан[[#This Row],[Дата подготовки]]),0,(ТаблДан[Задержка подготовки]=0)+0)</f>
        <v>1</v>
      </c>
      <c r="P251" s="25">
        <f>IF(ISBLANK(ТаблДан[[#This Row],[Дата подготовки]]),0,1-ТаблДан[[#This Row],[Подготовка без задержки]])</f>
        <v>0</v>
      </c>
      <c r="Q251" s="25">
        <f>IF(ISBLANK(ТаблДан[[#This Row],[Дата отправки]]),0,(ТаблДан[[#This Row],[Задержка отправки]]=0)+0)</f>
        <v>1</v>
      </c>
      <c r="R251" s="25">
        <f>IF(ISBLANK(ТаблДан[[#This Row],[Дата отправки]]),0,1-ТаблДан[[#This Row],[Отправка 
без задержки]])</f>
        <v>0</v>
      </c>
      <c r="S251" s="46" t="str">
        <f>IF(COUNTBLANK(ТаблДан[[#This Row],[Дата подготовки]:[Периодичность]])&gt;0,"Пустые ячейки", "")</f>
        <v/>
      </c>
    </row>
    <row r="252" spans="2:19" s="1" customFormat="1" ht="27" hidden="1" customHeight="1" x14ac:dyDescent="0.25">
      <c r="B252" s="26">
        <f>YEAR(IF(ISBLANK(ТаблДан[Срок подготовки]),ТаблДан[Срок отправки],ТаблДан[Срок подготовки]))</f>
        <v>2023</v>
      </c>
      <c r="C252" s="26" t="str">
        <f>TEXT(ТаблДан[[#This Row],[Срок подготовки]],"МММ")</f>
        <v>янв</v>
      </c>
      <c r="D252" s="28">
        <v>44949</v>
      </c>
      <c r="E252" s="21">
        <v>44952</v>
      </c>
      <c r="F252" s="28">
        <v>44952</v>
      </c>
      <c r="G252" s="21">
        <v>44956</v>
      </c>
      <c r="H252" s="22" t="s">
        <v>5</v>
      </c>
      <c r="I252" s="23" t="s">
        <v>28</v>
      </c>
      <c r="J252" s="24" t="s">
        <v>11</v>
      </c>
      <c r="K252" s="25">
        <f>MAX(ТаблДан[Дата подготовки]-ТаблДан[Срок подготовки],0)</f>
        <v>0</v>
      </c>
      <c r="L252" s="25">
        <f>MAX(ТаблДан[[#This Row],[Дата отправки]]-ТаблДан[[#This Row],[Срок отправки]],0)</f>
        <v>0</v>
      </c>
      <c r="M252" s="25">
        <f>IF(ISBLANK(ТаблДан[[#This Row],[Дата подготовки]]),0,-MIN(ТаблДан[Дата подготовки]-ТаблДан[Срок подготовки],0))</f>
        <v>3</v>
      </c>
      <c r="N252" s="25">
        <f>IF(ISBLANK(ТаблДан[[#This Row],[Дата отправки]]),0,-MIN(ТаблДан[Дата отправки]-ТаблДан[Срок отправки],0))</f>
        <v>4</v>
      </c>
      <c r="O252" s="25">
        <f>IF(ISBLANK(ТаблДан[[#This Row],[Дата подготовки]]),0,(ТаблДан[Задержка подготовки]=0)+0)</f>
        <v>1</v>
      </c>
      <c r="P252" s="25">
        <f>IF(ISBLANK(ТаблДан[[#This Row],[Дата подготовки]]),0,1-ТаблДан[[#This Row],[Подготовка без задержки]])</f>
        <v>0</v>
      </c>
      <c r="Q252" s="25">
        <f>IF(ISBLANK(ТаблДан[[#This Row],[Дата отправки]]),0,(ТаблДан[[#This Row],[Задержка отправки]]=0)+0)</f>
        <v>1</v>
      </c>
      <c r="R252" s="25">
        <f>IF(ISBLANK(ТаблДан[[#This Row],[Дата отправки]]),0,1-ТаблДан[[#This Row],[Отправка 
без задержки]])</f>
        <v>0</v>
      </c>
      <c r="S252" s="46" t="str">
        <f>IF(COUNTBLANK(ТаблДан[[#This Row],[Дата подготовки]:[Периодичность]])&gt;0,"Пустые ячейки", "")</f>
        <v/>
      </c>
    </row>
    <row r="253" spans="2:19" s="1" customFormat="1" ht="27" hidden="1" customHeight="1" x14ac:dyDescent="0.25">
      <c r="B253" s="26">
        <f>YEAR(IF(ISBLANK(ТаблДан[Срок подготовки]),ТаблДан[Срок отправки],ТаблДан[Срок подготовки]))</f>
        <v>2023</v>
      </c>
      <c r="C253" s="26" t="str">
        <f>TEXT(ТаблДан[[#This Row],[Срок подготовки]],"МММ")</f>
        <v>янв</v>
      </c>
      <c r="D253" s="28">
        <v>44952</v>
      </c>
      <c r="E253" s="21">
        <v>44952</v>
      </c>
      <c r="F253" s="28">
        <v>44952</v>
      </c>
      <c r="G253" s="21">
        <v>44956</v>
      </c>
      <c r="H253" s="22" t="s">
        <v>6</v>
      </c>
      <c r="I253" s="23" t="s">
        <v>67</v>
      </c>
      <c r="J253" s="40" t="s">
        <v>11</v>
      </c>
      <c r="K253" s="25">
        <f>MAX(ТаблДан[Дата подготовки]-ТаблДан[Срок подготовки],0)</f>
        <v>0</v>
      </c>
      <c r="L253" s="25">
        <f>MAX(ТаблДан[[#This Row],[Дата отправки]]-ТаблДан[[#This Row],[Срок отправки]],0)</f>
        <v>0</v>
      </c>
      <c r="M253" s="25">
        <f>IF(ISBLANK(ТаблДан[[#This Row],[Дата подготовки]]),0,-MIN(ТаблДан[Дата подготовки]-ТаблДан[Срок подготовки],0))</f>
        <v>0</v>
      </c>
      <c r="N253" s="25">
        <f>IF(ISBLANK(ТаблДан[[#This Row],[Дата отправки]]),0,-MIN(ТаблДан[Дата отправки]-ТаблДан[Срок отправки],0))</f>
        <v>4</v>
      </c>
      <c r="O253" s="25">
        <f>IF(ISBLANK(ТаблДан[[#This Row],[Дата подготовки]]),0,(ТаблДан[Задержка подготовки]=0)+0)</f>
        <v>1</v>
      </c>
      <c r="P253" s="25">
        <f>IF(ISBLANK(ТаблДан[[#This Row],[Дата подготовки]]),0,1-ТаблДан[[#This Row],[Подготовка без задержки]])</f>
        <v>0</v>
      </c>
      <c r="Q253" s="25">
        <f>IF(ISBLANK(ТаблДан[[#This Row],[Дата отправки]]),0,(ТаблДан[[#This Row],[Задержка отправки]]=0)+0)</f>
        <v>1</v>
      </c>
      <c r="R253" s="25">
        <f>IF(ISBLANK(ТаблДан[[#This Row],[Дата отправки]]),0,1-ТаблДан[[#This Row],[Отправка 
без задержки]])</f>
        <v>0</v>
      </c>
      <c r="S253" s="46" t="str">
        <f>IF(COUNTBLANK(ТаблДан[[#This Row],[Дата подготовки]:[Периодичность]])&gt;0,"Пустые ячейки", "")</f>
        <v/>
      </c>
    </row>
    <row r="254" spans="2:19" s="1" customFormat="1" ht="27" hidden="1" customHeight="1" x14ac:dyDescent="0.25">
      <c r="B254" s="26">
        <f>YEAR(IF(ISBLANK(ТаблДан[Срок подготовки]),ТаблДан[Срок отправки],ТаблДан[Срок подготовки]))</f>
        <v>2023</v>
      </c>
      <c r="C254" s="26" t="str">
        <f>TEXT(ТаблДан[[#This Row],[Срок подготовки]],"МММ")</f>
        <v>янв</v>
      </c>
      <c r="D254" s="28">
        <v>44944</v>
      </c>
      <c r="E254" s="21">
        <v>44952</v>
      </c>
      <c r="F254" s="28">
        <v>44944</v>
      </c>
      <c r="G254" s="21">
        <v>44956</v>
      </c>
      <c r="H254" s="22" t="s">
        <v>7</v>
      </c>
      <c r="I254" s="23" t="s">
        <v>22</v>
      </c>
      <c r="J254" s="24" t="s">
        <v>11</v>
      </c>
      <c r="K254" s="25">
        <f>MAX(ТаблДан[Дата подготовки]-ТаблДан[Срок подготовки],0)</f>
        <v>0</v>
      </c>
      <c r="L254" s="25">
        <f>MAX(ТаблДан[[#This Row],[Дата отправки]]-ТаблДан[[#This Row],[Срок отправки]],0)</f>
        <v>0</v>
      </c>
      <c r="M254" s="25">
        <f>IF(ISBLANK(ТаблДан[[#This Row],[Дата подготовки]]),0,-MIN(ТаблДан[Дата подготовки]-ТаблДан[Срок подготовки],0))</f>
        <v>8</v>
      </c>
      <c r="N254" s="25">
        <f>IF(ISBLANK(ТаблДан[[#This Row],[Дата отправки]]),0,-MIN(ТаблДан[Дата отправки]-ТаблДан[Срок отправки],0))</f>
        <v>12</v>
      </c>
      <c r="O254" s="25">
        <f>IF(ISBLANK(ТаблДан[[#This Row],[Дата подготовки]]),0,(ТаблДан[Задержка подготовки]=0)+0)</f>
        <v>1</v>
      </c>
      <c r="P254" s="25">
        <f>IF(ISBLANK(ТаблДан[[#This Row],[Дата подготовки]]),0,1-ТаблДан[[#This Row],[Подготовка без задержки]])</f>
        <v>0</v>
      </c>
      <c r="Q254" s="25">
        <f>IF(ISBLANK(ТаблДан[[#This Row],[Дата отправки]]),0,(ТаблДан[[#This Row],[Задержка отправки]]=0)+0)</f>
        <v>1</v>
      </c>
      <c r="R254" s="25">
        <f>IF(ISBLANK(ТаблДан[[#This Row],[Дата отправки]]),0,1-ТаблДан[[#This Row],[Отправка 
без задержки]])</f>
        <v>0</v>
      </c>
      <c r="S254" s="46" t="str">
        <f>IF(COUNTBLANK(ТаблДан[[#This Row],[Дата подготовки]:[Периодичность]])&gt;0,"Пустые ячейки", "")</f>
        <v/>
      </c>
    </row>
    <row r="255" spans="2:19" s="1" customFormat="1" ht="27" hidden="1" customHeight="1" x14ac:dyDescent="0.25">
      <c r="B255" s="26">
        <f>YEAR(IF(ISBLANK(ТаблДан[Срок подготовки]),ТаблДан[Срок отправки],ТаблДан[Срок подготовки]))</f>
        <v>2023</v>
      </c>
      <c r="C255" s="26" t="str">
        <f>TEXT(ТаблДан[[#This Row],[Срок подготовки]],"МММ")</f>
        <v>фев</v>
      </c>
      <c r="D255" s="28">
        <v>44957</v>
      </c>
      <c r="E255" s="21">
        <v>44958</v>
      </c>
      <c r="F255" s="28">
        <v>44957</v>
      </c>
      <c r="G255" s="21">
        <v>44960</v>
      </c>
      <c r="H255" s="22" t="s">
        <v>0</v>
      </c>
      <c r="I255" s="23" t="s">
        <v>76</v>
      </c>
      <c r="J255" s="24" t="s">
        <v>11</v>
      </c>
      <c r="K255" s="25">
        <f>MAX(ТаблДан[Дата подготовки]-ТаблДан[Срок подготовки],0)</f>
        <v>0</v>
      </c>
      <c r="L255" s="25">
        <f>MAX(ТаблДан[[#This Row],[Дата отправки]]-ТаблДан[[#This Row],[Срок отправки]],0)</f>
        <v>0</v>
      </c>
      <c r="M255" s="25">
        <f>IF(ISBLANK(ТаблДан[[#This Row],[Дата подготовки]]),0,-MIN(ТаблДан[Дата подготовки]-ТаблДан[Срок подготовки],0))</f>
        <v>1</v>
      </c>
      <c r="N255" s="25">
        <f>IF(ISBLANK(ТаблДан[[#This Row],[Дата отправки]]),0,-MIN(ТаблДан[Дата отправки]-ТаблДан[Срок отправки],0))</f>
        <v>3</v>
      </c>
      <c r="O255" s="25">
        <f>IF(ISBLANK(ТаблДан[[#This Row],[Дата подготовки]]),0,(ТаблДан[Задержка подготовки]=0)+0)</f>
        <v>1</v>
      </c>
      <c r="P255" s="25">
        <f>IF(ISBLANK(ТаблДан[[#This Row],[Дата подготовки]]),0,1-ТаблДан[[#This Row],[Подготовка без задержки]])</f>
        <v>0</v>
      </c>
      <c r="Q255" s="25">
        <f>IF(ISBLANK(ТаблДан[[#This Row],[Дата отправки]]),0,(ТаблДан[[#This Row],[Задержка отправки]]=0)+0)</f>
        <v>1</v>
      </c>
      <c r="R255" s="25">
        <f>IF(ISBLANK(ТаблДан[[#This Row],[Дата отправки]]),0,1-ТаблДан[[#This Row],[Отправка 
без задержки]])</f>
        <v>0</v>
      </c>
      <c r="S255" s="46" t="str">
        <f>IF(COUNTBLANK(ТаблДан[[#This Row],[Дата подготовки]:[Периодичность]])&gt;0,"Пустые ячейки", "")</f>
        <v/>
      </c>
    </row>
    <row r="256" spans="2:19" s="1" customFormat="1" ht="27" hidden="1" customHeight="1" x14ac:dyDescent="0.25">
      <c r="B256" s="26">
        <f>YEAR(IF(ISBLANK(ТаблДан[Срок подготовки]),ТаблДан[Срок отправки],ТаблДан[Срок подготовки]))</f>
        <v>2023</v>
      </c>
      <c r="C256" s="26" t="str">
        <f>TEXT(ТаблДан[[#This Row],[Срок подготовки]],"МММ")</f>
        <v>фев</v>
      </c>
      <c r="D256" s="28">
        <v>44957</v>
      </c>
      <c r="E256" s="21">
        <v>44958</v>
      </c>
      <c r="F256" s="28">
        <v>44957</v>
      </c>
      <c r="G256" s="21">
        <v>44960</v>
      </c>
      <c r="H256" s="22" t="s">
        <v>0</v>
      </c>
      <c r="I256" s="30" t="s">
        <v>38</v>
      </c>
      <c r="J256" s="24" t="s">
        <v>11</v>
      </c>
      <c r="K256" s="25">
        <f>MAX(ТаблДан[Дата подготовки]-ТаблДан[Срок подготовки],0)</f>
        <v>0</v>
      </c>
      <c r="L256" s="25">
        <f>MAX(ТаблДан[[#This Row],[Дата отправки]]-ТаблДан[[#This Row],[Срок отправки]],0)</f>
        <v>0</v>
      </c>
      <c r="M256" s="25">
        <f>IF(ISBLANK(ТаблДан[[#This Row],[Дата подготовки]]),0,-MIN(ТаблДан[Дата подготовки]-ТаблДан[Срок подготовки],0))</f>
        <v>1</v>
      </c>
      <c r="N256" s="25">
        <f>IF(ISBLANK(ТаблДан[[#This Row],[Дата отправки]]),0,-MIN(ТаблДан[Дата отправки]-ТаблДан[Срок отправки],0))</f>
        <v>3</v>
      </c>
      <c r="O256" s="25">
        <f>IF(ISBLANK(ТаблДан[[#This Row],[Дата подготовки]]),0,(ТаблДан[Задержка подготовки]=0)+0)</f>
        <v>1</v>
      </c>
      <c r="P256" s="25">
        <f>IF(ISBLANK(ТаблДан[[#This Row],[Дата подготовки]]),0,1-ТаблДан[[#This Row],[Подготовка без задержки]])</f>
        <v>0</v>
      </c>
      <c r="Q256" s="25">
        <f>IF(ISBLANK(ТаблДан[[#This Row],[Дата отправки]]),0,(ТаблДан[[#This Row],[Задержка отправки]]=0)+0)</f>
        <v>1</v>
      </c>
      <c r="R256" s="25">
        <f>IF(ISBLANK(ТаблДан[[#This Row],[Дата отправки]]),0,1-ТаблДан[[#This Row],[Отправка 
без задержки]])</f>
        <v>0</v>
      </c>
      <c r="S256" s="46" t="str">
        <f>IF(COUNTBLANK(ТаблДан[[#This Row],[Дата подготовки]:[Периодичность]])&gt;0,"Пустые ячейки", "")</f>
        <v/>
      </c>
    </row>
    <row r="257" spans="2:19" s="1" customFormat="1" ht="27" hidden="1" customHeight="1" x14ac:dyDescent="0.25">
      <c r="B257" s="26">
        <f>YEAR(IF(ISBLANK(ТаблДан[Срок подготовки]),ТаблДан[Срок отправки],ТаблДан[Срок подготовки]))</f>
        <v>2023</v>
      </c>
      <c r="C257" s="26" t="str">
        <f>TEXT(ТаблДан[[#This Row],[Срок подготовки]],"МММ")</f>
        <v>фев</v>
      </c>
      <c r="D257" s="28">
        <v>44957</v>
      </c>
      <c r="E257" s="21">
        <v>44958</v>
      </c>
      <c r="F257" s="28">
        <v>44957</v>
      </c>
      <c r="G257" s="21">
        <v>44960</v>
      </c>
      <c r="H257" s="22" t="s">
        <v>0</v>
      </c>
      <c r="I257" s="30" t="s">
        <v>39</v>
      </c>
      <c r="J257" s="24" t="s">
        <v>11</v>
      </c>
      <c r="K257" s="25">
        <f>MAX(ТаблДан[Дата подготовки]-ТаблДан[Срок подготовки],0)</f>
        <v>0</v>
      </c>
      <c r="L257" s="25">
        <f>MAX(ТаблДан[[#This Row],[Дата отправки]]-ТаблДан[[#This Row],[Срок отправки]],0)</f>
        <v>0</v>
      </c>
      <c r="M257" s="25">
        <f>IF(ISBLANK(ТаблДан[[#This Row],[Дата подготовки]]),0,-MIN(ТаблДан[Дата подготовки]-ТаблДан[Срок подготовки],0))</f>
        <v>1</v>
      </c>
      <c r="N257" s="25">
        <f>IF(ISBLANK(ТаблДан[[#This Row],[Дата отправки]]),0,-MIN(ТаблДан[Дата отправки]-ТаблДан[Срок отправки],0))</f>
        <v>3</v>
      </c>
      <c r="O257" s="25">
        <f>IF(ISBLANK(ТаблДан[[#This Row],[Дата подготовки]]),0,(ТаблДан[Задержка подготовки]=0)+0)</f>
        <v>1</v>
      </c>
      <c r="P257" s="25">
        <f>IF(ISBLANK(ТаблДан[[#This Row],[Дата подготовки]]),0,1-ТаблДан[[#This Row],[Подготовка без задержки]])</f>
        <v>0</v>
      </c>
      <c r="Q257" s="25">
        <f>IF(ISBLANK(ТаблДан[[#This Row],[Дата отправки]]),0,(ТаблДан[[#This Row],[Задержка отправки]]=0)+0)</f>
        <v>1</v>
      </c>
      <c r="R257" s="25">
        <f>IF(ISBLANK(ТаблДан[[#This Row],[Дата отправки]]),0,1-ТаблДан[[#This Row],[Отправка 
без задержки]])</f>
        <v>0</v>
      </c>
      <c r="S257" s="46" t="str">
        <f>IF(COUNTBLANK(ТаблДан[[#This Row],[Дата подготовки]:[Периодичность]])&gt;0,"Пустые ячейки", "")</f>
        <v/>
      </c>
    </row>
    <row r="258" spans="2:19" s="1" customFormat="1" ht="27" hidden="1" customHeight="1" x14ac:dyDescent="0.25">
      <c r="B258" s="26">
        <f>YEAR(IF(ISBLANK(ТаблДан[Срок подготовки]),ТаблДан[Срок отправки],ТаблДан[Срок подготовки]))</f>
        <v>2023</v>
      </c>
      <c r="C258" s="26" t="str">
        <f>TEXT(ТаблДан[[#This Row],[Срок подготовки]],"МММ")</f>
        <v>фев</v>
      </c>
      <c r="D258" s="28">
        <v>44957</v>
      </c>
      <c r="E258" s="21">
        <v>44958</v>
      </c>
      <c r="F258" s="28">
        <v>44957</v>
      </c>
      <c r="G258" s="21">
        <v>44960</v>
      </c>
      <c r="H258" s="22" t="s">
        <v>0</v>
      </c>
      <c r="I258" s="23" t="s">
        <v>44</v>
      </c>
      <c r="J258" s="24" t="s">
        <v>11</v>
      </c>
      <c r="K258" s="25">
        <f>MAX(ТаблДан[Дата подготовки]-ТаблДан[Срок подготовки],0)</f>
        <v>0</v>
      </c>
      <c r="L258" s="25">
        <f>MAX(ТаблДан[[#This Row],[Дата отправки]]-ТаблДан[[#This Row],[Срок отправки]],0)</f>
        <v>0</v>
      </c>
      <c r="M258" s="25">
        <f>IF(ISBLANK(ТаблДан[[#This Row],[Дата подготовки]]),0,-MIN(ТаблДан[Дата подготовки]-ТаблДан[Срок подготовки],0))</f>
        <v>1</v>
      </c>
      <c r="N258" s="25">
        <f>IF(ISBLANK(ТаблДан[[#This Row],[Дата отправки]]),0,-MIN(ТаблДан[Дата отправки]-ТаблДан[Срок отправки],0))</f>
        <v>3</v>
      </c>
      <c r="O258" s="25">
        <f>IF(ISBLANK(ТаблДан[[#This Row],[Дата подготовки]]),0,(ТаблДан[Задержка подготовки]=0)+0)</f>
        <v>1</v>
      </c>
      <c r="P258" s="25">
        <f>IF(ISBLANK(ТаблДан[[#This Row],[Дата подготовки]]),0,1-ТаблДан[[#This Row],[Подготовка без задержки]])</f>
        <v>0</v>
      </c>
      <c r="Q258" s="25">
        <f>IF(ISBLANK(ТаблДан[[#This Row],[Дата отправки]]),0,(ТаблДан[[#This Row],[Задержка отправки]]=0)+0)</f>
        <v>1</v>
      </c>
      <c r="R258" s="25">
        <f>IF(ISBLANK(ТаблДан[[#This Row],[Дата отправки]]),0,1-ТаблДан[[#This Row],[Отправка 
без задержки]])</f>
        <v>0</v>
      </c>
      <c r="S258" s="46" t="str">
        <f>IF(COUNTBLANK(ТаблДан[[#This Row],[Дата подготовки]:[Периодичность]])&gt;0,"Пустые ячейки", "")</f>
        <v/>
      </c>
    </row>
    <row r="259" spans="2:19" s="1" customFormat="1" ht="27" hidden="1" customHeight="1" x14ac:dyDescent="0.25">
      <c r="B259" s="26">
        <f>YEAR(IF(ISBLANK(ТаблДан[Срок подготовки]),ТаблДан[Срок отправки],ТаблДан[Срок подготовки]))</f>
        <v>2023</v>
      </c>
      <c r="C259" s="26" t="str">
        <f>TEXT(ТаблДан[[#This Row],[Срок подготовки]],"МММ")</f>
        <v>фев</v>
      </c>
      <c r="D259" s="28">
        <v>44936</v>
      </c>
      <c r="E259" s="21">
        <v>44958</v>
      </c>
      <c r="F259" s="28">
        <v>44939</v>
      </c>
      <c r="G259" s="21">
        <v>44960</v>
      </c>
      <c r="H259" s="22" t="s">
        <v>0</v>
      </c>
      <c r="I259" s="23" t="s">
        <v>95</v>
      </c>
      <c r="J259" s="24" t="s">
        <v>11</v>
      </c>
      <c r="K259" s="25">
        <f>MAX(ТаблДан[Дата подготовки]-ТаблДан[Срок подготовки],0)</f>
        <v>0</v>
      </c>
      <c r="L259" s="25">
        <f>MAX(ТаблДан[[#This Row],[Дата отправки]]-ТаблДан[[#This Row],[Срок отправки]],0)</f>
        <v>0</v>
      </c>
      <c r="M259" s="25">
        <f>IF(ISBLANK(ТаблДан[[#This Row],[Дата подготовки]]),0,-MIN(ТаблДан[Дата подготовки]-ТаблДан[Срок подготовки],0))</f>
        <v>22</v>
      </c>
      <c r="N259" s="25">
        <f>IF(ISBLANK(ТаблДан[[#This Row],[Дата отправки]]),0,-MIN(ТаблДан[Дата отправки]-ТаблДан[Срок отправки],0))</f>
        <v>21</v>
      </c>
      <c r="O259" s="25">
        <f>IF(ISBLANK(ТаблДан[[#This Row],[Дата подготовки]]),0,(ТаблДан[Задержка подготовки]=0)+0)</f>
        <v>1</v>
      </c>
      <c r="P259" s="25">
        <f>IF(ISBLANK(ТаблДан[[#This Row],[Дата подготовки]]),0,1-ТаблДан[[#This Row],[Подготовка без задержки]])</f>
        <v>0</v>
      </c>
      <c r="Q259" s="25">
        <f>IF(ISBLANK(ТаблДан[[#This Row],[Дата отправки]]),0,(ТаблДан[[#This Row],[Задержка отправки]]=0)+0)</f>
        <v>1</v>
      </c>
      <c r="R259" s="25">
        <f>IF(ISBLANK(ТаблДан[[#This Row],[Дата отправки]]),0,1-ТаблДан[[#This Row],[Отправка 
без задержки]])</f>
        <v>0</v>
      </c>
      <c r="S259" s="46" t="str">
        <f>IF(COUNTBLANK(ТаблДан[[#This Row],[Дата подготовки]:[Периодичность]])&gt;0,"Пустые ячейки", "")</f>
        <v/>
      </c>
    </row>
    <row r="260" spans="2:19" s="1" customFormat="1" ht="27" hidden="1" customHeight="1" x14ac:dyDescent="0.25">
      <c r="B260" s="26">
        <f>YEAR(IF(ISBLANK(ТаблДан[Срок подготовки]),ТаблДан[Срок отправки],ТаблДан[Срок подготовки]))</f>
        <v>2023</v>
      </c>
      <c r="C260" s="26" t="str">
        <f>TEXT(ТаблДан[[#This Row],[Срок подготовки]],"МММ")</f>
        <v>фев</v>
      </c>
      <c r="D260" s="28">
        <v>44967</v>
      </c>
      <c r="E260" s="21">
        <v>44967</v>
      </c>
      <c r="F260" s="28">
        <v>44970</v>
      </c>
      <c r="G260" s="21">
        <v>44971</v>
      </c>
      <c r="H260" s="22" t="s">
        <v>3</v>
      </c>
      <c r="I260" s="23" t="s">
        <v>73</v>
      </c>
      <c r="J260" s="24" t="s">
        <v>9</v>
      </c>
      <c r="K260" s="25">
        <f>MAX(ТаблДан[Дата подготовки]-ТаблДан[Срок подготовки],0)</f>
        <v>0</v>
      </c>
      <c r="L260" s="25">
        <f>MAX(ТаблДан[[#This Row],[Дата отправки]]-ТаблДан[[#This Row],[Срок отправки]],0)</f>
        <v>0</v>
      </c>
      <c r="M260" s="25">
        <f>IF(ISBLANK(ТаблДан[[#This Row],[Дата подготовки]]),0,-MIN(ТаблДан[Дата подготовки]-ТаблДан[Срок подготовки],0))</f>
        <v>0</v>
      </c>
      <c r="N260" s="25">
        <f>IF(ISBLANK(ТаблДан[[#This Row],[Дата отправки]]),0,-MIN(ТаблДан[Дата отправки]-ТаблДан[Срок отправки],0))</f>
        <v>1</v>
      </c>
      <c r="O260" s="25">
        <f>IF(ISBLANK(ТаблДан[[#This Row],[Дата подготовки]]),0,(ТаблДан[Задержка подготовки]=0)+0)</f>
        <v>1</v>
      </c>
      <c r="P260" s="25">
        <f>IF(ISBLANK(ТаблДан[[#This Row],[Дата подготовки]]),0,1-ТаблДан[[#This Row],[Подготовка без задержки]])</f>
        <v>0</v>
      </c>
      <c r="Q260" s="25">
        <f>IF(ISBLANK(ТаблДан[[#This Row],[Дата отправки]]),0,(ТаблДан[[#This Row],[Задержка отправки]]=0)+0)</f>
        <v>1</v>
      </c>
      <c r="R260" s="25">
        <f>IF(ISBLANK(ТаблДан[[#This Row],[Дата отправки]]),0,1-ТаблДан[[#This Row],[Отправка 
без задержки]])</f>
        <v>0</v>
      </c>
      <c r="S260" s="46" t="str">
        <f>IF(COUNTBLANK(ТаблДан[[#This Row],[Дата подготовки]:[Периодичность]])&gt;0,"Пустые ячейки", "")</f>
        <v/>
      </c>
    </row>
    <row r="261" spans="2:19" s="1" customFormat="1" ht="27" hidden="1" customHeight="1" x14ac:dyDescent="0.25">
      <c r="B261" s="26">
        <f>YEAR(IF(ISBLANK(ТаблДан[Срок подготовки]),ТаблДан[Срок отправки],ТаблДан[Срок подготовки]))</f>
        <v>2023</v>
      </c>
      <c r="C261" s="26" t="str">
        <f>TEXT(ТаблДан[[#This Row],[Срок подготовки]],"МММ")</f>
        <v>фев</v>
      </c>
      <c r="D261" s="28">
        <v>44966</v>
      </c>
      <c r="E261" s="21">
        <v>44970</v>
      </c>
      <c r="F261" s="28">
        <v>44970</v>
      </c>
      <c r="G261" s="21">
        <v>44972</v>
      </c>
      <c r="H261" s="22" t="s">
        <v>1</v>
      </c>
      <c r="I261" s="30" t="s">
        <v>36</v>
      </c>
      <c r="J261" s="24" t="s">
        <v>9</v>
      </c>
      <c r="K261" s="25">
        <f>MAX(ТаблДан[Дата подготовки]-ТаблДан[Срок подготовки],0)</f>
        <v>0</v>
      </c>
      <c r="L261" s="25">
        <f>MAX(ТаблДан[[#This Row],[Дата отправки]]-ТаблДан[[#This Row],[Срок отправки]],0)</f>
        <v>0</v>
      </c>
      <c r="M261" s="25">
        <f>IF(ISBLANK(ТаблДан[[#This Row],[Дата подготовки]]),0,-MIN(ТаблДан[Дата подготовки]-ТаблДан[Срок подготовки],0))</f>
        <v>4</v>
      </c>
      <c r="N261" s="25">
        <f>IF(ISBLANK(ТаблДан[[#This Row],[Дата отправки]]),0,-MIN(ТаблДан[Дата отправки]-ТаблДан[Срок отправки],0))</f>
        <v>2</v>
      </c>
      <c r="O261" s="25">
        <f>IF(ISBLANK(ТаблДан[[#This Row],[Дата подготовки]]),0,(ТаблДан[Задержка подготовки]=0)+0)</f>
        <v>1</v>
      </c>
      <c r="P261" s="25">
        <f>IF(ISBLANK(ТаблДан[[#This Row],[Дата подготовки]]),0,1-ТаблДан[[#This Row],[Подготовка без задержки]])</f>
        <v>0</v>
      </c>
      <c r="Q261" s="25">
        <f>IF(ISBLANK(ТаблДан[[#This Row],[Дата отправки]]),0,(ТаблДан[[#This Row],[Задержка отправки]]=0)+0)</f>
        <v>1</v>
      </c>
      <c r="R261" s="25">
        <f>IF(ISBLANK(ТаблДан[[#This Row],[Дата отправки]]),0,1-ТаблДан[[#This Row],[Отправка 
без задержки]])</f>
        <v>0</v>
      </c>
      <c r="S261" s="46" t="str">
        <f>IF(COUNTBLANK(ТаблДан[[#This Row],[Дата подготовки]:[Периодичность]])&gt;0,"Пустые ячейки", "")</f>
        <v/>
      </c>
    </row>
    <row r="262" spans="2:19" s="1" customFormat="1" ht="27" hidden="1" customHeight="1" x14ac:dyDescent="0.25">
      <c r="B262" s="26">
        <f>YEAR(IF(ISBLANK(ТаблДан[Срок подготовки]),ТаблДан[Срок отправки],ТаблДан[Срок подготовки]))</f>
        <v>2023</v>
      </c>
      <c r="C262" s="26" t="str">
        <f>TEXT(ТаблДан[[#This Row],[Срок подготовки]],"МММ")</f>
        <v>фев</v>
      </c>
      <c r="D262" s="28">
        <v>44966</v>
      </c>
      <c r="E262" s="21">
        <v>44970</v>
      </c>
      <c r="F262" s="28">
        <v>44970</v>
      </c>
      <c r="G262" s="21">
        <v>44972</v>
      </c>
      <c r="H262" s="22" t="s">
        <v>1</v>
      </c>
      <c r="I262" s="23" t="s">
        <v>13</v>
      </c>
      <c r="J262" s="24" t="s">
        <v>9</v>
      </c>
      <c r="K262" s="25">
        <f>MAX(ТаблДан[Дата подготовки]-ТаблДан[Срок подготовки],0)</f>
        <v>0</v>
      </c>
      <c r="L262" s="25">
        <f>MAX(ТаблДан[[#This Row],[Дата отправки]]-ТаблДан[[#This Row],[Срок отправки]],0)</f>
        <v>0</v>
      </c>
      <c r="M262" s="25">
        <f>IF(ISBLANK(ТаблДан[[#This Row],[Дата подготовки]]),0,-MIN(ТаблДан[Дата подготовки]-ТаблДан[Срок подготовки],0))</f>
        <v>4</v>
      </c>
      <c r="N262" s="25">
        <f>IF(ISBLANK(ТаблДан[[#This Row],[Дата отправки]]),0,-MIN(ТаблДан[Дата отправки]-ТаблДан[Срок отправки],0))</f>
        <v>2</v>
      </c>
      <c r="O262" s="25">
        <f>IF(ISBLANK(ТаблДан[[#This Row],[Дата подготовки]]),0,(ТаблДан[Задержка подготовки]=0)+0)</f>
        <v>1</v>
      </c>
      <c r="P262" s="25">
        <f>IF(ISBLANK(ТаблДан[[#This Row],[Дата подготовки]]),0,1-ТаблДан[[#This Row],[Подготовка без задержки]])</f>
        <v>0</v>
      </c>
      <c r="Q262" s="25">
        <f>IF(ISBLANK(ТаблДан[[#This Row],[Дата отправки]]),0,(ТаблДан[[#This Row],[Задержка отправки]]=0)+0)</f>
        <v>1</v>
      </c>
      <c r="R262" s="25">
        <f>IF(ISBLANK(ТаблДан[[#This Row],[Дата отправки]]),0,1-ТаблДан[[#This Row],[Отправка 
без задержки]])</f>
        <v>0</v>
      </c>
      <c r="S262" s="46" t="str">
        <f>IF(COUNTBLANK(ТаблДан[[#This Row],[Дата подготовки]:[Периодичность]])&gt;0,"Пустые ячейки", "")</f>
        <v/>
      </c>
    </row>
    <row r="263" spans="2:19" s="1" customFormat="1" ht="27" hidden="1" customHeight="1" x14ac:dyDescent="0.25">
      <c r="B263" s="26">
        <f>YEAR(IF(ISBLANK(ТаблДан[Срок подготовки]),ТаблДан[Срок отправки],ТаблДан[Срок подготовки]))</f>
        <v>2023</v>
      </c>
      <c r="C263" s="26" t="str">
        <f>TEXT(ТаблДан[[#This Row],[Срок подготовки]],"МММ")</f>
        <v>фев</v>
      </c>
      <c r="D263" s="28">
        <v>44966</v>
      </c>
      <c r="E263" s="21">
        <v>44970</v>
      </c>
      <c r="F263" s="28">
        <v>44970</v>
      </c>
      <c r="G263" s="21">
        <v>44972</v>
      </c>
      <c r="H263" s="22" t="s">
        <v>1</v>
      </c>
      <c r="I263" s="23" t="s">
        <v>14</v>
      </c>
      <c r="J263" s="24" t="s">
        <v>9</v>
      </c>
      <c r="K263" s="25">
        <f>MAX(ТаблДан[Дата подготовки]-ТаблДан[Срок подготовки],0)</f>
        <v>0</v>
      </c>
      <c r="L263" s="25">
        <f>MAX(ТаблДан[[#This Row],[Дата отправки]]-ТаблДан[[#This Row],[Срок отправки]],0)</f>
        <v>0</v>
      </c>
      <c r="M263" s="25">
        <f>IF(ISBLANK(ТаблДан[[#This Row],[Дата подготовки]]),0,-MIN(ТаблДан[Дата подготовки]-ТаблДан[Срок подготовки],0))</f>
        <v>4</v>
      </c>
      <c r="N263" s="25">
        <f>IF(ISBLANK(ТаблДан[[#This Row],[Дата отправки]]),0,-MIN(ТаблДан[Дата отправки]-ТаблДан[Срок отправки],0))</f>
        <v>2</v>
      </c>
      <c r="O263" s="25">
        <f>IF(ISBLANK(ТаблДан[[#This Row],[Дата подготовки]]),0,(ТаблДан[Задержка подготовки]=0)+0)</f>
        <v>1</v>
      </c>
      <c r="P263" s="25">
        <f>IF(ISBLANK(ТаблДан[[#This Row],[Дата подготовки]]),0,1-ТаблДан[[#This Row],[Подготовка без задержки]])</f>
        <v>0</v>
      </c>
      <c r="Q263" s="25">
        <f>IF(ISBLANK(ТаблДан[[#This Row],[Дата отправки]]),0,(ТаблДан[[#This Row],[Задержка отправки]]=0)+0)</f>
        <v>1</v>
      </c>
      <c r="R263" s="25">
        <f>IF(ISBLANK(ТаблДан[[#This Row],[Дата отправки]]),0,1-ТаблДан[[#This Row],[Отправка 
без задержки]])</f>
        <v>0</v>
      </c>
      <c r="S263" s="46" t="str">
        <f>IF(COUNTBLANK(ТаблДан[[#This Row],[Дата подготовки]:[Периодичность]])&gt;0,"Пустые ячейки", "")</f>
        <v/>
      </c>
    </row>
    <row r="264" spans="2:19" s="1" customFormat="1" ht="27" hidden="1" customHeight="1" x14ac:dyDescent="0.25">
      <c r="B264" s="26">
        <f>YEAR(IF(ISBLANK(ТаблДан[Срок подготовки]),ТаблДан[Срок отправки],ТаблДан[Срок подготовки]))</f>
        <v>2023</v>
      </c>
      <c r="C264" s="26" t="str">
        <f>TEXT(ТаблДан[[#This Row],[Срок подготовки]],"МММ")</f>
        <v>фев</v>
      </c>
      <c r="D264" s="28">
        <v>44966</v>
      </c>
      <c r="E264" s="21">
        <v>44970</v>
      </c>
      <c r="F264" s="28">
        <v>44970</v>
      </c>
      <c r="G264" s="21">
        <v>44972</v>
      </c>
      <c r="H264" s="22" t="s">
        <v>1</v>
      </c>
      <c r="I264" s="23" t="s">
        <v>69</v>
      </c>
      <c r="J264" s="24" t="s">
        <v>9</v>
      </c>
      <c r="K264" s="25">
        <f>MAX(ТаблДан[Дата подготовки]-ТаблДан[Срок подготовки],0)</f>
        <v>0</v>
      </c>
      <c r="L264" s="25">
        <f>MAX(ТаблДан[[#This Row],[Дата отправки]]-ТаблДан[[#This Row],[Срок отправки]],0)</f>
        <v>0</v>
      </c>
      <c r="M264" s="25">
        <f>IF(ISBLANK(ТаблДан[[#This Row],[Дата подготовки]]),0,-MIN(ТаблДан[Дата подготовки]-ТаблДан[Срок подготовки],0))</f>
        <v>4</v>
      </c>
      <c r="N264" s="25">
        <f>IF(ISBLANK(ТаблДан[[#This Row],[Дата отправки]]),0,-MIN(ТаблДан[Дата отправки]-ТаблДан[Срок отправки],0))</f>
        <v>2</v>
      </c>
      <c r="O264" s="25">
        <f>IF(ISBLANK(ТаблДан[[#This Row],[Дата подготовки]]),0,(ТаблДан[Задержка подготовки]=0)+0)</f>
        <v>1</v>
      </c>
      <c r="P264" s="25">
        <f>IF(ISBLANK(ТаблДан[[#This Row],[Дата подготовки]]),0,1-ТаблДан[[#This Row],[Подготовка без задержки]])</f>
        <v>0</v>
      </c>
      <c r="Q264" s="25">
        <f>IF(ISBLANK(ТаблДан[[#This Row],[Дата отправки]]),0,(ТаблДан[[#This Row],[Задержка отправки]]=0)+0)</f>
        <v>1</v>
      </c>
      <c r="R264" s="25">
        <f>IF(ISBLANK(ТаблДан[[#This Row],[Дата отправки]]),0,1-ТаблДан[[#This Row],[Отправка 
без задержки]])</f>
        <v>0</v>
      </c>
      <c r="S264" s="46" t="str">
        <f>IF(COUNTBLANK(ТаблДан[[#This Row],[Дата подготовки]:[Периодичность]])&gt;0,"Пустые ячейки", "")</f>
        <v/>
      </c>
    </row>
    <row r="265" spans="2:19" s="1" customFormat="1" ht="27" hidden="1" customHeight="1" x14ac:dyDescent="0.25">
      <c r="B265" s="26">
        <f>YEAR(IF(ISBLANK(ТаблДан[Срок подготовки]),ТаблДан[Срок отправки],ТаблДан[Срок подготовки]))</f>
        <v>2023</v>
      </c>
      <c r="C265" s="26" t="str">
        <f>TEXT(ТаблДан[[#This Row],[Срок подготовки]],"МММ")</f>
        <v>фев</v>
      </c>
      <c r="D265" s="28">
        <v>44966</v>
      </c>
      <c r="E265" s="21">
        <v>44970</v>
      </c>
      <c r="F265" s="28">
        <v>44970</v>
      </c>
      <c r="G265" s="21">
        <v>44972</v>
      </c>
      <c r="H265" s="22" t="s">
        <v>1</v>
      </c>
      <c r="I265" s="23" t="s">
        <v>70</v>
      </c>
      <c r="J265" s="24" t="s">
        <v>9</v>
      </c>
      <c r="K265" s="25">
        <f>MAX(ТаблДан[Дата подготовки]-ТаблДан[Срок подготовки],0)</f>
        <v>0</v>
      </c>
      <c r="L265" s="25">
        <f>MAX(ТаблДан[[#This Row],[Дата отправки]]-ТаблДан[[#This Row],[Срок отправки]],0)</f>
        <v>0</v>
      </c>
      <c r="M265" s="25">
        <f>IF(ISBLANK(ТаблДан[[#This Row],[Дата подготовки]]),0,-MIN(ТаблДан[Дата подготовки]-ТаблДан[Срок подготовки],0))</f>
        <v>4</v>
      </c>
      <c r="N265" s="25">
        <f>IF(ISBLANK(ТаблДан[[#This Row],[Дата отправки]]),0,-MIN(ТаблДан[Дата отправки]-ТаблДан[Срок отправки],0))</f>
        <v>2</v>
      </c>
      <c r="O265" s="25">
        <f>IF(ISBLANK(ТаблДан[[#This Row],[Дата подготовки]]),0,(ТаблДан[Задержка подготовки]=0)+0)</f>
        <v>1</v>
      </c>
      <c r="P265" s="25">
        <f>IF(ISBLANK(ТаблДан[[#This Row],[Дата подготовки]]),0,1-ТаблДан[[#This Row],[Подготовка без задержки]])</f>
        <v>0</v>
      </c>
      <c r="Q265" s="25">
        <f>IF(ISBLANK(ТаблДан[[#This Row],[Дата отправки]]),0,(ТаблДан[[#This Row],[Задержка отправки]]=0)+0)</f>
        <v>1</v>
      </c>
      <c r="R265" s="25">
        <f>IF(ISBLANK(ТаблДан[[#This Row],[Дата отправки]]),0,1-ТаблДан[[#This Row],[Отправка 
без задержки]])</f>
        <v>0</v>
      </c>
      <c r="S265" s="46" t="str">
        <f>IF(COUNTBLANK(ТаблДан[[#This Row],[Дата подготовки]:[Периодичность]])&gt;0,"Пустые ячейки", "")</f>
        <v/>
      </c>
    </row>
    <row r="266" spans="2:19" s="1" customFormat="1" ht="27" hidden="1" customHeight="1" x14ac:dyDescent="0.25">
      <c r="B266" s="26">
        <f>YEAR(IF(ISBLANK(ТаблДан[Срок подготовки]),ТаблДан[Срок отправки],ТаблДан[Срок подготовки]))</f>
        <v>2023</v>
      </c>
      <c r="C266" s="26" t="str">
        <f>TEXT(ТаблДан[[#This Row],[Срок подготовки]],"МММ")</f>
        <v>фев</v>
      </c>
      <c r="D266" s="28">
        <v>44964</v>
      </c>
      <c r="E266" s="21">
        <v>44970</v>
      </c>
      <c r="F266" s="28">
        <v>44970</v>
      </c>
      <c r="G266" s="21">
        <v>44972</v>
      </c>
      <c r="H266" s="22" t="s">
        <v>3</v>
      </c>
      <c r="I266" s="23" t="s">
        <v>23</v>
      </c>
      <c r="J266" s="24" t="s">
        <v>9</v>
      </c>
      <c r="K266" s="25">
        <f>MAX(ТаблДан[Дата подготовки]-ТаблДан[Срок подготовки],0)</f>
        <v>0</v>
      </c>
      <c r="L266" s="25">
        <f>MAX(ТаблДан[[#This Row],[Дата отправки]]-ТаблДан[[#This Row],[Срок отправки]],0)</f>
        <v>0</v>
      </c>
      <c r="M266" s="25">
        <f>IF(ISBLANK(ТаблДан[[#This Row],[Дата подготовки]]),0,-MIN(ТаблДан[Дата подготовки]-ТаблДан[Срок подготовки],0))</f>
        <v>6</v>
      </c>
      <c r="N266" s="25">
        <f>IF(ISBLANK(ТаблДан[[#This Row],[Дата отправки]]),0,-MIN(ТаблДан[Дата отправки]-ТаблДан[Срок отправки],0))</f>
        <v>2</v>
      </c>
      <c r="O266" s="25">
        <f>IF(ISBLANK(ТаблДан[[#This Row],[Дата подготовки]]),0,(ТаблДан[Задержка подготовки]=0)+0)</f>
        <v>1</v>
      </c>
      <c r="P266" s="25">
        <f>IF(ISBLANK(ТаблДан[[#This Row],[Дата подготовки]]),0,1-ТаблДан[[#This Row],[Подготовка без задержки]])</f>
        <v>0</v>
      </c>
      <c r="Q266" s="25">
        <f>IF(ISBLANK(ТаблДан[[#This Row],[Дата отправки]]),0,(ТаблДан[[#This Row],[Задержка отправки]]=0)+0)</f>
        <v>1</v>
      </c>
      <c r="R266" s="25">
        <f>IF(ISBLANK(ТаблДан[[#This Row],[Дата отправки]]),0,1-ТаблДан[[#This Row],[Отправка 
без задержки]])</f>
        <v>0</v>
      </c>
      <c r="S266" s="46" t="str">
        <f>IF(COUNTBLANK(ТаблДан[[#This Row],[Дата подготовки]:[Периодичность]])&gt;0,"Пустые ячейки", "")</f>
        <v/>
      </c>
    </row>
    <row r="267" spans="2:19" s="1" customFormat="1" ht="27" hidden="1" customHeight="1" x14ac:dyDescent="0.25">
      <c r="B267" s="26">
        <f>YEAR(IF(ISBLANK(ТаблДан[Срок подготовки]),ТаблДан[Срок отправки],ТаблДан[Срок подготовки]))</f>
        <v>2023</v>
      </c>
      <c r="C267" s="26" t="str">
        <f>TEXT(ТаблДан[[#This Row],[Срок подготовки]],"МММ")</f>
        <v>фев</v>
      </c>
      <c r="D267" s="28">
        <v>44964</v>
      </c>
      <c r="E267" s="21">
        <v>44970</v>
      </c>
      <c r="F267" s="28">
        <v>44972</v>
      </c>
      <c r="G267" s="21">
        <v>44972</v>
      </c>
      <c r="H267" s="22" t="s">
        <v>3</v>
      </c>
      <c r="I267" s="23" t="s">
        <v>78</v>
      </c>
      <c r="J267" s="24" t="s">
        <v>11</v>
      </c>
      <c r="K267" s="25">
        <f>MAX(ТаблДан[Дата подготовки]-ТаблДан[Срок подготовки],0)</f>
        <v>0</v>
      </c>
      <c r="L267" s="25">
        <f>MAX(ТаблДан[[#This Row],[Дата отправки]]-ТаблДан[[#This Row],[Срок отправки]],0)</f>
        <v>0</v>
      </c>
      <c r="M267" s="25">
        <f>IF(ISBLANK(ТаблДан[[#This Row],[Дата подготовки]]),0,-MIN(ТаблДан[Дата подготовки]-ТаблДан[Срок подготовки],0))</f>
        <v>6</v>
      </c>
      <c r="N267" s="25">
        <f>IF(ISBLANK(ТаблДан[[#This Row],[Дата отправки]]),0,-MIN(ТаблДан[Дата отправки]-ТаблДан[Срок отправки],0))</f>
        <v>0</v>
      </c>
      <c r="O267" s="25">
        <f>IF(ISBLANK(ТаблДан[[#This Row],[Дата подготовки]]),0,(ТаблДан[Задержка подготовки]=0)+0)</f>
        <v>1</v>
      </c>
      <c r="P267" s="25">
        <f>IF(ISBLANK(ТаблДан[[#This Row],[Дата подготовки]]),0,1-ТаблДан[[#This Row],[Подготовка без задержки]])</f>
        <v>0</v>
      </c>
      <c r="Q267" s="25">
        <f>IF(ISBLANK(ТаблДан[[#This Row],[Дата отправки]]),0,(ТаблДан[[#This Row],[Задержка отправки]]=0)+0)</f>
        <v>1</v>
      </c>
      <c r="R267" s="25">
        <f>IF(ISBLANK(ТаблДан[[#This Row],[Дата отправки]]),0,1-ТаблДан[[#This Row],[Отправка 
без задержки]])</f>
        <v>0</v>
      </c>
      <c r="S267" s="46" t="str">
        <f>IF(COUNTBLANK(ТаблДан[[#This Row],[Дата подготовки]:[Периодичность]])&gt;0,"Пустые ячейки", "")</f>
        <v/>
      </c>
    </row>
    <row r="268" spans="2:19" s="1" customFormat="1" ht="27" hidden="1" customHeight="1" x14ac:dyDescent="0.25">
      <c r="B268" s="26">
        <f>YEAR(IF(ISBLANK(ТаблДан[Срок подготовки]),ТаблДан[Срок отправки],ТаблДан[Срок подготовки]))</f>
        <v>2023</v>
      </c>
      <c r="C268" s="26" t="str">
        <f>TEXT(ТаблДан[[#This Row],[Срок подготовки]],"МММ")</f>
        <v>фев</v>
      </c>
      <c r="D268" s="28">
        <v>44964</v>
      </c>
      <c r="E268" s="21">
        <v>44970</v>
      </c>
      <c r="F268" s="28">
        <v>44970</v>
      </c>
      <c r="G268" s="21">
        <v>44972</v>
      </c>
      <c r="H268" s="22" t="s">
        <v>3</v>
      </c>
      <c r="I268" s="23" t="s">
        <v>20</v>
      </c>
      <c r="J268" s="24" t="s">
        <v>9</v>
      </c>
      <c r="K268" s="25">
        <f>MAX(ТаблДан[Дата подготовки]-ТаблДан[Срок подготовки],0)</f>
        <v>0</v>
      </c>
      <c r="L268" s="25">
        <f>MAX(ТаблДан[[#This Row],[Дата отправки]]-ТаблДан[[#This Row],[Срок отправки]],0)</f>
        <v>0</v>
      </c>
      <c r="M268" s="25">
        <f>IF(ISBLANK(ТаблДан[[#This Row],[Дата подготовки]]),0,-MIN(ТаблДан[Дата подготовки]-ТаблДан[Срок подготовки],0))</f>
        <v>6</v>
      </c>
      <c r="N268" s="25">
        <f>IF(ISBLANK(ТаблДан[[#This Row],[Дата отправки]]),0,-MIN(ТаблДан[Дата отправки]-ТаблДан[Срок отправки],0))</f>
        <v>2</v>
      </c>
      <c r="O268" s="25">
        <f>IF(ISBLANK(ТаблДан[[#This Row],[Дата подготовки]]),0,(ТаблДан[Задержка подготовки]=0)+0)</f>
        <v>1</v>
      </c>
      <c r="P268" s="25">
        <f>IF(ISBLANK(ТаблДан[[#This Row],[Дата подготовки]]),0,1-ТаблДан[[#This Row],[Подготовка без задержки]])</f>
        <v>0</v>
      </c>
      <c r="Q268" s="25">
        <f>IF(ISBLANK(ТаблДан[[#This Row],[Дата отправки]]),0,(ТаблДан[[#This Row],[Задержка отправки]]=0)+0)</f>
        <v>1</v>
      </c>
      <c r="R268" s="25">
        <f>IF(ISBLANK(ТаблДан[[#This Row],[Дата отправки]]),0,1-ТаблДан[[#This Row],[Отправка 
без задержки]])</f>
        <v>0</v>
      </c>
      <c r="S268" s="46" t="str">
        <f>IF(COUNTBLANK(ТаблДан[[#This Row],[Дата подготовки]:[Периодичность]])&gt;0,"Пустые ячейки", "")</f>
        <v/>
      </c>
    </row>
    <row r="269" spans="2:19" s="1" customFormat="1" ht="27" hidden="1" customHeight="1" x14ac:dyDescent="0.25">
      <c r="B269" s="26">
        <f>YEAR(IF(ISBLANK(ТаблДан[Срок подготовки]),ТаблДан[Срок отправки],ТаблДан[Срок подготовки]))</f>
        <v>2023</v>
      </c>
      <c r="C269" s="26" t="str">
        <f>TEXT(ТаблДан[[#This Row],[Срок подготовки]],"МММ")</f>
        <v>фев</v>
      </c>
      <c r="D269" s="28">
        <v>44964</v>
      </c>
      <c r="E269" s="21">
        <v>44970</v>
      </c>
      <c r="F269" s="28">
        <v>44970</v>
      </c>
      <c r="G269" s="21">
        <v>44972</v>
      </c>
      <c r="H269" s="22" t="s">
        <v>3</v>
      </c>
      <c r="I269" s="30" t="s">
        <v>53</v>
      </c>
      <c r="J269" s="24" t="s">
        <v>9</v>
      </c>
      <c r="K269" s="25">
        <f>MAX(ТаблДан[Дата подготовки]-ТаблДан[Срок подготовки],0)</f>
        <v>0</v>
      </c>
      <c r="L269" s="25">
        <f>MAX(ТаблДан[[#This Row],[Дата отправки]]-ТаблДан[[#This Row],[Срок отправки]],0)</f>
        <v>0</v>
      </c>
      <c r="M269" s="25">
        <f>IF(ISBLANK(ТаблДан[[#This Row],[Дата подготовки]]),0,-MIN(ТаблДан[Дата подготовки]-ТаблДан[Срок подготовки],0))</f>
        <v>6</v>
      </c>
      <c r="N269" s="25">
        <f>IF(ISBLANK(ТаблДан[[#This Row],[Дата отправки]]),0,-MIN(ТаблДан[Дата отправки]-ТаблДан[Срок отправки],0))</f>
        <v>2</v>
      </c>
      <c r="O269" s="25">
        <f>IF(ISBLANK(ТаблДан[[#This Row],[Дата подготовки]]),0,(ТаблДан[Задержка подготовки]=0)+0)</f>
        <v>1</v>
      </c>
      <c r="P269" s="25">
        <f>IF(ISBLANK(ТаблДан[[#This Row],[Дата подготовки]]),0,1-ТаблДан[[#This Row],[Подготовка без задержки]])</f>
        <v>0</v>
      </c>
      <c r="Q269" s="25">
        <f>IF(ISBLANK(ТаблДан[[#This Row],[Дата отправки]]),0,(ТаблДан[[#This Row],[Задержка отправки]]=0)+0)</f>
        <v>1</v>
      </c>
      <c r="R269" s="25">
        <f>IF(ISBLANK(ТаблДан[[#This Row],[Дата отправки]]),0,1-ТаблДан[[#This Row],[Отправка 
без задержки]])</f>
        <v>0</v>
      </c>
      <c r="S269" s="46" t="str">
        <f>IF(COUNTBLANK(ТаблДан[[#This Row],[Дата подготовки]:[Периодичность]])&gt;0,"Пустые ячейки", "")</f>
        <v/>
      </c>
    </row>
    <row r="270" spans="2:19" s="1" customFormat="1" ht="27" hidden="1" customHeight="1" x14ac:dyDescent="0.25">
      <c r="B270" s="26">
        <f>YEAR(IF(ISBLANK(ТаблДан[Срок подготовки]),ТаблДан[Срок отправки],ТаблДан[Срок подготовки]))</f>
        <v>2023</v>
      </c>
      <c r="C270" s="26" t="str">
        <f>TEXT(ТаблДан[[#This Row],[Срок подготовки]],"МММ")</f>
        <v>фев</v>
      </c>
      <c r="D270" s="28">
        <v>44964</v>
      </c>
      <c r="E270" s="21">
        <v>44970</v>
      </c>
      <c r="F270" s="28">
        <v>44970</v>
      </c>
      <c r="G270" s="21">
        <v>44972</v>
      </c>
      <c r="H270" s="22" t="s">
        <v>3</v>
      </c>
      <c r="I270" s="23" t="s">
        <v>52</v>
      </c>
      <c r="J270" s="24" t="s">
        <v>9</v>
      </c>
      <c r="K270" s="25">
        <f>MAX(ТаблДан[Дата подготовки]-ТаблДан[Срок подготовки],0)</f>
        <v>0</v>
      </c>
      <c r="L270" s="25">
        <f>MAX(ТаблДан[[#This Row],[Дата отправки]]-ТаблДан[[#This Row],[Срок отправки]],0)</f>
        <v>0</v>
      </c>
      <c r="M270" s="25">
        <f>IF(ISBLANK(ТаблДан[[#This Row],[Дата подготовки]]),0,-MIN(ТаблДан[Дата подготовки]-ТаблДан[Срок подготовки],0))</f>
        <v>6</v>
      </c>
      <c r="N270" s="25">
        <f>IF(ISBLANK(ТаблДан[[#This Row],[Дата отправки]]),0,-MIN(ТаблДан[Дата отправки]-ТаблДан[Срок отправки],0))</f>
        <v>2</v>
      </c>
      <c r="O270" s="25">
        <f>IF(ISBLANK(ТаблДан[[#This Row],[Дата подготовки]]),0,(ТаблДан[Задержка подготовки]=0)+0)</f>
        <v>1</v>
      </c>
      <c r="P270" s="25">
        <f>IF(ISBLANK(ТаблДан[[#This Row],[Дата подготовки]]),0,1-ТаблДан[[#This Row],[Подготовка без задержки]])</f>
        <v>0</v>
      </c>
      <c r="Q270" s="25">
        <f>IF(ISBLANK(ТаблДан[[#This Row],[Дата отправки]]),0,(ТаблДан[[#This Row],[Задержка отправки]]=0)+0)</f>
        <v>1</v>
      </c>
      <c r="R270" s="25">
        <f>IF(ISBLANK(ТаблДан[[#This Row],[Дата отправки]]),0,1-ТаблДан[[#This Row],[Отправка 
без задержки]])</f>
        <v>0</v>
      </c>
      <c r="S270" s="46" t="str">
        <f>IF(COUNTBLANK(ТаблДан[[#This Row],[Дата подготовки]:[Периодичность]])&gt;0,"Пустые ячейки", "")</f>
        <v/>
      </c>
    </row>
    <row r="271" spans="2:19" s="1" customFormat="1" ht="27" hidden="1" customHeight="1" x14ac:dyDescent="0.25">
      <c r="B271" s="19">
        <f>YEAR(IF(ISBLANK(ТаблДан[Срок подготовки]),ТаблДан[Срок отправки],ТаблДан[Срок подготовки]))</f>
        <v>2023</v>
      </c>
      <c r="C271" s="26" t="str">
        <f>TEXT(ТаблДан[[#This Row],[Срок подготовки]],"МММ")</f>
        <v>фев</v>
      </c>
      <c r="D271" s="21">
        <v>44977</v>
      </c>
      <c r="E271" s="21">
        <v>44979</v>
      </c>
      <c r="F271" s="21">
        <v>44979</v>
      </c>
      <c r="G271" s="21">
        <v>44981</v>
      </c>
      <c r="H271" s="22" t="s">
        <v>10</v>
      </c>
      <c r="I271" s="23" t="s">
        <v>68</v>
      </c>
      <c r="J271" s="24" t="s">
        <v>12</v>
      </c>
      <c r="K271" s="25">
        <f>MAX(ТаблДан[Дата подготовки]-ТаблДан[Срок подготовки],0)</f>
        <v>0</v>
      </c>
      <c r="L271" s="25">
        <f>MAX(ТаблДан[[#This Row],[Дата отправки]]-ТаблДан[[#This Row],[Срок отправки]],0)</f>
        <v>0</v>
      </c>
      <c r="M271" s="25">
        <f>IF(ISBLANK(ТаблДан[[#This Row],[Дата подготовки]]),0,-MIN(ТаблДан[Дата подготовки]-ТаблДан[Срок подготовки],0))</f>
        <v>2</v>
      </c>
      <c r="N271" s="25">
        <f>IF(ISBLANK(ТаблДан[[#This Row],[Дата отправки]]),0,-MIN(ТаблДан[Дата отправки]-ТаблДан[Срок отправки],0))</f>
        <v>2</v>
      </c>
      <c r="O271" s="25">
        <f>IF(ISBLANK(ТаблДан[[#This Row],[Дата подготовки]]),0,(ТаблДан[Задержка подготовки]=0)+0)</f>
        <v>1</v>
      </c>
      <c r="P271" s="25">
        <f>IF(ISBLANK(ТаблДан[[#This Row],[Дата подготовки]]),0,1-ТаблДан[[#This Row],[Подготовка без задержки]])</f>
        <v>0</v>
      </c>
      <c r="Q271" s="25">
        <f>IF(ISBLANK(ТаблДан[[#This Row],[Дата отправки]]),0,(ТаблДан[[#This Row],[Задержка отправки]]=0)+0)</f>
        <v>1</v>
      </c>
      <c r="R271" s="25">
        <f>IF(ISBLANK(ТаблДан[[#This Row],[Дата отправки]]),0,1-ТаблДан[[#This Row],[Отправка 
без задержки]])</f>
        <v>0</v>
      </c>
      <c r="S271" s="46" t="str">
        <f>IF(COUNTBLANK(ТаблДан[[#This Row],[Дата подготовки]:[Периодичность]])&gt;0,"Пустые ячейки", "")</f>
        <v/>
      </c>
    </row>
    <row r="272" spans="2:19" s="1" customFormat="1" ht="27" hidden="1" customHeight="1" x14ac:dyDescent="0.25">
      <c r="B272" s="26">
        <f>YEAR(IF(ISBLANK(ТаблДан[Срок подготовки]),ТаблДан[Срок отправки],ТаблДан[Срок подготовки]))</f>
        <v>2023</v>
      </c>
      <c r="C272" s="26" t="str">
        <f>TEXT(ТаблДан[[#This Row],[Срок подготовки]],"МММ")</f>
        <v>мар</v>
      </c>
      <c r="D272" s="28">
        <v>44992</v>
      </c>
      <c r="E272" s="21">
        <v>44998</v>
      </c>
      <c r="F272" s="28">
        <v>44994</v>
      </c>
      <c r="G272" s="28">
        <v>45000</v>
      </c>
      <c r="H272" s="33" t="s">
        <v>1</v>
      </c>
      <c r="I272" s="30" t="s">
        <v>36</v>
      </c>
      <c r="J272" s="24" t="s">
        <v>9</v>
      </c>
      <c r="K272" s="25">
        <f>MAX(ТаблДан[Дата подготовки]-ТаблДан[Срок подготовки],0)</f>
        <v>0</v>
      </c>
      <c r="L272" s="25">
        <f>MAX(ТаблДан[[#This Row],[Дата отправки]]-ТаблДан[[#This Row],[Срок отправки]],0)</f>
        <v>0</v>
      </c>
      <c r="M272" s="25">
        <f>IF(ISBLANK(ТаблДан[[#This Row],[Дата подготовки]]),0,-MIN(ТаблДан[Дата подготовки]-ТаблДан[Срок подготовки],0))</f>
        <v>6</v>
      </c>
      <c r="N272" s="25">
        <f>IF(ISBLANK(ТаблДан[[#This Row],[Дата отправки]]),0,-MIN(ТаблДан[Дата отправки]-ТаблДан[Срок отправки],0))</f>
        <v>6</v>
      </c>
      <c r="O272" s="25">
        <f>IF(ISBLANK(ТаблДан[[#This Row],[Дата подготовки]]),0,(ТаблДан[Задержка подготовки]=0)+0)</f>
        <v>1</v>
      </c>
      <c r="P272" s="25">
        <f>IF(ISBLANK(ТаблДан[[#This Row],[Дата подготовки]]),0,1-ТаблДан[[#This Row],[Подготовка без задержки]])</f>
        <v>0</v>
      </c>
      <c r="Q272" s="25">
        <f>IF(ISBLANK(ТаблДан[[#This Row],[Дата отправки]]),0,(ТаблДан[[#This Row],[Задержка отправки]]=0)+0)</f>
        <v>1</v>
      </c>
      <c r="R272" s="25">
        <f>IF(ISBLANK(ТаблДан[[#This Row],[Дата отправки]]),0,1-ТаблДан[[#This Row],[Отправка 
без задержки]])</f>
        <v>0</v>
      </c>
      <c r="S272" s="46" t="str">
        <f>IF(COUNTBLANK(ТаблДан[[#This Row],[Дата подготовки]:[Периодичность]])&gt;0,"Пустые ячейки", "")</f>
        <v/>
      </c>
    </row>
    <row r="273" spans="2:19" s="1" customFormat="1" ht="27" hidden="1" customHeight="1" x14ac:dyDescent="0.25">
      <c r="B273" s="26">
        <f>YEAR(IF(ISBLANK(ТаблДан[Срок подготовки]),ТаблДан[Срок отправки],ТаблДан[Срок подготовки]))</f>
        <v>2023</v>
      </c>
      <c r="C273" s="26" t="str">
        <f>TEXT(ТаблДан[[#This Row],[Срок подготовки]],"МММ")</f>
        <v>мар</v>
      </c>
      <c r="D273" s="28">
        <v>44992</v>
      </c>
      <c r="E273" s="21">
        <v>44998</v>
      </c>
      <c r="F273" s="28">
        <v>44994</v>
      </c>
      <c r="G273" s="28">
        <v>45000</v>
      </c>
      <c r="H273" s="33" t="s">
        <v>1</v>
      </c>
      <c r="I273" s="23" t="s">
        <v>13</v>
      </c>
      <c r="J273" s="24" t="s">
        <v>9</v>
      </c>
      <c r="K273" s="25">
        <f>MAX(ТаблДан[Дата подготовки]-ТаблДан[Срок подготовки],0)</f>
        <v>0</v>
      </c>
      <c r="L273" s="25">
        <f>MAX(ТаблДан[[#This Row],[Дата отправки]]-ТаблДан[[#This Row],[Срок отправки]],0)</f>
        <v>0</v>
      </c>
      <c r="M273" s="25">
        <f>IF(ISBLANK(ТаблДан[[#This Row],[Дата подготовки]]),0,-MIN(ТаблДан[Дата подготовки]-ТаблДан[Срок подготовки],0))</f>
        <v>6</v>
      </c>
      <c r="N273" s="25">
        <f>IF(ISBLANK(ТаблДан[[#This Row],[Дата отправки]]),0,-MIN(ТаблДан[Дата отправки]-ТаблДан[Срок отправки],0))</f>
        <v>6</v>
      </c>
      <c r="O273" s="25">
        <f>IF(ISBLANK(ТаблДан[[#This Row],[Дата подготовки]]),0,(ТаблДан[Задержка подготовки]=0)+0)</f>
        <v>1</v>
      </c>
      <c r="P273" s="25">
        <f>IF(ISBLANK(ТаблДан[[#This Row],[Дата подготовки]]),0,1-ТаблДан[[#This Row],[Подготовка без задержки]])</f>
        <v>0</v>
      </c>
      <c r="Q273" s="25">
        <f>IF(ISBLANK(ТаблДан[[#This Row],[Дата отправки]]),0,(ТаблДан[[#This Row],[Задержка отправки]]=0)+0)</f>
        <v>1</v>
      </c>
      <c r="R273" s="25">
        <f>IF(ISBLANK(ТаблДан[[#This Row],[Дата отправки]]),0,1-ТаблДан[[#This Row],[Отправка 
без задержки]])</f>
        <v>0</v>
      </c>
      <c r="S273" s="46" t="str">
        <f>IF(COUNTBLANK(ТаблДан[[#This Row],[Дата подготовки]:[Периодичность]])&gt;0,"Пустые ячейки", "")</f>
        <v/>
      </c>
    </row>
    <row r="274" spans="2:19" s="1" customFormat="1" ht="27" hidden="1" customHeight="1" x14ac:dyDescent="0.25">
      <c r="B274" s="26">
        <f>YEAR(IF(ISBLANK(ТаблДан[Срок подготовки]),ТаблДан[Срок отправки],ТаблДан[Срок подготовки]))</f>
        <v>2023</v>
      </c>
      <c r="C274" s="26" t="str">
        <f>TEXT(ТаблДан[[#This Row],[Срок подготовки]],"МММ")</f>
        <v>мар</v>
      </c>
      <c r="D274" s="28">
        <v>44992</v>
      </c>
      <c r="E274" s="21">
        <v>44998</v>
      </c>
      <c r="F274" s="28">
        <v>44994</v>
      </c>
      <c r="G274" s="28">
        <v>45000</v>
      </c>
      <c r="H274" s="33" t="s">
        <v>1</v>
      </c>
      <c r="I274" s="23" t="s">
        <v>14</v>
      </c>
      <c r="J274" s="24" t="s">
        <v>9</v>
      </c>
      <c r="K274" s="25">
        <f>MAX(ТаблДан[Дата подготовки]-ТаблДан[Срок подготовки],0)</f>
        <v>0</v>
      </c>
      <c r="L274" s="25">
        <f>MAX(ТаблДан[[#This Row],[Дата отправки]]-ТаблДан[[#This Row],[Срок отправки]],0)</f>
        <v>0</v>
      </c>
      <c r="M274" s="25">
        <f>IF(ISBLANK(ТаблДан[[#This Row],[Дата подготовки]]),0,-MIN(ТаблДан[Дата подготовки]-ТаблДан[Срок подготовки],0))</f>
        <v>6</v>
      </c>
      <c r="N274" s="25">
        <f>IF(ISBLANK(ТаблДан[[#This Row],[Дата отправки]]),0,-MIN(ТаблДан[Дата отправки]-ТаблДан[Срок отправки],0))</f>
        <v>6</v>
      </c>
      <c r="O274" s="25">
        <f>IF(ISBLANK(ТаблДан[[#This Row],[Дата подготовки]]),0,(ТаблДан[Задержка подготовки]=0)+0)</f>
        <v>1</v>
      </c>
      <c r="P274" s="25">
        <f>IF(ISBLANK(ТаблДан[[#This Row],[Дата подготовки]]),0,1-ТаблДан[[#This Row],[Подготовка без задержки]])</f>
        <v>0</v>
      </c>
      <c r="Q274" s="25">
        <f>IF(ISBLANK(ТаблДан[[#This Row],[Дата отправки]]),0,(ТаблДан[[#This Row],[Задержка отправки]]=0)+0)</f>
        <v>1</v>
      </c>
      <c r="R274" s="25">
        <f>IF(ISBLANK(ТаблДан[[#This Row],[Дата отправки]]),0,1-ТаблДан[[#This Row],[Отправка 
без задержки]])</f>
        <v>0</v>
      </c>
      <c r="S274" s="46" t="str">
        <f>IF(COUNTBLANK(ТаблДан[[#This Row],[Дата подготовки]:[Периодичность]])&gt;0,"Пустые ячейки", "")</f>
        <v/>
      </c>
    </row>
    <row r="275" spans="2:19" s="1" customFormat="1" ht="27" hidden="1" customHeight="1" x14ac:dyDescent="0.25">
      <c r="B275" s="26">
        <f>YEAR(IF(ISBLANK(ТаблДан[Срок подготовки]),ТаблДан[Срок отправки],ТаблДан[Срок подготовки]))</f>
        <v>2023</v>
      </c>
      <c r="C275" s="26" t="str">
        <f>TEXT(ТаблДан[[#This Row],[Срок подготовки]],"МММ")</f>
        <v>мар</v>
      </c>
      <c r="D275" s="28">
        <v>44992</v>
      </c>
      <c r="E275" s="21">
        <v>44998</v>
      </c>
      <c r="F275" s="28">
        <v>44994</v>
      </c>
      <c r="G275" s="21">
        <v>45000</v>
      </c>
      <c r="H275" s="22" t="s">
        <v>1</v>
      </c>
      <c r="I275" s="23" t="s">
        <v>69</v>
      </c>
      <c r="J275" s="24" t="s">
        <v>9</v>
      </c>
      <c r="K275" s="25">
        <f>MAX(ТаблДан[Дата подготовки]-ТаблДан[Срок подготовки],0)</f>
        <v>0</v>
      </c>
      <c r="L275" s="25">
        <f>MAX(ТаблДан[[#This Row],[Дата отправки]]-ТаблДан[[#This Row],[Срок отправки]],0)</f>
        <v>0</v>
      </c>
      <c r="M275" s="25">
        <f>IF(ISBLANK(ТаблДан[[#This Row],[Дата подготовки]]),0,-MIN(ТаблДан[Дата подготовки]-ТаблДан[Срок подготовки],0))</f>
        <v>6</v>
      </c>
      <c r="N275" s="25">
        <f>IF(ISBLANK(ТаблДан[[#This Row],[Дата отправки]]),0,-MIN(ТаблДан[Дата отправки]-ТаблДан[Срок отправки],0))</f>
        <v>6</v>
      </c>
      <c r="O275" s="25">
        <f>IF(ISBLANK(ТаблДан[[#This Row],[Дата подготовки]]),0,(ТаблДан[Задержка подготовки]=0)+0)</f>
        <v>1</v>
      </c>
      <c r="P275" s="25">
        <f>IF(ISBLANK(ТаблДан[[#This Row],[Дата подготовки]]),0,1-ТаблДан[[#This Row],[Подготовка без задержки]])</f>
        <v>0</v>
      </c>
      <c r="Q275" s="25">
        <f>IF(ISBLANK(ТаблДан[[#This Row],[Дата отправки]]),0,(ТаблДан[[#This Row],[Задержка отправки]]=0)+0)</f>
        <v>1</v>
      </c>
      <c r="R275" s="25">
        <f>IF(ISBLANK(ТаблДан[[#This Row],[Дата отправки]]),0,1-ТаблДан[[#This Row],[Отправка 
без задержки]])</f>
        <v>0</v>
      </c>
      <c r="S275" s="46" t="str">
        <f>IF(COUNTBLANK(ТаблДан[[#This Row],[Дата подготовки]:[Периодичность]])&gt;0,"Пустые ячейки", "")</f>
        <v/>
      </c>
    </row>
    <row r="276" spans="2:19" s="1" customFormat="1" ht="27" hidden="1" customHeight="1" x14ac:dyDescent="0.25">
      <c r="B276" s="26">
        <f>YEAR(IF(ISBLANK(ТаблДан[Срок подготовки]),ТаблДан[Срок отправки],ТаблДан[Срок подготовки]))</f>
        <v>2023</v>
      </c>
      <c r="C276" s="26" t="str">
        <f>TEXT(ТаблДан[[#This Row],[Срок подготовки]],"МММ")</f>
        <v>мар</v>
      </c>
      <c r="D276" s="28">
        <v>44970</v>
      </c>
      <c r="E276" s="21">
        <v>44998</v>
      </c>
      <c r="F276" s="28">
        <v>44971</v>
      </c>
      <c r="G276" s="21">
        <v>45000</v>
      </c>
      <c r="H276" s="22" t="s">
        <v>2</v>
      </c>
      <c r="I276" s="23" t="s">
        <v>65</v>
      </c>
      <c r="J276" s="24" t="s">
        <v>9</v>
      </c>
      <c r="K276" s="25">
        <f>MAX(ТаблДан[Дата подготовки]-ТаблДан[Срок подготовки],0)</f>
        <v>0</v>
      </c>
      <c r="L276" s="25">
        <f>MAX(ТаблДан[[#This Row],[Дата отправки]]-ТаблДан[[#This Row],[Срок отправки]],0)</f>
        <v>0</v>
      </c>
      <c r="M276" s="25">
        <f>IF(ISBLANK(ТаблДан[[#This Row],[Дата подготовки]]),0,-MIN(ТаблДан[Дата подготовки]-ТаблДан[Срок подготовки],0))</f>
        <v>28</v>
      </c>
      <c r="N276" s="25">
        <f>IF(ISBLANK(ТаблДан[[#This Row],[Дата отправки]]),0,-MIN(ТаблДан[Дата отправки]-ТаблДан[Срок отправки],0))</f>
        <v>29</v>
      </c>
      <c r="O276" s="25">
        <f>IF(ISBLANK(ТаблДан[[#This Row],[Дата подготовки]]),0,(ТаблДан[Задержка подготовки]=0)+0)</f>
        <v>1</v>
      </c>
      <c r="P276" s="25">
        <f>IF(ISBLANK(ТаблДан[[#This Row],[Дата подготовки]]),0,1-ТаблДан[[#This Row],[Подготовка без задержки]])</f>
        <v>0</v>
      </c>
      <c r="Q276" s="25">
        <f>IF(ISBLANK(ТаблДан[[#This Row],[Дата отправки]]),0,(ТаблДан[[#This Row],[Задержка отправки]]=0)+0)</f>
        <v>1</v>
      </c>
      <c r="R276" s="25">
        <f>IF(ISBLANK(ТаблДан[[#This Row],[Дата отправки]]),0,1-ТаблДан[[#This Row],[Отправка 
без задержки]])</f>
        <v>0</v>
      </c>
      <c r="S276" s="46" t="str">
        <f>IF(COUNTBLANK(ТаблДан[[#This Row],[Дата подготовки]:[Периодичность]])&gt;0,"Пустые ячейки", "")</f>
        <v/>
      </c>
    </row>
    <row r="277" spans="2:19" s="1" customFormat="1" ht="27" hidden="1" customHeight="1" x14ac:dyDescent="0.25">
      <c r="B277" s="26">
        <f>YEAR(IF(ISBLANK(ТаблДан[Срок подготовки]),ТаблДан[Срок отправки],ТаблДан[Срок подготовки]))</f>
        <v>2023</v>
      </c>
      <c r="C277" s="26" t="str">
        <f>TEXT(ТаблДан[[#This Row],[Срок подготовки]],"МММ")</f>
        <v>мар</v>
      </c>
      <c r="D277" s="28">
        <v>44992</v>
      </c>
      <c r="E277" s="21">
        <v>44998</v>
      </c>
      <c r="F277" s="28">
        <v>44994</v>
      </c>
      <c r="G277" s="21">
        <v>45000</v>
      </c>
      <c r="H277" s="22" t="s">
        <v>1</v>
      </c>
      <c r="I277" s="23" t="s">
        <v>70</v>
      </c>
      <c r="J277" s="24" t="s">
        <v>9</v>
      </c>
      <c r="K277" s="25">
        <f>MAX(ТаблДан[Дата подготовки]-ТаблДан[Срок подготовки],0)</f>
        <v>0</v>
      </c>
      <c r="L277" s="25">
        <f>MAX(ТаблДан[[#This Row],[Дата отправки]]-ТаблДан[[#This Row],[Срок отправки]],0)</f>
        <v>0</v>
      </c>
      <c r="M277" s="25">
        <f>IF(ISBLANK(ТаблДан[[#This Row],[Дата подготовки]]),0,-MIN(ТаблДан[Дата подготовки]-ТаблДан[Срок подготовки],0))</f>
        <v>6</v>
      </c>
      <c r="N277" s="25">
        <f>IF(ISBLANK(ТаблДан[[#This Row],[Дата отправки]]),0,-MIN(ТаблДан[Дата отправки]-ТаблДан[Срок отправки],0))</f>
        <v>6</v>
      </c>
      <c r="O277" s="25">
        <f>IF(ISBLANK(ТаблДан[[#This Row],[Дата подготовки]]),0,(ТаблДан[Задержка подготовки]=0)+0)</f>
        <v>1</v>
      </c>
      <c r="P277" s="25">
        <f>IF(ISBLANK(ТаблДан[[#This Row],[Дата подготовки]]),0,1-ТаблДан[[#This Row],[Подготовка без задержки]])</f>
        <v>0</v>
      </c>
      <c r="Q277" s="25">
        <f>IF(ISBLANK(ТаблДан[[#This Row],[Дата отправки]]),0,(ТаблДан[[#This Row],[Задержка отправки]]=0)+0)</f>
        <v>1</v>
      </c>
      <c r="R277" s="25">
        <f>IF(ISBLANK(ТаблДан[[#This Row],[Дата отправки]]),0,1-ТаблДан[[#This Row],[Отправка 
без задержки]])</f>
        <v>0</v>
      </c>
      <c r="S277" s="46" t="str">
        <f>IF(COUNTBLANK(ТаблДан[[#This Row],[Дата подготовки]:[Периодичность]])&gt;0,"Пустые ячейки", "")</f>
        <v/>
      </c>
    </row>
    <row r="278" spans="2:19" s="1" customFormat="1" ht="27" hidden="1" customHeight="1" x14ac:dyDescent="0.25">
      <c r="B278" s="26">
        <f>YEAR(IF(ISBLANK(ТаблДан[Срок подготовки]),ТаблДан[Срок отправки],ТаблДан[Срок подготовки]))</f>
        <v>2023</v>
      </c>
      <c r="C278" s="26" t="str">
        <f>TEXT(ТаблДан[[#This Row],[Срок подготовки]],"МММ")</f>
        <v>мар</v>
      </c>
      <c r="D278" s="28">
        <v>44998</v>
      </c>
      <c r="E278" s="21">
        <v>44998</v>
      </c>
      <c r="F278" s="28">
        <v>44999</v>
      </c>
      <c r="G278" s="21">
        <v>45000</v>
      </c>
      <c r="H278" s="22" t="s">
        <v>3</v>
      </c>
      <c r="I278" s="23" t="s">
        <v>23</v>
      </c>
      <c r="J278" s="24" t="s">
        <v>9</v>
      </c>
      <c r="K278" s="25">
        <f>MAX(ТаблДан[Дата подготовки]-ТаблДан[Срок подготовки],0)</f>
        <v>0</v>
      </c>
      <c r="L278" s="25">
        <f>MAX(ТаблДан[[#This Row],[Дата отправки]]-ТаблДан[[#This Row],[Срок отправки]],0)</f>
        <v>0</v>
      </c>
      <c r="M278" s="25">
        <f>IF(ISBLANK(ТаблДан[[#This Row],[Дата подготовки]]),0,-MIN(ТаблДан[Дата подготовки]-ТаблДан[Срок подготовки],0))</f>
        <v>0</v>
      </c>
      <c r="N278" s="25">
        <f>IF(ISBLANK(ТаблДан[[#This Row],[Дата отправки]]),0,-MIN(ТаблДан[Дата отправки]-ТаблДан[Срок отправки],0))</f>
        <v>1</v>
      </c>
      <c r="O278" s="25">
        <f>IF(ISBLANK(ТаблДан[[#This Row],[Дата подготовки]]),0,(ТаблДан[Задержка подготовки]=0)+0)</f>
        <v>1</v>
      </c>
      <c r="P278" s="25">
        <f>IF(ISBLANK(ТаблДан[[#This Row],[Дата подготовки]]),0,1-ТаблДан[[#This Row],[Подготовка без задержки]])</f>
        <v>0</v>
      </c>
      <c r="Q278" s="25">
        <f>IF(ISBLANK(ТаблДан[[#This Row],[Дата отправки]]),0,(ТаблДан[[#This Row],[Задержка отправки]]=0)+0)</f>
        <v>1</v>
      </c>
      <c r="R278" s="25">
        <f>IF(ISBLANK(ТаблДан[[#This Row],[Дата отправки]]),0,1-ТаблДан[[#This Row],[Отправка 
без задержки]])</f>
        <v>0</v>
      </c>
      <c r="S278" s="46" t="str">
        <f>IF(COUNTBLANK(ТаблДан[[#This Row],[Дата подготовки]:[Периодичность]])&gt;0,"Пустые ячейки", "")</f>
        <v/>
      </c>
    </row>
    <row r="279" spans="2:19" s="1" customFormat="1" ht="27" hidden="1" customHeight="1" x14ac:dyDescent="0.25">
      <c r="B279" s="26">
        <f>YEAR(IF(ISBLANK(ТаблДан[Срок подготовки]),ТаблДан[Срок отправки],ТаблДан[Срок подготовки]))</f>
        <v>2023</v>
      </c>
      <c r="C279" s="26" t="str">
        <f>TEXT(ТаблДан[[#This Row],[Срок подготовки]],"МММ")</f>
        <v>мар</v>
      </c>
      <c r="D279" s="28">
        <v>44998</v>
      </c>
      <c r="E279" s="21">
        <v>44998</v>
      </c>
      <c r="F279" s="28">
        <v>44999</v>
      </c>
      <c r="G279" s="21">
        <v>45000</v>
      </c>
      <c r="H279" s="22" t="s">
        <v>3</v>
      </c>
      <c r="I279" s="23" t="s">
        <v>20</v>
      </c>
      <c r="J279" s="24" t="s">
        <v>9</v>
      </c>
      <c r="K279" s="25">
        <f>MAX(ТаблДан[Дата подготовки]-ТаблДан[Срок подготовки],0)</f>
        <v>0</v>
      </c>
      <c r="L279" s="25">
        <f>MAX(ТаблДан[[#This Row],[Дата отправки]]-ТаблДан[[#This Row],[Срок отправки]],0)</f>
        <v>0</v>
      </c>
      <c r="M279" s="25">
        <f>IF(ISBLANK(ТаблДан[[#This Row],[Дата подготовки]]),0,-MIN(ТаблДан[Дата подготовки]-ТаблДан[Срок подготовки],0))</f>
        <v>0</v>
      </c>
      <c r="N279" s="25">
        <f>IF(ISBLANK(ТаблДан[[#This Row],[Дата отправки]]),0,-MIN(ТаблДан[Дата отправки]-ТаблДан[Срок отправки],0))</f>
        <v>1</v>
      </c>
      <c r="O279" s="25">
        <f>IF(ISBLANK(ТаблДан[[#This Row],[Дата подготовки]]),0,(ТаблДан[Задержка подготовки]=0)+0)</f>
        <v>1</v>
      </c>
      <c r="P279" s="25">
        <f>IF(ISBLANK(ТаблДан[[#This Row],[Дата подготовки]]),0,1-ТаблДан[[#This Row],[Подготовка без задержки]])</f>
        <v>0</v>
      </c>
      <c r="Q279" s="25">
        <f>IF(ISBLANK(ТаблДан[[#This Row],[Дата отправки]]),0,(ТаблДан[[#This Row],[Задержка отправки]]=0)+0)</f>
        <v>1</v>
      </c>
      <c r="R279" s="25">
        <f>IF(ISBLANK(ТаблДан[[#This Row],[Дата отправки]]),0,1-ТаблДан[[#This Row],[Отправка 
без задержки]])</f>
        <v>0</v>
      </c>
      <c r="S279" s="46" t="str">
        <f>IF(COUNTBLANK(ТаблДан[[#This Row],[Дата подготовки]:[Периодичность]])&gt;0,"Пустые ячейки", "")</f>
        <v/>
      </c>
    </row>
    <row r="280" spans="2:19" s="1" customFormat="1" ht="27" hidden="1" customHeight="1" x14ac:dyDescent="0.25">
      <c r="B280" s="26">
        <f>YEAR(IF(ISBLANK(ТаблДан[Срок подготовки]),ТаблДан[Срок отправки],ТаблДан[Срок подготовки]))</f>
        <v>2023</v>
      </c>
      <c r="C280" s="26" t="str">
        <f>TEXT(ТаблДан[[#This Row],[Срок подготовки]],"МММ")</f>
        <v>мар</v>
      </c>
      <c r="D280" s="28">
        <v>44998</v>
      </c>
      <c r="E280" s="21">
        <v>44998</v>
      </c>
      <c r="F280" s="28">
        <v>44999</v>
      </c>
      <c r="G280" s="21">
        <v>45000</v>
      </c>
      <c r="H280" s="22" t="s">
        <v>3</v>
      </c>
      <c r="I280" s="30" t="s">
        <v>53</v>
      </c>
      <c r="J280" s="24" t="s">
        <v>9</v>
      </c>
      <c r="K280" s="25">
        <f>MAX(ТаблДан[Дата подготовки]-ТаблДан[Срок подготовки],0)</f>
        <v>0</v>
      </c>
      <c r="L280" s="25">
        <f>MAX(ТаблДан[[#This Row],[Дата отправки]]-ТаблДан[[#This Row],[Срок отправки]],0)</f>
        <v>0</v>
      </c>
      <c r="M280" s="25">
        <f>IF(ISBLANK(ТаблДан[[#This Row],[Дата подготовки]]),0,-MIN(ТаблДан[Дата подготовки]-ТаблДан[Срок подготовки],0))</f>
        <v>0</v>
      </c>
      <c r="N280" s="25">
        <f>IF(ISBLANK(ТаблДан[[#This Row],[Дата отправки]]),0,-MIN(ТаблДан[Дата отправки]-ТаблДан[Срок отправки],0))</f>
        <v>1</v>
      </c>
      <c r="O280" s="25">
        <f>IF(ISBLANK(ТаблДан[[#This Row],[Дата подготовки]]),0,(ТаблДан[Задержка подготовки]=0)+0)</f>
        <v>1</v>
      </c>
      <c r="P280" s="25">
        <f>IF(ISBLANK(ТаблДан[[#This Row],[Дата подготовки]]),0,1-ТаблДан[[#This Row],[Подготовка без задержки]])</f>
        <v>0</v>
      </c>
      <c r="Q280" s="25">
        <f>IF(ISBLANK(ТаблДан[[#This Row],[Дата отправки]]),0,(ТаблДан[[#This Row],[Задержка отправки]]=0)+0)</f>
        <v>1</v>
      </c>
      <c r="R280" s="25">
        <f>IF(ISBLANK(ТаблДан[[#This Row],[Дата отправки]]),0,1-ТаблДан[[#This Row],[Отправка 
без задержки]])</f>
        <v>0</v>
      </c>
      <c r="S280" s="46" t="str">
        <f>IF(COUNTBLANK(ТаблДан[[#This Row],[Дата подготовки]:[Периодичность]])&gt;0,"Пустые ячейки", "")</f>
        <v/>
      </c>
    </row>
    <row r="281" spans="2:19" s="1" customFormat="1" ht="27" hidden="1" customHeight="1" x14ac:dyDescent="0.25">
      <c r="B281" s="26">
        <f>YEAR(IF(ISBLANK(ТаблДан[Срок подготовки]),ТаблДан[Срок отправки],ТаблДан[Срок подготовки]))</f>
        <v>2023</v>
      </c>
      <c r="C281" s="26" t="str">
        <f>TEXT(ТаблДан[[#This Row],[Срок подготовки]],"МММ")</f>
        <v>мар</v>
      </c>
      <c r="D281" s="28">
        <v>44998</v>
      </c>
      <c r="E281" s="21">
        <v>44998</v>
      </c>
      <c r="F281" s="28">
        <v>44999</v>
      </c>
      <c r="G281" s="21">
        <v>45000</v>
      </c>
      <c r="H281" s="22" t="s">
        <v>3</v>
      </c>
      <c r="I281" s="23" t="s">
        <v>52</v>
      </c>
      <c r="J281" s="24" t="s">
        <v>9</v>
      </c>
      <c r="K281" s="25">
        <f>MAX(ТаблДан[Дата подготовки]-ТаблДан[Срок подготовки],0)</f>
        <v>0</v>
      </c>
      <c r="L281" s="25">
        <f>MAX(ТаблДан[[#This Row],[Дата отправки]]-ТаблДан[[#This Row],[Срок отправки]],0)</f>
        <v>0</v>
      </c>
      <c r="M281" s="25">
        <f>IF(ISBLANK(ТаблДан[[#This Row],[Дата подготовки]]),0,-MIN(ТаблДан[Дата подготовки]-ТаблДан[Срок подготовки],0))</f>
        <v>0</v>
      </c>
      <c r="N281" s="25">
        <f>IF(ISBLANK(ТаблДан[[#This Row],[Дата отправки]]),0,-MIN(ТаблДан[Дата отправки]-ТаблДан[Срок отправки],0))</f>
        <v>1</v>
      </c>
      <c r="O281" s="25">
        <f>IF(ISBLANK(ТаблДан[[#This Row],[Дата подготовки]]),0,(ТаблДан[Задержка подготовки]=0)+0)</f>
        <v>1</v>
      </c>
      <c r="P281" s="25">
        <f>IF(ISBLANK(ТаблДан[[#This Row],[Дата подготовки]]),0,1-ТаблДан[[#This Row],[Подготовка без задержки]])</f>
        <v>0</v>
      </c>
      <c r="Q281" s="25">
        <f>IF(ISBLANK(ТаблДан[[#This Row],[Дата отправки]]),0,(ТаблДан[[#This Row],[Задержка отправки]]=0)+0)</f>
        <v>1</v>
      </c>
      <c r="R281" s="25">
        <f>IF(ISBLANK(ТаблДан[[#This Row],[Дата отправки]]),0,1-ТаблДан[[#This Row],[Отправка 
без задержки]])</f>
        <v>0</v>
      </c>
      <c r="S281" s="46" t="str">
        <f>IF(COUNTBLANK(ТаблДан[[#This Row],[Дата подготовки]:[Периодичность]])&gt;0,"Пустые ячейки", "")</f>
        <v/>
      </c>
    </row>
    <row r="282" spans="2:19" s="1" customFormat="1" ht="27" hidden="1" customHeight="1" x14ac:dyDescent="0.25">
      <c r="B282" s="26">
        <f>YEAR(IF(ISBLANK(ТаблДан[Срок подготовки]),ТаблДан[Срок отправки],ТаблДан[Срок подготовки]))</f>
        <v>2023</v>
      </c>
      <c r="C282" s="26" t="str">
        <f>TEXT(ТаблДан[[#This Row],[Срок подготовки]],"МММ")</f>
        <v>мар</v>
      </c>
      <c r="D282" s="28">
        <v>44995</v>
      </c>
      <c r="E282" s="21">
        <v>44998</v>
      </c>
      <c r="F282" s="28">
        <v>44999</v>
      </c>
      <c r="G282" s="21">
        <v>45000</v>
      </c>
      <c r="H282" s="22" t="s">
        <v>3</v>
      </c>
      <c r="I282" s="23" t="s">
        <v>73</v>
      </c>
      <c r="J282" s="24" t="s">
        <v>9</v>
      </c>
      <c r="K282" s="25">
        <f>MAX(ТаблДан[Дата подготовки]-ТаблДан[Срок подготовки],0)</f>
        <v>0</v>
      </c>
      <c r="L282" s="25">
        <f>MAX(ТаблДан[[#This Row],[Дата отправки]]-ТаблДан[[#This Row],[Срок отправки]],0)</f>
        <v>0</v>
      </c>
      <c r="M282" s="25">
        <f>IF(ISBLANK(ТаблДан[[#This Row],[Дата подготовки]]),0,-MIN(ТаблДан[Дата подготовки]-ТаблДан[Срок подготовки],0))</f>
        <v>3</v>
      </c>
      <c r="N282" s="25">
        <f>IF(ISBLANK(ТаблДан[[#This Row],[Дата отправки]]),0,-MIN(ТаблДан[Дата отправки]-ТаблДан[Срок отправки],0))</f>
        <v>1</v>
      </c>
      <c r="O282" s="25">
        <f>IF(ISBLANK(ТаблДан[[#This Row],[Дата подготовки]]),0,(ТаблДан[Задержка подготовки]=0)+0)</f>
        <v>1</v>
      </c>
      <c r="P282" s="25">
        <f>IF(ISBLANK(ТаблДан[[#This Row],[Дата подготовки]]),0,1-ТаблДан[[#This Row],[Подготовка без задержки]])</f>
        <v>0</v>
      </c>
      <c r="Q282" s="25">
        <f>IF(ISBLANK(ТаблДан[[#This Row],[Дата отправки]]),0,(ТаблДан[[#This Row],[Задержка отправки]]=0)+0)</f>
        <v>1</v>
      </c>
      <c r="R282" s="25">
        <f>IF(ISBLANK(ТаблДан[[#This Row],[Дата отправки]]),0,1-ТаблДан[[#This Row],[Отправка 
без задержки]])</f>
        <v>0</v>
      </c>
      <c r="S282" s="46" t="str">
        <f>IF(COUNTBLANK(ТаблДан[[#This Row],[Дата подготовки]:[Периодичность]])&gt;0,"Пустые ячейки", "")</f>
        <v/>
      </c>
    </row>
    <row r="283" spans="2:19" s="1" customFormat="1" ht="27" hidden="1" customHeight="1" x14ac:dyDescent="0.25">
      <c r="B283" s="19">
        <f>YEAR(IF(ISBLANK(ТаблДан[Срок подготовки]),ТаблДан[Срок отправки],ТаблДан[Срок подготовки]))</f>
        <v>2023</v>
      </c>
      <c r="C283" s="26" t="str">
        <f>TEXT(ТаблДан[[#This Row],[Срок подготовки]],"МММ")</f>
        <v>апр</v>
      </c>
      <c r="D283" s="28">
        <v>45020</v>
      </c>
      <c r="E283" s="21">
        <v>45021</v>
      </c>
      <c r="F283" s="28">
        <v>45022</v>
      </c>
      <c r="G283" s="21">
        <v>45023</v>
      </c>
      <c r="H283" s="22" t="s">
        <v>0</v>
      </c>
      <c r="I283" s="23" t="s">
        <v>31</v>
      </c>
      <c r="J283" s="24" t="s">
        <v>11</v>
      </c>
      <c r="K283" s="25">
        <f>MAX(ТаблДан[Дата подготовки]-ТаблДан[Срок подготовки],0)</f>
        <v>0</v>
      </c>
      <c r="L283" s="25">
        <f>MAX(ТаблДан[[#This Row],[Дата отправки]]-ТаблДан[[#This Row],[Срок отправки]],0)</f>
        <v>0</v>
      </c>
      <c r="M283" s="25">
        <f>IF(ISBLANK(ТаблДан[[#This Row],[Дата подготовки]]),0,-MIN(ТаблДан[Дата подготовки]-ТаблДан[Срок подготовки],0))</f>
        <v>1</v>
      </c>
      <c r="N283" s="25">
        <f>IF(ISBLANK(ТаблДан[[#This Row],[Дата отправки]]),0,-MIN(ТаблДан[Дата отправки]-ТаблДан[Срок отправки],0))</f>
        <v>1</v>
      </c>
      <c r="O283" s="25">
        <f>IF(ISBLANK(ТаблДан[[#This Row],[Дата подготовки]]),0,(ТаблДан[Задержка подготовки]=0)+0)</f>
        <v>1</v>
      </c>
      <c r="P283" s="25">
        <f>IF(ISBLANK(ТаблДан[[#This Row],[Дата подготовки]]),0,1-ТаблДан[[#This Row],[Подготовка без задержки]])</f>
        <v>0</v>
      </c>
      <c r="Q283" s="25">
        <f>IF(ISBLANK(ТаблДан[[#This Row],[Дата отправки]]),0,(ТаблДан[[#This Row],[Задержка отправки]]=0)+0)</f>
        <v>1</v>
      </c>
      <c r="R283" s="25">
        <f>IF(ISBLANK(ТаблДан[[#This Row],[Дата отправки]]),0,1-ТаблДан[[#This Row],[Отправка 
без задержки]])</f>
        <v>0</v>
      </c>
      <c r="S283" s="46" t="str">
        <f>IF(COUNTBLANK(ТаблДан[[#This Row],[Дата подготовки]:[Периодичность]])&gt;0,"Пустые ячейки", "")</f>
        <v/>
      </c>
    </row>
    <row r="284" spans="2:19" s="1" customFormat="1" ht="27" hidden="1" customHeight="1" x14ac:dyDescent="0.25">
      <c r="B284" s="19">
        <f>YEAR(IF(ISBLANK(ТаблДан[Срок подготовки]),ТаблДан[Срок отправки],ТаблДан[Срок подготовки]))</f>
        <v>2023</v>
      </c>
      <c r="C284" s="26" t="str">
        <f>TEXT(ТаблДан[[#This Row],[Срок подготовки]],"МММ")</f>
        <v>апр</v>
      </c>
      <c r="D284" s="28">
        <v>45020</v>
      </c>
      <c r="E284" s="21">
        <v>45021</v>
      </c>
      <c r="F284" s="28">
        <v>45022</v>
      </c>
      <c r="G284" s="21">
        <v>45023</v>
      </c>
      <c r="H284" s="22" t="s">
        <v>0</v>
      </c>
      <c r="I284" s="23" t="s">
        <v>32</v>
      </c>
      <c r="J284" s="24" t="s">
        <v>11</v>
      </c>
      <c r="K284" s="25">
        <f>MAX(ТаблДан[Дата подготовки]-ТаблДан[Срок подготовки],0)</f>
        <v>0</v>
      </c>
      <c r="L284" s="25">
        <f>MAX(ТаблДан[[#This Row],[Дата отправки]]-ТаблДан[[#This Row],[Срок отправки]],0)</f>
        <v>0</v>
      </c>
      <c r="M284" s="25">
        <f>IF(ISBLANK(ТаблДан[[#This Row],[Дата подготовки]]),0,-MIN(ТаблДан[Дата подготовки]-ТаблДан[Срок подготовки],0))</f>
        <v>1</v>
      </c>
      <c r="N284" s="25">
        <f>IF(ISBLANK(ТаблДан[[#This Row],[Дата отправки]]),0,-MIN(ТаблДан[Дата отправки]-ТаблДан[Срок отправки],0))</f>
        <v>1</v>
      </c>
      <c r="O284" s="25">
        <f>IF(ISBLANK(ТаблДан[[#This Row],[Дата подготовки]]),0,(ТаблДан[Задержка подготовки]=0)+0)</f>
        <v>1</v>
      </c>
      <c r="P284" s="25">
        <f>IF(ISBLANK(ТаблДан[[#This Row],[Дата подготовки]]),0,1-ТаблДан[[#This Row],[Подготовка без задержки]])</f>
        <v>0</v>
      </c>
      <c r="Q284" s="25">
        <f>IF(ISBLANK(ТаблДан[[#This Row],[Дата отправки]]),0,(ТаблДан[[#This Row],[Задержка отправки]]=0)+0)</f>
        <v>1</v>
      </c>
      <c r="R284" s="25">
        <f>IF(ISBLANK(ТаблДан[[#This Row],[Дата отправки]]),0,1-ТаблДан[[#This Row],[Отправка 
без задержки]])</f>
        <v>0</v>
      </c>
      <c r="S284" s="46" t="str">
        <f>IF(COUNTBLANK(ТаблДан[[#This Row],[Дата подготовки]:[Периодичность]])&gt;0,"Пустые ячейки", "")</f>
        <v/>
      </c>
    </row>
    <row r="285" spans="2:19" s="1" customFormat="1" ht="27" hidden="1" customHeight="1" x14ac:dyDescent="0.25">
      <c r="B285" s="19">
        <f>YEAR(IF(ISBLANK(ТаблДан[Срок подготовки]),ТаблДан[Срок отправки],ТаблДан[Срок подготовки]))</f>
        <v>2023</v>
      </c>
      <c r="C285" s="26" t="str">
        <f>TEXT(ТаблДан[[#This Row],[Срок подготовки]],"МММ")</f>
        <v>апр</v>
      </c>
      <c r="D285" s="28">
        <v>45027</v>
      </c>
      <c r="E285" s="21">
        <v>45028</v>
      </c>
      <c r="F285" s="28">
        <v>45028</v>
      </c>
      <c r="G285" s="21">
        <v>45030</v>
      </c>
      <c r="H285" s="22" t="s">
        <v>2</v>
      </c>
      <c r="I285" s="23" t="s">
        <v>82</v>
      </c>
      <c r="J285" s="24" t="s">
        <v>12</v>
      </c>
      <c r="K285" s="25">
        <f>MAX(ТаблДан[Дата подготовки]-ТаблДан[Срок подготовки],0)</f>
        <v>0</v>
      </c>
      <c r="L285" s="25">
        <f>MAX(ТаблДан[[#This Row],[Дата отправки]]-ТаблДан[[#This Row],[Срок отправки]],0)</f>
        <v>0</v>
      </c>
      <c r="M285" s="25">
        <f>IF(ISBLANK(ТаблДан[[#This Row],[Дата подготовки]]),0,-MIN(ТаблДан[Дата подготовки]-ТаблДан[Срок подготовки],0))</f>
        <v>1</v>
      </c>
      <c r="N285" s="25">
        <f>IF(ISBLANK(ТаблДан[[#This Row],[Дата отправки]]),0,-MIN(ТаблДан[Дата отправки]-ТаблДан[Срок отправки],0))</f>
        <v>2</v>
      </c>
      <c r="O285" s="25">
        <f>IF(ISBLANK(ТаблДан[[#This Row],[Дата подготовки]]),0,(ТаблДан[Задержка подготовки]=0)+0)</f>
        <v>1</v>
      </c>
      <c r="P285" s="25">
        <f>IF(ISBLANK(ТаблДан[[#This Row],[Дата подготовки]]),0,1-ТаблДан[[#This Row],[Подготовка без задержки]])</f>
        <v>0</v>
      </c>
      <c r="Q285" s="25">
        <f>IF(ISBLANK(ТаблДан[[#This Row],[Дата отправки]]),0,(ТаблДан[[#This Row],[Задержка отправки]]=0)+0)</f>
        <v>1</v>
      </c>
      <c r="R285" s="25">
        <f>IF(ISBLANK(ТаблДан[[#This Row],[Дата отправки]]),0,1-ТаблДан[[#This Row],[Отправка 
без задержки]])</f>
        <v>0</v>
      </c>
      <c r="S285" s="46" t="str">
        <f>IF(COUNTBLANK(ТаблДан[[#This Row],[Дата подготовки]:[Периодичность]])&gt;0,"Пустые ячейки", "")</f>
        <v/>
      </c>
    </row>
    <row r="286" spans="2:19" s="1" customFormat="1" ht="27" hidden="1" customHeight="1" x14ac:dyDescent="0.25">
      <c r="B286" s="19">
        <f>YEAR(IF(ISBLANK(ТаблДан[Срок подготовки]),ТаблДан[Срок отправки],ТаблДан[Срок подготовки]))</f>
        <v>2023</v>
      </c>
      <c r="C286" s="26" t="str">
        <f>TEXT(ТаблДан[[#This Row],[Срок подготовки]],"МММ")</f>
        <v>мар</v>
      </c>
      <c r="D286" s="28">
        <v>44998</v>
      </c>
      <c r="E286" s="21">
        <v>44998</v>
      </c>
      <c r="F286" s="28">
        <v>44999</v>
      </c>
      <c r="G286" s="21">
        <v>45000</v>
      </c>
      <c r="H286" s="22" t="s">
        <v>3</v>
      </c>
      <c r="I286" s="23" t="s">
        <v>30</v>
      </c>
      <c r="J286" s="24" t="s">
        <v>9</v>
      </c>
      <c r="K286" s="25">
        <f>MAX(ТаблДан[Дата подготовки]-ТаблДан[Срок подготовки],0)</f>
        <v>0</v>
      </c>
      <c r="L286" s="25">
        <f>MAX(ТаблДан[[#This Row],[Дата отправки]]-ТаблДан[[#This Row],[Срок отправки]],0)</f>
        <v>0</v>
      </c>
      <c r="M286" s="25">
        <f>IF(ISBLANK(ТаблДан[[#This Row],[Дата подготовки]]),0,-MIN(ТаблДан[Дата подготовки]-ТаблДан[Срок подготовки],0))</f>
        <v>0</v>
      </c>
      <c r="N286" s="25">
        <f>IF(ISBLANK(ТаблДан[[#This Row],[Дата отправки]]),0,-MIN(ТаблДан[Дата отправки]-ТаблДан[Срок отправки],0))</f>
        <v>1</v>
      </c>
      <c r="O286" s="25">
        <f>IF(ISBLANK(ТаблДан[[#This Row],[Дата подготовки]]),0,(ТаблДан[Задержка подготовки]=0)+0)</f>
        <v>1</v>
      </c>
      <c r="P286" s="25">
        <f>IF(ISBLANK(ТаблДан[[#This Row],[Дата подготовки]]),0,1-ТаблДан[[#This Row],[Подготовка без задержки]])</f>
        <v>0</v>
      </c>
      <c r="Q286" s="25">
        <f>IF(ISBLANK(ТаблДан[[#This Row],[Дата отправки]]),0,(ТаблДан[[#This Row],[Задержка отправки]]=0)+0)</f>
        <v>1</v>
      </c>
      <c r="R286" s="25">
        <f>IF(ISBLANK(ТаблДан[[#This Row],[Дата отправки]]),0,1-ТаблДан[[#This Row],[Отправка 
без задержки]])</f>
        <v>0</v>
      </c>
      <c r="S286" s="46" t="str">
        <f>IF(COUNTBLANK(ТаблДан[[#This Row],[Дата подготовки]:[Периодичность]])&gt;0,"Пустые ячейки", "")</f>
        <v/>
      </c>
    </row>
    <row r="287" spans="2:19" s="1" customFormat="1" ht="27" hidden="1" customHeight="1" x14ac:dyDescent="0.25">
      <c r="B287" s="19">
        <f>YEAR(IF(ISBLANK(ТаблДан[Срок подготовки]),ТаблДан[Срок отправки],ТаблДан[Срок подготовки]))</f>
        <v>2023</v>
      </c>
      <c r="C287" s="26" t="str">
        <f>TEXT(ТаблДан[[#This Row],[Срок подготовки]],"МММ")</f>
        <v>апр</v>
      </c>
      <c r="D287" s="28">
        <v>45026</v>
      </c>
      <c r="E287" s="21">
        <v>45028</v>
      </c>
      <c r="F287" s="28">
        <v>45027</v>
      </c>
      <c r="G287" s="21">
        <v>45030</v>
      </c>
      <c r="H287" s="22" t="s">
        <v>3</v>
      </c>
      <c r="I287" s="23" t="s">
        <v>73</v>
      </c>
      <c r="J287" s="24" t="s">
        <v>9</v>
      </c>
      <c r="K287" s="25">
        <f>MAX(ТаблДан[Дата подготовки]-ТаблДан[Срок подготовки],0)</f>
        <v>0</v>
      </c>
      <c r="L287" s="25">
        <f>MAX(ТаблДан[[#This Row],[Дата отправки]]-ТаблДан[[#This Row],[Срок отправки]],0)</f>
        <v>0</v>
      </c>
      <c r="M287" s="25">
        <f>IF(ISBLANK(ТаблДан[[#This Row],[Дата подготовки]]),0,-MIN(ТаблДан[Дата подготовки]-ТаблДан[Срок подготовки],0))</f>
        <v>2</v>
      </c>
      <c r="N287" s="25">
        <f>IF(ISBLANK(ТаблДан[[#This Row],[Дата отправки]]),0,-MIN(ТаблДан[Дата отправки]-ТаблДан[Срок отправки],0))</f>
        <v>3</v>
      </c>
      <c r="O287" s="25">
        <f>IF(ISBLANK(ТаблДан[[#This Row],[Дата подготовки]]),0,(ТаблДан[Задержка подготовки]=0)+0)</f>
        <v>1</v>
      </c>
      <c r="P287" s="25">
        <f>IF(ISBLANK(ТаблДан[[#This Row],[Дата подготовки]]),0,1-ТаблДан[[#This Row],[Подготовка без задержки]])</f>
        <v>0</v>
      </c>
      <c r="Q287" s="25">
        <f>IF(ISBLANK(ТаблДан[[#This Row],[Дата отправки]]),0,(ТаблДан[[#This Row],[Задержка отправки]]=0)+0)</f>
        <v>1</v>
      </c>
      <c r="R287" s="25">
        <f>IF(ISBLANK(ТаблДан[[#This Row],[Дата отправки]]),0,1-ТаблДан[[#This Row],[Отправка 
без задержки]])</f>
        <v>0</v>
      </c>
      <c r="S287" s="46" t="str">
        <f>IF(COUNTBLANK(ТаблДан[[#This Row],[Дата подготовки]:[Периодичность]])&gt;0,"Пустые ячейки", "")</f>
        <v/>
      </c>
    </row>
    <row r="288" spans="2:19" s="1" customFormat="1" ht="27" hidden="1" customHeight="1" x14ac:dyDescent="0.25">
      <c r="B288" s="19">
        <f>YEAR(IF(ISBLANK(ТаблДан[Срок подготовки]),ТаблДан[Срок отправки],ТаблДан[Срок подготовки]))</f>
        <v>2023</v>
      </c>
      <c r="C288" s="26" t="str">
        <f>TEXT(ТаблДан[[#This Row],[Срок подготовки]],"МММ")</f>
        <v>апр</v>
      </c>
      <c r="D288" s="28">
        <v>44999</v>
      </c>
      <c r="E288" s="21">
        <v>45029</v>
      </c>
      <c r="F288" s="28">
        <v>45000</v>
      </c>
      <c r="G288" s="21">
        <v>45033</v>
      </c>
      <c r="H288" s="22" t="s">
        <v>2</v>
      </c>
      <c r="I288" s="23" t="s">
        <v>65</v>
      </c>
      <c r="J288" s="24" t="s">
        <v>9</v>
      </c>
      <c r="K288" s="25">
        <f>MAX(ТаблДан[Дата подготовки]-ТаблДан[Срок подготовки],0)</f>
        <v>0</v>
      </c>
      <c r="L288" s="25">
        <f>MAX(ТаблДан[[#This Row],[Дата отправки]]-ТаблДан[[#This Row],[Срок отправки]],0)</f>
        <v>0</v>
      </c>
      <c r="M288" s="25">
        <f>IF(ISBLANK(ТаблДан[[#This Row],[Дата подготовки]]),0,-MIN(ТаблДан[Дата подготовки]-ТаблДан[Срок подготовки],0))</f>
        <v>30</v>
      </c>
      <c r="N288" s="25">
        <f>IF(ISBLANK(ТаблДан[[#This Row],[Дата отправки]]),0,-MIN(ТаблДан[Дата отправки]-ТаблДан[Срок отправки],0))</f>
        <v>33</v>
      </c>
      <c r="O288" s="25">
        <f>IF(ISBLANK(ТаблДан[[#This Row],[Дата подготовки]]),0,(ТаблДан[Задержка подготовки]=0)+0)</f>
        <v>1</v>
      </c>
      <c r="P288" s="25">
        <f>IF(ISBLANK(ТаблДан[[#This Row],[Дата подготовки]]),0,1-ТаблДан[[#This Row],[Подготовка без задержки]])</f>
        <v>0</v>
      </c>
      <c r="Q288" s="25">
        <f>IF(ISBLANK(ТаблДан[[#This Row],[Дата отправки]]),0,(ТаблДан[[#This Row],[Задержка отправки]]=0)+0)</f>
        <v>1</v>
      </c>
      <c r="R288" s="25">
        <f>IF(ISBLANK(ТаблДан[[#This Row],[Дата отправки]]),0,1-ТаблДан[[#This Row],[Отправка 
без задержки]])</f>
        <v>0</v>
      </c>
      <c r="S288" s="46" t="str">
        <f>IF(COUNTBLANK(ТаблДан[[#This Row],[Дата подготовки]:[Периодичность]])&gt;0,"Пустые ячейки", "")</f>
        <v/>
      </c>
    </row>
    <row r="289" spans="2:19" s="1" customFormat="1" ht="27" hidden="1" customHeight="1" x14ac:dyDescent="0.25">
      <c r="B289" s="19">
        <f>YEAR(IF(ISBLANK(ТаблДан[Срок подготовки]),ТаблДан[Срок отправки],ТаблДан[Срок подготовки]))</f>
        <v>2023</v>
      </c>
      <c r="C289" s="26" t="str">
        <f>TEXT(ТаблДан[[#This Row],[Срок подготовки]],"МММ")</f>
        <v>апр</v>
      </c>
      <c r="D289" s="28">
        <v>45026</v>
      </c>
      <c r="E289" s="21">
        <v>45029</v>
      </c>
      <c r="F289" s="28">
        <v>45026</v>
      </c>
      <c r="G289" s="21">
        <v>45033</v>
      </c>
      <c r="H289" s="22" t="s">
        <v>1</v>
      </c>
      <c r="I289" s="23" t="s">
        <v>36</v>
      </c>
      <c r="J289" s="24" t="s">
        <v>9</v>
      </c>
      <c r="K289" s="25">
        <f>MAX(ТаблДан[Дата подготовки]-ТаблДан[Срок подготовки],0)</f>
        <v>0</v>
      </c>
      <c r="L289" s="25">
        <f>MAX(ТаблДан[[#This Row],[Дата отправки]]-ТаблДан[[#This Row],[Срок отправки]],0)</f>
        <v>0</v>
      </c>
      <c r="M289" s="25">
        <f>IF(ISBLANK(ТаблДан[[#This Row],[Дата подготовки]]),0,-MIN(ТаблДан[Дата подготовки]-ТаблДан[Срок подготовки],0))</f>
        <v>3</v>
      </c>
      <c r="N289" s="25">
        <f>IF(ISBLANK(ТаблДан[[#This Row],[Дата отправки]]),0,-MIN(ТаблДан[Дата отправки]-ТаблДан[Срок отправки],0))</f>
        <v>7</v>
      </c>
      <c r="O289" s="25">
        <f>IF(ISBLANK(ТаблДан[[#This Row],[Дата подготовки]]),0,(ТаблДан[Задержка подготовки]=0)+0)</f>
        <v>1</v>
      </c>
      <c r="P289" s="25">
        <f>IF(ISBLANK(ТаблДан[[#This Row],[Дата подготовки]]),0,1-ТаблДан[[#This Row],[Подготовка без задержки]])</f>
        <v>0</v>
      </c>
      <c r="Q289" s="25">
        <f>IF(ISBLANK(ТаблДан[[#This Row],[Дата отправки]]),0,(ТаблДан[[#This Row],[Задержка отправки]]=0)+0)</f>
        <v>1</v>
      </c>
      <c r="R289" s="25">
        <f>IF(ISBLANK(ТаблДан[[#This Row],[Дата отправки]]),0,1-ТаблДан[[#This Row],[Отправка 
без задержки]])</f>
        <v>0</v>
      </c>
      <c r="S289" s="46" t="str">
        <f>IF(COUNTBLANK(ТаблДан[[#This Row],[Дата подготовки]:[Периодичность]])&gt;0,"Пустые ячейки", "")</f>
        <v/>
      </c>
    </row>
    <row r="290" spans="2:19" s="1" customFormat="1" ht="27" hidden="1" customHeight="1" x14ac:dyDescent="0.25">
      <c r="B290" s="19">
        <f>YEAR(IF(ISBLANK(ТаблДан[Срок подготовки]),ТаблДан[Срок отправки],ТаблДан[Срок подготовки]))</f>
        <v>2023</v>
      </c>
      <c r="C290" s="26" t="str">
        <f>TEXT(ТаблДан[[#This Row],[Срок подготовки]],"МММ")</f>
        <v>апр</v>
      </c>
      <c r="D290" s="28">
        <v>45026</v>
      </c>
      <c r="E290" s="21">
        <v>45029</v>
      </c>
      <c r="F290" s="28">
        <v>45026</v>
      </c>
      <c r="G290" s="21">
        <v>45033</v>
      </c>
      <c r="H290" s="22" t="s">
        <v>1</v>
      </c>
      <c r="I290" s="23" t="s">
        <v>13</v>
      </c>
      <c r="J290" s="24" t="s">
        <v>9</v>
      </c>
      <c r="K290" s="25">
        <f>MAX(ТаблДан[Дата подготовки]-ТаблДан[Срок подготовки],0)</f>
        <v>0</v>
      </c>
      <c r="L290" s="25">
        <f>MAX(ТаблДан[[#This Row],[Дата отправки]]-ТаблДан[[#This Row],[Срок отправки]],0)</f>
        <v>0</v>
      </c>
      <c r="M290" s="25">
        <f>IF(ISBLANK(ТаблДан[[#This Row],[Дата подготовки]]),0,-MIN(ТаблДан[Дата подготовки]-ТаблДан[Срок подготовки],0))</f>
        <v>3</v>
      </c>
      <c r="N290" s="25">
        <f>IF(ISBLANK(ТаблДан[[#This Row],[Дата отправки]]),0,-MIN(ТаблДан[Дата отправки]-ТаблДан[Срок отправки],0))</f>
        <v>7</v>
      </c>
      <c r="O290" s="25">
        <f>IF(ISBLANK(ТаблДан[[#This Row],[Дата подготовки]]),0,(ТаблДан[Задержка подготовки]=0)+0)</f>
        <v>1</v>
      </c>
      <c r="P290" s="25">
        <f>IF(ISBLANK(ТаблДан[[#This Row],[Дата подготовки]]),0,1-ТаблДан[[#This Row],[Подготовка без задержки]])</f>
        <v>0</v>
      </c>
      <c r="Q290" s="25">
        <f>IF(ISBLANK(ТаблДан[[#This Row],[Дата отправки]]),0,(ТаблДан[[#This Row],[Задержка отправки]]=0)+0)</f>
        <v>1</v>
      </c>
      <c r="R290" s="25">
        <f>IF(ISBLANK(ТаблДан[[#This Row],[Дата отправки]]),0,1-ТаблДан[[#This Row],[Отправка 
без задержки]])</f>
        <v>0</v>
      </c>
      <c r="S290" s="46" t="str">
        <f>IF(COUNTBLANK(ТаблДан[[#This Row],[Дата подготовки]:[Периодичность]])&gt;0,"Пустые ячейки", "")</f>
        <v/>
      </c>
    </row>
    <row r="291" spans="2:19" s="1" customFormat="1" ht="27" hidden="1" customHeight="1" x14ac:dyDescent="0.25">
      <c r="B291" s="19">
        <f>YEAR(IF(ISBLANK(ТаблДан[Срок подготовки]),ТаблДан[Срок отправки],ТаблДан[Срок подготовки]))</f>
        <v>2023</v>
      </c>
      <c r="C291" s="26" t="str">
        <f>TEXT(ТаблДан[[#This Row],[Срок подготовки]],"МММ")</f>
        <v>апр</v>
      </c>
      <c r="D291" s="28">
        <v>45026</v>
      </c>
      <c r="E291" s="21">
        <v>45029</v>
      </c>
      <c r="F291" s="28">
        <v>45026</v>
      </c>
      <c r="G291" s="21">
        <v>45033</v>
      </c>
      <c r="H291" s="22" t="s">
        <v>1</v>
      </c>
      <c r="I291" s="23" t="s">
        <v>14</v>
      </c>
      <c r="J291" s="24" t="s">
        <v>9</v>
      </c>
      <c r="K291" s="25">
        <f>MAX(ТаблДан[Дата подготовки]-ТаблДан[Срок подготовки],0)</f>
        <v>0</v>
      </c>
      <c r="L291" s="25">
        <f>MAX(ТаблДан[[#This Row],[Дата отправки]]-ТаблДан[[#This Row],[Срок отправки]],0)</f>
        <v>0</v>
      </c>
      <c r="M291" s="25">
        <f>IF(ISBLANK(ТаблДан[[#This Row],[Дата подготовки]]),0,-MIN(ТаблДан[Дата подготовки]-ТаблДан[Срок подготовки],0))</f>
        <v>3</v>
      </c>
      <c r="N291" s="25">
        <f>IF(ISBLANK(ТаблДан[[#This Row],[Дата отправки]]),0,-MIN(ТаблДан[Дата отправки]-ТаблДан[Срок отправки],0))</f>
        <v>7</v>
      </c>
      <c r="O291" s="25">
        <f>IF(ISBLANK(ТаблДан[[#This Row],[Дата подготовки]]),0,(ТаблДан[Задержка подготовки]=0)+0)</f>
        <v>1</v>
      </c>
      <c r="P291" s="25">
        <f>IF(ISBLANK(ТаблДан[[#This Row],[Дата подготовки]]),0,1-ТаблДан[[#This Row],[Подготовка без задержки]])</f>
        <v>0</v>
      </c>
      <c r="Q291" s="25">
        <f>IF(ISBLANK(ТаблДан[[#This Row],[Дата отправки]]),0,(ТаблДан[[#This Row],[Задержка отправки]]=0)+0)</f>
        <v>1</v>
      </c>
      <c r="R291" s="25">
        <f>IF(ISBLANK(ТаблДан[[#This Row],[Дата отправки]]),0,1-ТаблДан[[#This Row],[Отправка 
без задержки]])</f>
        <v>0</v>
      </c>
      <c r="S291" s="46" t="str">
        <f>IF(COUNTBLANK(ТаблДан[[#This Row],[Дата подготовки]:[Периодичность]])&gt;0,"Пустые ячейки", "")</f>
        <v/>
      </c>
    </row>
    <row r="292" spans="2:19" s="1" customFormat="1" ht="27" hidden="1" customHeight="1" x14ac:dyDescent="0.25">
      <c r="B292" s="19">
        <f>YEAR(IF(ISBLANK(ТаблДан[Срок подготовки]),ТаблДан[Срок отправки],ТаблДан[Срок подготовки]))</f>
        <v>2023</v>
      </c>
      <c r="C292" s="26" t="str">
        <f>TEXT(ТаблДан[[#This Row],[Срок подготовки]],"МММ")</f>
        <v>апр</v>
      </c>
      <c r="D292" s="28">
        <v>45026</v>
      </c>
      <c r="E292" s="21">
        <v>45029</v>
      </c>
      <c r="F292" s="28">
        <v>45026</v>
      </c>
      <c r="G292" s="21">
        <v>45033</v>
      </c>
      <c r="H292" s="22" t="s">
        <v>1</v>
      </c>
      <c r="I292" s="23" t="s">
        <v>86</v>
      </c>
      <c r="J292" s="24" t="s">
        <v>9</v>
      </c>
      <c r="K292" s="25">
        <f>MAX(ТаблДан[Дата подготовки]-ТаблДан[Срок подготовки],0)</f>
        <v>0</v>
      </c>
      <c r="L292" s="25">
        <f>MAX(ТаблДан[[#This Row],[Дата отправки]]-ТаблДан[[#This Row],[Срок отправки]],0)</f>
        <v>0</v>
      </c>
      <c r="M292" s="25">
        <f>IF(ISBLANK(ТаблДан[[#This Row],[Дата подготовки]]),0,-MIN(ТаблДан[Дата подготовки]-ТаблДан[Срок подготовки],0))</f>
        <v>3</v>
      </c>
      <c r="N292" s="25">
        <f>IF(ISBLANK(ТаблДан[[#This Row],[Дата отправки]]),0,-MIN(ТаблДан[Дата отправки]-ТаблДан[Срок отправки],0))</f>
        <v>7</v>
      </c>
      <c r="O292" s="25">
        <f>IF(ISBLANK(ТаблДан[[#This Row],[Дата подготовки]]),0,(ТаблДан[Задержка подготовки]=0)+0)</f>
        <v>1</v>
      </c>
      <c r="P292" s="25">
        <f>IF(ISBLANK(ТаблДан[[#This Row],[Дата подготовки]]),0,1-ТаблДан[[#This Row],[Подготовка без задержки]])</f>
        <v>0</v>
      </c>
      <c r="Q292" s="25">
        <f>IF(ISBLANK(ТаблДан[[#This Row],[Дата отправки]]),0,(ТаблДан[[#This Row],[Задержка отправки]]=0)+0)</f>
        <v>1</v>
      </c>
      <c r="R292" s="25">
        <f>IF(ISBLANK(ТаблДан[[#This Row],[Дата отправки]]),0,1-ТаблДан[[#This Row],[Отправка 
без задержки]])</f>
        <v>0</v>
      </c>
      <c r="S292" s="46" t="str">
        <f>IF(COUNTBLANK(ТаблДан[[#This Row],[Дата подготовки]:[Периодичность]])&gt;0,"Пустые ячейки", "")</f>
        <v/>
      </c>
    </row>
    <row r="293" spans="2:19" s="1" customFormat="1" ht="27" hidden="1" customHeight="1" x14ac:dyDescent="0.25">
      <c r="B293" s="19">
        <f>YEAR(IF(ISBLANK(ТаблДан[Срок подготовки]),ТаблДан[Срок отправки],ТаблДан[Срок подготовки]))</f>
        <v>2023</v>
      </c>
      <c r="C293" s="26" t="str">
        <f>TEXT(ТаблДан[[#This Row],[Срок подготовки]],"МММ")</f>
        <v>апр</v>
      </c>
      <c r="D293" s="28">
        <v>45026</v>
      </c>
      <c r="E293" s="21">
        <v>45029</v>
      </c>
      <c r="F293" s="28">
        <v>45026</v>
      </c>
      <c r="G293" s="21">
        <v>45033</v>
      </c>
      <c r="H293" s="22" t="s">
        <v>1</v>
      </c>
      <c r="I293" s="23" t="s">
        <v>85</v>
      </c>
      <c r="J293" s="24" t="s">
        <v>9</v>
      </c>
      <c r="K293" s="25">
        <f>MAX(ТаблДан[Дата подготовки]-ТаблДан[Срок подготовки],0)</f>
        <v>0</v>
      </c>
      <c r="L293" s="25">
        <f>MAX(ТаблДан[[#This Row],[Дата отправки]]-ТаблДан[[#This Row],[Срок отправки]],0)</f>
        <v>0</v>
      </c>
      <c r="M293" s="25">
        <f>IF(ISBLANK(ТаблДан[[#This Row],[Дата подготовки]]),0,-MIN(ТаблДан[Дата подготовки]-ТаблДан[Срок подготовки],0))</f>
        <v>3</v>
      </c>
      <c r="N293" s="25">
        <f>IF(ISBLANK(ТаблДан[[#This Row],[Дата отправки]]),0,-MIN(ТаблДан[Дата отправки]-ТаблДан[Срок отправки],0))</f>
        <v>7</v>
      </c>
      <c r="O293" s="25">
        <f>IF(ISBLANK(ТаблДан[[#This Row],[Дата подготовки]]),0,(ТаблДан[Задержка подготовки]=0)+0)</f>
        <v>1</v>
      </c>
      <c r="P293" s="25">
        <f>IF(ISBLANK(ТаблДан[[#This Row],[Дата подготовки]]),0,1-ТаблДан[[#This Row],[Подготовка без задержки]])</f>
        <v>0</v>
      </c>
      <c r="Q293" s="25">
        <f>IF(ISBLANK(ТаблДан[[#This Row],[Дата отправки]]),0,(ТаблДан[[#This Row],[Задержка отправки]]=0)+0)</f>
        <v>1</v>
      </c>
      <c r="R293" s="25">
        <f>IF(ISBLANK(ТаблДан[[#This Row],[Дата отправки]]),0,1-ТаблДан[[#This Row],[Отправка 
без задержки]])</f>
        <v>0</v>
      </c>
      <c r="S293" s="46" t="str">
        <f>IF(COUNTBLANK(ТаблДан[[#This Row],[Дата подготовки]:[Периодичность]])&gt;0,"Пустые ячейки", "")</f>
        <v/>
      </c>
    </row>
    <row r="294" spans="2:19" s="1" customFormat="1" ht="27" hidden="1" customHeight="1" x14ac:dyDescent="0.25">
      <c r="B294" s="19">
        <f>YEAR(IF(ISBLANK(ТаблДан[Срок подготовки]),ТаблДан[Срок отправки],ТаблДан[Срок подготовки]))</f>
        <v>2023</v>
      </c>
      <c r="C294" s="26" t="str">
        <f>TEXT(ТаблДан[[#This Row],[Срок подготовки]],"МММ")</f>
        <v>апр</v>
      </c>
      <c r="D294" s="28">
        <v>45026</v>
      </c>
      <c r="E294" s="21">
        <v>45029</v>
      </c>
      <c r="F294" s="28">
        <v>45026</v>
      </c>
      <c r="G294" s="21">
        <v>45033</v>
      </c>
      <c r="H294" s="22" t="s">
        <v>1</v>
      </c>
      <c r="I294" s="23" t="s">
        <v>83</v>
      </c>
      <c r="J294" s="24" t="s">
        <v>9</v>
      </c>
      <c r="K294" s="25">
        <f>MAX(ТаблДан[Дата подготовки]-ТаблДан[Срок подготовки],0)</f>
        <v>0</v>
      </c>
      <c r="L294" s="25">
        <f>MAX(ТаблДан[[#This Row],[Дата отправки]]-ТаблДан[[#This Row],[Срок отправки]],0)</f>
        <v>0</v>
      </c>
      <c r="M294" s="25">
        <f>IF(ISBLANK(ТаблДан[[#This Row],[Дата подготовки]]),0,-MIN(ТаблДан[Дата подготовки]-ТаблДан[Срок подготовки],0))</f>
        <v>3</v>
      </c>
      <c r="N294" s="25">
        <f>IF(ISBLANK(ТаблДан[[#This Row],[Дата отправки]]),0,-MIN(ТаблДан[Дата отправки]-ТаблДан[Срок отправки],0))</f>
        <v>7</v>
      </c>
      <c r="O294" s="25">
        <f>IF(ISBLANK(ТаблДан[[#This Row],[Дата подготовки]]),0,(ТаблДан[Задержка подготовки]=0)+0)</f>
        <v>1</v>
      </c>
      <c r="P294" s="25">
        <f>IF(ISBLANK(ТаблДан[[#This Row],[Дата подготовки]]),0,1-ТаблДан[[#This Row],[Подготовка без задержки]])</f>
        <v>0</v>
      </c>
      <c r="Q294" s="25">
        <f>IF(ISBLANK(ТаблДан[[#This Row],[Дата отправки]]),0,(ТаблДан[[#This Row],[Задержка отправки]]=0)+0)</f>
        <v>1</v>
      </c>
      <c r="R294" s="25">
        <f>IF(ISBLANK(ТаблДан[[#This Row],[Дата отправки]]),0,1-ТаблДан[[#This Row],[Отправка 
без задержки]])</f>
        <v>0</v>
      </c>
      <c r="S294" s="46" t="str">
        <f>IF(COUNTBLANK(ТаблДан[[#This Row],[Дата подготовки]:[Периодичность]])&gt;0,"Пустые ячейки", "")</f>
        <v/>
      </c>
    </row>
    <row r="295" spans="2:19" ht="27" hidden="1" customHeight="1" x14ac:dyDescent="0.25">
      <c r="B295" s="19">
        <f>YEAR(IF(ISBLANK(ТаблДан[Срок подготовки]),ТаблДан[Срок отправки],ТаблДан[Срок подготовки]))</f>
        <v>2023</v>
      </c>
      <c r="C295" s="26" t="str">
        <f>TEXT(ТаблДан[[#This Row],[Срок подготовки]],"МММ")</f>
        <v>апр</v>
      </c>
      <c r="D295" s="28">
        <v>45026</v>
      </c>
      <c r="E295" s="21">
        <v>45029</v>
      </c>
      <c r="F295" s="28">
        <v>45026</v>
      </c>
      <c r="G295" s="21">
        <v>45033</v>
      </c>
      <c r="H295" s="22" t="s">
        <v>1</v>
      </c>
      <c r="I295" s="23" t="s">
        <v>84</v>
      </c>
      <c r="J295" s="24" t="s">
        <v>9</v>
      </c>
      <c r="K295" s="25">
        <f>MAX(ТаблДан[Дата подготовки]-ТаблДан[Срок подготовки],0)</f>
        <v>0</v>
      </c>
      <c r="L295" s="25">
        <f>MAX(ТаблДан[[#This Row],[Дата отправки]]-ТаблДан[[#This Row],[Срок отправки]],0)</f>
        <v>0</v>
      </c>
      <c r="M295" s="25">
        <f>IF(ISBLANK(ТаблДан[[#This Row],[Дата подготовки]]),0,-MIN(ТаблДан[Дата подготовки]-ТаблДан[Срок подготовки],0))</f>
        <v>3</v>
      </c>
      <c r="N295" s="25">
        <f>IF(ISBLANK(ТаблДан[[#This Row],[Дата отправки]]),0,-MIN(ТаблДан[Дата отправки]-ТаблДан[Срок отправки],0))</f>
        <v>7</v>
      </c>
      <c r="O295" s="25">
        <f>IF(ISBLANK(ТаблДан[[#This Row],[Дата подготовки]]),0,(ТаблДан[Задержка подготовки]=0)+0)</f>
        <v>1</v>
      </c>
      <c r="P295" s="25">
        <f>IF(ISBLANK(ТаблДан[[#This Row],[Дата подготовки]]),0,1-ТаблДан[[#This Row],[Подготовка без задержки]])</f>
        <v>0</v>
      </c>
      <c r="Q295" s="25">
        <f>IF(ISBLANK(ТаблДан[[#This Row],[Дата отправки]]),0,(ТаблДан[[#This Row],[Задержка отправки]]=0)+0)</f>
        <v>1</v>
      </c>
      <c r="R295" s="25">
        <f>IF(ISBLANK(ТаблДан[[#This Row],[Дата отправки]]),0,1-ТаблДан[[#This Row],[Отправка 
без задержки]])</f>
        <v>0</v>
      </c>
      <c r="S295" s="46" t="str">
        <f>IF(COUNTBLANK(ТаблДан[[#This Row],[Дата подготовки]:[Периодичность]])&gt;0,"Пустые ячейки", "")</f>
        <v/>
      </c>
    </row>
    <row r="296" spans="2:19" ht="27" hidden="1" customHeight="1" x14ac:dyDescent="0.25">
      <c r="B296" s="19">
        <f>YEAR(IF(ISBLANK(ТаблДан[Срок подготовки]),ТаблДан[Срок отправки],ТаблДан[Срок подготовки]))</f>
        <v>2023</v>
      </c>
      <c r="C296" s="26" t="str">
        <f>TEXT(ТаблДан[[#This Row],[Срок подготовки]],"МММ")</f>
        <v>апр</v>
      </c>
      <c r="D296" s="28">
        <v>45026</v>
      </c>
      <c r="E296" s="21">
        <v>45029</v>
      </c>
      <c r="F296" s="28">
        <v>45026</v>
      </c>
      <c r="G296" s="21">
        <v>45033</v>
      </c>
      <c r="H296" s="22" t="s">
        <v>1</v>
      </c>
      <c r="I296" s="23" t="s">
        <v>69</v>
      </c>
      <c r="J296" s="24" t="s">
        <v>9</v>
      </c>
      <c r="K296" s="25">
        <f>MAX(ТаблДан[Дата подготовки]-ТаблДан[Срок подготовки],0)</f>
        <v>0</v>
      </c>
      <c r="L296" s="25">
        <f>MAX(ТаблДан[[#This Row],[Дата отправки]]-ТаблДан[[#This Row],[Срок отправки]],0)</f>
        <v>0</v>
      </c>
      <c r="M296" s="25">
        <f>IF(ISBLANK(ТаблДан[[#This Row],[Дата подготовки]]),0,-MIN(ТаблДан[Дата подготовки]-ТаблДан[Срок подготовки],0))</f>
        <v>3</v>
      </c>
      <c r="N296" s="25">
        <f>IF(ISBLANK(ТаблДан[[#This Row],[Дата отправки]]),0,-MIN(ТаблДан[Дата отправки]-ТаблДан[Срок отправки],0))</f>
        <v>7</v>
      </c>
      <c r="O296" s="25">
        <f>IF(ISBLANK(ТаблДан[[#This Row],[Дата подготовки]]),0,(ТаблДан[Задержка подготовки]=0)+0)</f>
        <v>1</v>
      </c>
      <c r="P296" s="25">
        <f>IF(ISBLANK(ТаблДан[[#This Row],[Дата подготовки]]),0,1-ТаблДан[[#This Row],[Подготовка без задержки]])</f>
        <v>0</v>
      </c>
      <c r="Q296" s="25">
        <f>IF(ISBLANK(ТаблДан[[#This Row],[Дата отправки]]),0,(ТаблДан[[#This Row],[Задержка отправки]]=0)+0)</f>
        <v>1</v>
      </c>
      <c r="R296" s="25">
        <f>IF(ISBLANK(ТаблДан[[#This Row],[Дата отправки]]),0,1-ТаблДан[[#This Row],[Отправка 
без задержки]])</f>
        <v>0</v>
      </c>
      <c r="S296" s="46" t="str">
        <f>IF(COUNTBLANK(ТаблДан[[#This Row],[Дата подготовки]:[Периодичность]])&gt;0,"Пустые ячейки", "")</f>
        <v/>
      </c>
    </row>
    <row r="297" spans="2:19" ht="27" hidden="1" customHeight="1" x14ac:dyDescent="0.25">
      <c r="B297" s="19">
        <f>YEAR(IF(ISBLANK(ТаблДан[Срок подготовки]),ТаблДан[Срок отправки],ТаблДан[Срок подготовки]))</f>
        <v>2023</v>
      </c>
      <c r="C297" s="26" t="str">
        <f>TEXT(ТаблДан[[#This Row],[Срок подготовки]],"МММ")</f>
        <v>апр</v>
      </c>
      <c r="D297" s="28">
        <v>45026</v>
      </c>
      <c r="E297" s="21">
        <v>45029</v>
      </c>
      <c r="F297" s="28">
        <v>45026</v>
      </c>
      <c r="G297" s="21">
        <v>45033</v>
      </c>
      <c r="H297" s="22" t="s">
        <v>1</v>
      </c>
      <c r="I297" s="23" t="s">
        <v>70</v>
      </c>
      <c r="J297" s="24" t="s">
        <v>9</v>
      </c>
      <c r="K297" s="25">
        <f>MAX(ТаблДан[Дата подготовки]-ТаблДан[Срок подготовки],0)</f>
        <v>0</v>
      </c>
      <c r="L297" s="25">
        <f>MAX(ТаблДан[[#This Row],[Дата отправки]]-ТаблДан[[#This Row],[Срок отправки]],0)</f>
        <v>0</v>
      </c>
      <c r="M297" s="25">
        <f>IF(ISBLANK(ТаблДан[[#This Row],[Дата подготовки]]),0,-MIN(ТаблДан[Дата подготовки]-ТаблДан[Срок подготовки],0))</f>
        <v>3</v>
      </c>
      <c r="N297" s="25">
        <f>IF(ISBLANK(ТаблДан[[#This Row],[Дата отправки]]),0,-MIN(ТаблДан[Дата отправки]-ТаблДан[Срок отправки],0))</f>
        <v>7</v>
      </c>
      <c r="O297" s="25">
        <f>IF(ISBLANK(ТаблДан[[#This Row],[Дата подготовки]]),0,(ТаблДан[Задержка подготовки]=0)+0)</f>
        <v>1</v>
      </c>
      <c r="P297" s="25">
        <f>IF(ISBLANK(ТаблДан[[#This Row],[Дата подготовки]]),0,1-ТаблДан[[#This Row],[Подготовка без задержки]])</f>
        <v>0</v>
      </c>
      <c r="Q297" s="25">
        <f>IF(ISBLANK(ТаблДан[[#This Row],[Дата отправки]]),0,(ТаблДан[[#This Row],[Задержка отправки]]=0)+0)</f>
        <v>1</v>
      </c>
      <c r="R297" s="25">
        <f>IF(ISBLANK(ТаблДан[[#This Row],[Дата отправки]]),0,1-ТаблДан[[#This Row],[Отправка 
без задержки]])</f>
        <v>0</v>
      </c>
      <c r="S297" s="46" t="str">
        <f>IF(COUNTBLANK(ТаблДан[[#This Row],[Дата подготовки]:[Периодичность]])&gt;0,"Пустые ячейки", "")</f>
        <v/>
      </c>
    </row>
    <row r="298" spans="2:19" ht="27" hidden="1" customHeight="1" x14ac:dyDescent="0.25">
      <c r="B298" s="19">
        <f>YEAR(IF(ISBLANK(ТаблДан[Срок подготовки]),ТаблДан[Срок отправки],ТаблДан[Срок подготовки]))</f>
        <v>2023</v>
      </c>
      <c r="C298" s="26" t="str">
        <f>TEXT(ТаблДан[[#This Row],[Срок подготовки]],"МММ")</f>
        <v>апр</v>
      </c>
      <c r="D298" s="28">
        <v>45021</v>
      </c>
      <c r="E298" s="21">
        <v>45029</v>
      </c>
      <c r="F298" s="28">
        <v>45022</v>
      </c>
      <c r="G298" s="21">
        <v>45033</v>
      </c>
      <c r="H298" s="22" t="s">
        <v>3</v>
      </c>
      <c r="I298" s="23" t="s">
        <v>23</v>
      </c>
      <c r="J298" s="24" t="s">
        <v>9</v>
      </c>
      <c r="K298" s="25">
        <f>MAX(ТаблДан[Дата подготовки]-ТаблДан[Срок подготовки],0)</f>
        <v>0</v>
      </c>
      <c r="L298" s="25">
        <f>MAX(ТаблДан[[#This Row],[Дата отправки]]-ТаблДан[[#This Row],[Срок отправки]],0)</f>
        <v>0</v>
      </c>
      <c r="M298" s="25">
        <f>IF(ISBLANK(ТаблДан[[#This Row],[Дата подготовки]]),0,-MIN(ТаблДан[Дата подготовки]-ТаблДан[Срок подготовки],0))</f>
        <v>8</v>
      </c>
      <c r="N298" s="25">
        <f>IF(ISBLANK(ТаблДан[[#This Row],[Дата отправки]]),0,-MIN(ТаблДан[Дата отправки]-ТаблДан[Срок отправки],0))</f>
        <v>11</v>
      </c>
      <c r="O298" s="25">
        <f>IF(ISBLANK(ТаблДан[[#This Row],[Дата подготовки]]),0,(ТаблДан[Задержка подготовки]=0)+0)</f>
        <v>1</v>
      </c>
      <c r="P298" s="25">
        <f>IF(ISBLANK(ТаблДан[[#This Row],[Дата подготовки]]),0,1-ТаблДан[[#This Row],[Подготовка без задержки]])</f>
        <v>0</v>
      </c>
      <c r="Q298" s="25">
        <f>IF(ISBLANK(ТаблДан[[#This Row],[Дата отправки]]),0,(ТаблДан[[#This Row],[Задержка отправки]]=0)+0)</f>
        <v>1</v>
      </c>
      <c r="R298" s="25">
        <f>IF(ISBLANK(ТаблДан[[#This Row],[Дата отправки]]),0,1-ТаблДан[[#This Row],[Отправка 
без задержки]])</f>
        <v>0</v>
      </c>
      <c r="S298" s="46" t="str">
        <f>IF(COUNTBLANK(ТаблДан[[#This Row],[Дата подготовки]:[Периодичность]])&gt;0,"Пустые ячейки", "")</f>
        <v/>
      </c>
    </row>
    <row r="299" spans="2:19" ht="27" hidden="1" customHeight="1" x14ac:dyDescent="0.25">
      <c r="B299" s="19">
        <f>YEAR(IF(ISBLANK(ТаблДан[Срок подготовки]),ТаблДан[Срок отправки],ТаблДан[Срок подготовки]))</f>
        <v>2023</v>
      </c>
      <c r="C299" s="26" t="str">
        <f>TEXT(ТаблДан[[#This Row],[Срок подготовки]],"МММ")</f>
        <v>апр</v>
      </c>
      <c r="D299" s="28">
        <v>45021</v>
      </c>
      <c r="E299" s="21">
        <v>45029</v>
      </c>
      <c r="F299" s="28">
        <v>45022</v>
      </c>
      <c r="G299" s="21">
        <v>45033</v>
      </c>
      <c r="H299" s="22" t="s">
        <v>3</v>
      </c>
      <c r="I299" s="23" t="s">
        <v>30</v>
      </c>
      <c r="J299" s="24" t="s">
        <v>9</v>
      </c>
      <c r="K299" s="25">
        <f>MAX(ТаблДан[Дата подготовки]-ТаблДан[Срок подготовки],0)</f>
        <v>0</v>
      </c>
      <c r="L299" s="25">
        <f>MAX(ТаблДан[[#This Row],[Дата отправки]]-ТаблДан[[#This Row],[Срок отправки]],0)</f>
        <v>0</v>
      </c>
      <c r="M299" s="25">
        <f>IF(ISBLANK(ТаблДан[[#This Row],[Дата подготовки]]),0,-MIN(ТаблДан[Дата подготовки]-ТаблДан[Срок подготовки],0))</f>
        <v>8</v>
      </c>
      <c r="N299" s="25">
        <f>IF(ISBLANK(ТаблДан[[#This Row],[Дата отправки]]),0,-MIN(ТаблДан[Дата отправки]-ТаблДан[Срок отправки],0))</f>
        <v>11</v>
      </c>
      <c r="O299" s="25">
        <f>IF(ISBLANK(ТаблДан[[#This Row],[Дата подготовки]]),0,(ТаблДан[Задержка подготовки]=0)+0)</f>
        <v>1</v>
      </c>
      <c r="P299" s="25">
        <f>IF(ISBLANK(ТаблДан[[#This Row],[Дата подготовки]]),0,1-ТаблДан[[#This Row],[Подготовка без задержки]])</f>
        <v>0</v>
      </c>
      <c r="Q299" s="25">
        <f>IF(ISBLANK(ТаблДан[[#This Row],[Дата отправки]]),0,(ТаблДан[[#This Row],[Задержка отправки]]=0)+0)</f>
        <v>1</v>
      </c>
      <c r="R299" s="25">
        <f>IF(ISBLANK(ТаблДан[[#This Row],[Дата отправки]]),0,1-ТаблДан[[#This Row],[Отправка 
без задержки]])</f>
        <v>0</v>
      </c>
      <c r="S299" s="46" t="str">
        <f>IF(COUNTBLANK(ТаблДан[[#This Row],[Дата подготовки]:[Периодичность]])&gt;0,"Пустые ячейки", "")</f>
        <v/>
      </c>
    </row>
    <row r="300" spans="2:19" ht="27" hidden="1" customHeight="1" x14ac:dyDescent="0.25">
      <c r="B300" s="19">
        <f>YEAR(IF(ISBLANK(ТаблДан[Срок подготовки]),ТаблДан[Срок отправки],ТаблДан[Срок подготовки]))</f>
        <v>2023</v>
      </c>
      <c r="C300" s="26" t="str">
        <f>TEXT(ТаблДан[[#This Row],[Срок подготовки]],"МММ")</f>
        <v>апр</v>
      </c>
      <c r="D300" s="28">
        <v>45021</v>
      </c>
      <c r="E300" s="21">
        <v>45029</v>
      </c>
      <c r="F300" s="28">
        <v>45022</v>
      </c>
      <c r="G300" s="21">
        <v>45033</v>
      </c>
      <c r="H300" s="22" t="s">
        <v>3</v>
      </c>
      <c r="I300" s="23" t="s">
        <v>20</v>
      </c>
      <c r="J300" s="24" t="s">
        <v>9</v>
      </c>
      <c r="K300" s="25">
        <f>MAX(ТаблДан[Дата подготовки]-ТаблДан[Срок подготовки],0)</f>
        <v>0</v>
      </c>
      <c r="L300" s="25">
        <f>MAX(ТаблДан[[#This Row],[Дата отправки]]-ТаблДан[[#This Row],[Срок отправки]],0)</f>
        <v>0</v>
      </c>
      <c r="M300" s="25">
        <f>IF(ISBLANK(ТаблДан[[#This Row],[Дата подготовки]]),0,-MIN(ТаблДан[Дата подготовки]-ТаблДан[Срок подготовки],0))</f>
        <v>8</v>
      </c>
      <c r="N300" s="25">
        <f>IF(ISBLANK(ТаблДан[[#This Row],[Дата отправки]]),0,-MIN(ТаблДан[Дата отправки]-ТаблДан[Срок отправки],0))</f>
        <v>11</v>
      </c>
      <c r="O300" s="25">
        <f>IF(ISBLANK(ТаблДан[[#This Row],[Дата подготовки]]),0,(ТаблДан[Задержка подготовки]=0)+0)</f>
        <v>1</v>
      </c>
      <c r="P300" s="25">
        <f>IF(ISBLANK(ТаблДан[[#This Row],[Дата подготовки]]),0,1-ТаблДан[[#This Row],[Подготовка без задержки]])</f>
        <v>0</v>
      </c>
      <c r="Q300" s="25">
        <f>IF(ISBLANK(ТаблДан[[#This Row],[Дата отправки]]),0,(ТаблДан[[#This Row],[Задержка отправки]]=0)+0)</f>
        <v>1</v>
      </c>
      <c r="R300" s="25">
        <f>IF(ISBLANK(ТаблДан[[#This Row],[Дата отправки]]),0,1-ТаблДан[[#This Row],[Отправка 
без задержки]])</f>
        <v>0</v>
      </c>
      <c r="S300" s="46" t="str">
        <f>IF(COUNTBLANK(ТаблДан[[#This Row],[Дата подготовки]:[Периодичность]])&gt;0,"Пустые ячейки", "")</f>
        <v/>
      </c>
    </row>
    <row r="301" spans="2:19" ht="27" hidden="1" customHeight="1" x14ac:dyDescent="0.25">
      <c r="B301" s="19">
        <f>YEAR(IF(ISBLANK(ТаблДан[Срок подготовки]),ТаблДан[Срок отправки],ТаблДан[Срок подготовки]))</f>
        <v>2023</v>
      </c>
      <c r="C301" s="26" t="str">
        <f>TEXT(ТаблДан[[#This Row],[Срок подготовки]],"МММ")</f>
        <v>апр</v>
      </c>
      <c r="D301" s="28">
        <v>45021</v>
      </c>
      <c r="E301" s="21">
        <v>45029</v>
      </c>
      <c r="F301" s="28">
        <v>45022</v>
      </c>
      <c r="G301" s="21">
        <v>45033</v>
      </c>
      <c r="H301" s="22" t="s">
        <v>3</v>
      </c>
      <c r="I301" s="23" t="s">
        <v>53</v>
      </c>
      <c r="J301" s="24" t="s">
        <v>9</v>
      </c>
      <c r="K301" s="25">
        <f>MAX(ТаблДан[Дата подготовки]-ТаблДан[Срок подготовки],0)</f>
        <v>0</v>
      </c>
      <c r="L301" s="25">
        <f>MAX(ТаблДан[[#This Row],[Дата отправки]]-ТаблДан[[#This Row],[Срок отправки]],0)</f>
        <v>0</v>
      </c>
      <c r="M301" s="25">
        <f>IF(ISBLANK(ТаблДан[[#This Row],[Дата подготовки]]),0,-MIN(ТаблДан[Дата подготовки]-ТаблДан[Срок подготовки],0))</f>
        <v>8</v>
      </c>
      <c r="N301" s="25">
        <f>IF(ISBLANK(ТаблДан[[#This Row],[Дата отправки]]),0,-MIN(ТаблДан[Дата отправки]-ТаблДан[Срок отправки],0))</f>
        <v>11</v>
      </c>
      <c r="O301" s="25">
        <f>IF(ISBLANK(ТаблДан[[#This Row],[Дата подготовки]]),0,(ТаблДан[Задержка подготовки]=0)+0)</f>
        <v>1</v>
      </c>
      <c r="P301" s="25">
        <f>IF(ISBLANK(ТаблДан[[#This Row],[Дата подготовки]]),0,1-ТаблДан[[#This Row],[Подготовка без задержки]])</f>
        <v>0</v>
      </c>
      <c r="Q301" s="25">
        <f>IF(ISBLANK(ТаблДан[[#This Row],[Дата отправки]]),0,(ТаблДан[[#This Row],[Задержка отправки]]=0)+0)</f>
        <v>1</v>
      </c>
      <c r="R301" s="25">
        <f>IF(ISBLANK(ТаблДан[[#This Row],[Дата отправки]]),0,1-ТаблДан[[#This Row],[Отправка 
без задержки]])</f>
        <v>0</v>
      </c>
      <c r="S301" s="46" t="str">
        <f>IF(COUNTBLANK(ТаблДан[[#This Row],[Дата подготовки]:[Периодичность]])&gt;0,"Пустые ячейки", "")</f>
        <v/>
      </c>
    </row>
    <row r="302" spans="2:19" ht="27" hidden="1" customHeight="1" x14ac:dyDescent="0.25">
      <c r="B302" s="19">
        <f>YEAR(IF(ISBLANK(ТаблДан[Срок подготовки]),ТаблДан[Срок отправки],ТаблДан[Срок подготовки]))</f>
        <v>2023</v>
      </c>
      <c r="C302" s="26" t="str">
        <f>TEXT(ТаблДан[[#This Row],[Срок подготовки]],"МММ")</f>
        <v>апр</v>
      </c>
      <c r="D302" s="28">
        <v>45021</v>
      </c>
      <c r="E302" s="21">
        <v>45029</v>
      </c>
      <c r="F302" s="28">
        <v>45022</v>
      </c>
      <c r="G302" s="21">
        <v>45033</v>
      </c>
      <c r="H302" s="22" t="s">
        <v>3</v>
      </c>
      <c r="I302" s="23" t="s">
        <v>52</v>
      </c>
      <c r="J302" s="24" t="s">
        <v>9</v>
      </c>
      <c r="K302" s="25">
        <f>MAX(ТаблДан[Дата подготовки]-ТаблДан[Срок подготовки],0)</f>
        <v>0</v>
      </c>
      <c r="L302" s="25">
        <f>MAX(ТаблДан[[#This Row],[Дата отправки]]-ТаблДан[[#This Row],[Срок отправки]],0)</f>
        <v>0</v>
      </c>
      <c r="M302" s="25">
        <f>IF(ISBLANK(ТаблДан[[#This Row],[Дата подготовки]]),0,-MIN(ТаблДан[Дата подготовки]-ТаблДан[Срок подготовки],0))</f>
        <v>8</v>
      </c>
      <c r="N302" s="25">
        <f>IF(ISBLANK(ТаблДан[[#This Row],[Дата отправки]]),0,-MIN(ТаблДан[Дата отправки]-ТаблДан[Срок отправки],0))</f>
        <v>11</v>
      </c>
      <c r="O302" s="25">
        <f>IF(ISBLANK(ТаблДан[[#This Row],[Дата подготовки]]),0,(ТаблДан[Задержка подготовки]=0)+0)</f>
        <v>1</v>
      </c>
      <c r="P302" s="25">
        <f>IF(ISBLANK(ТаблДан[[#This Row],[Дата подготовки]]),0,1-ТаблДан[[#This Row],[Подготовка без задержки]])</f>
        <v>0</v>
      </c>
      <c r="Q302" s="25">
        <f>IF(ISBLANK(ТаблДан[[#This Row],[Дата отправки]]),0,(ТаблДан[[#This Row],[Задержка отправки]]=0)+0)</f>
        <v>1</v>
      </c>
      <c r="R302" s="25">
        <f>IF(ISBLANK(ТаблДан[[#This Row],[Дата отправки]]),0,1-ТаблДан[[#This Row],[Отправка 
без задержки]])</f>
        <v>0</v>
      </c>
      <c r="S302" s="46" t="str">
        <f>IF(COUNTBLANK(ТаблДан[[#This Row],[Дата подготовки]:[Периодичность]])&gt;0,"Пустые ячейки", "")</f>
        <v/>
      </c>
    </row>
    <row r="303" spans="2:19" ht="27" hidden="1" customHeight="1" x14ac:dyDescent="0.25">
      <c r="B303" s="19">
        <f>YEAR(IF(ISBLANK(ТаблДан[Срок подготовки]),ТаблДан[Срок отправки],ТаблДан[Срок подготовки]))</f>
        <v>2023</v>
      </c>
      <c r="C303" s="26" t="str">
        <f>TEXT(ТаблДан[[#This Row],[Срок подготовки]],"МММ")</f>
        <v>апр</v>
      </c>
      <c r="D303" s="28">
        <v>45023</v>
      </c>
      <c r="E303" s="21">
        <v>45040</v>
      </c>
      <c r="F303" s="28">
        <v>45026</v>
      </c>
      <c r="G303" s="21">
        <v>45042</v>
      </c>
      <c r="H303" s="22" t="s">
        <v>7</v>
      </c>
      <c r="I303" s="23" t="s">
        <v>66</v>
      </c>
      <c r="J303" s="24" t="s">
        <v>11</v>
      </c>
      <c r="K303" s="25">
        <f>MAX(ТаблДан[Дата подготовки]-ТаблДан[Срок подготовки],0)</f>
        <v>0</v>
      </c>
      <c r="L303" s="25">
        <f>MAX(ТаблДан[[#This Row],[Дата отправки]]-ТаблДан[[#This Row],[Срок отправки]],0)</f>
        <v>0</v>
      </c>
      <c r="M303" s="25">
        <f>IF(ISBLANK(ТаблДан[[#This Row],[Дата подготовки]]),0,-MIN(ТаблДан[Дата подготовки]-ТаблДан[Срок подготовки],0))</f>
        <v>17</v>
      </c>
      <c r="N303" s="25">
        <f>IF(ISBLANK(ТаблДан[[#This Row],[Дата отправки]]),0,-MIN(ТаблДан[Дата отправки]-ТаблДан[Срок отправки],0))</f>
        <v>16</v>
      </c>
      <c r="O303" s="25">
        <f>IF(ISBLANK(ТаблДан[[#This Row],[Дата подготовки]]),0,(ТаблДан[Задержка подготовки]=0)+0)</f>
        <v>1</v>
      </c>
      <c r="P303" s="25">
        <f>IF(ISBLANK(ТаблДан[[#This Row],[Дата подготовки]]),0,1-ТаблДан[[#This Row],[Подготовка без задержки]])</f>
        <v>0</v>
      </c>
      <c r="Q303" s="25">
        <f>IF(ISBLANK(ТаблДан[[#This Row],[Дата отправки]]),0,(ТаблДан[[#This Row],[Задержка отправки]]=0)+0)</f>
        <v>1</v>
      </c>
      <c r="R303" s="25">
        <f>IF(ISBLANK(ТаблДан[[#This Row],[Дата отправки]]),0,1-ТаблДан[[#This Row],[Отправка 
без задержки]])</f>
        <v>0</v>
      </c>
      <c r="S303" s="46" t="str">
        <f>IF(COUNTBLANK(ТаблДан[[#This Row],[Дата подготовки]:[Периодичность]])&gt;0,"Пустые ячейки", "")</f>
        <v/>
      </c>
    </row>
    <row r="304" spans="2:19" ht="27" hidden="1" customHeight="1" x14ac:dyDescent="0.25">
      <c r="B304" s="19">
        <f>YEAR(IF(ISBLANK(ТаблДан[Срок подготовки]),ТаблДан[Срок отправки],ТаблДан[Срок подготовки]))</f>
        <v>2023</v>
      </c>
      <c r="C304" s="26" t="str">
        <f>TEXT(ТаблДан[[#This Row],[Срок подготовки]],"МММ")</f>
        <v>апр</v>
      </c>
      <c r="D304" s="28">
        <v>45023</v>
      </c>
      <c r="E304" s="21">
        <v>45040</v>
      </c>
      <c r="F304" s="28">
        <v>45026</v>
      </c>
      <c r="G304" s="21">
        <v>45042</v>
      </c>
      <c r="H304" s="22" t="s">
        <v>7</v>
      </c>
      <c r="I304" s="23" t="s">
        <v>35</v>
      </c>
      <c r="J304" s="24" t="s">
        <v>12</v>
      </c>
      <c r="K304" s="25">
        <f>MAX(ТаблДан[Дата подготовки]-ТаблДан[Срок подготовки],0)</f>
        <v>0</v>
      </c>
      <c r="L304" s="25">
        <f>MAX(ТаблДан[[#This Row],[Дата отправки]]-ТаблДан[[#This Row],[Срок отправки]],0)</f>
        <v>0</v>
      </c>
      <c r="M304" s="25">
        <f>IF(ISBLANK(ТаблДан[[#This Row],[Дата подготовки]]),0,-MIN(ТаблДан[Дата подготовки]-ТаблДан[Срок подготовки],0))</f>
        <v>17</v>
      </c>
      <c r="N304" s="25">
        <f>IF(ISBLANK(ТаблДан[[#This Row],[Дата отправки]]),0,-MIN(ТаблДан[Дата отправки]-ТаблДан[Срок отправки],0))</f>
        <v>16</v>
      </c>
      <c r="O304" s="25">
        <f>IF(ISBLANK(ТаблДан[[#This Row],[Дата подготовки]]),0,(ТаблДан[Задержка подготовки]=0)+0)</f>
        <v>1</v>
      </c>
      <c r="P304" s="25">
        <f>IF(ISBLANK(ТаблДан[[#This Row],[Дата подготовки]]),0,1-ТаблДан[[#This Row],[Подготовка без задержки]])</f>
        <v>0</v>
      </c>
      <c r="Q304" s="25">
        <f>IF(ISBLANK(ТаблДан[[#This Row],[Дата отправки]]),0,(ТаблДан[[#This Row],[Задержка отправки]]=0)+0)</f>
        <v>1</v>
      </c>
      <c r="R304" s="25">
        <f>IF(ISBLANK(ТаблДан[[#This Row],[Дата отправки]]),0,1-ТаблДан[[#This Row],[Отправка 
без задержки]])</f>
        <v>0</v>
      </c>
      <c r="S304" s="46" t="str">
        <f>IF(COUNTBLANK(ТаблДан[[#This Row],[Дата подготовки]:[Периодичность]])&gt;0,"Пустые ячейки", "")</f>
        <v/>
      </c>
    </row>
    <row r="305" spans="2:19" ht="27" hidden="1" customHeight="1" x14ac:dyDescent="0.25">
      <c r="B305" s="19">
        <f>YEAR(IF(ISBLANK(ТаблДан[Срок подготовки]),ТаблДан[Срок отправки],ТаблДан[Срок подготовки]))</f>
        <v>2023</v>
      </c>
      <c r="C305" s="26" t="str">
        <f>TEXT(ТаблДан[[#This Row],[Срок подготовки]],"МММ")</f>
        <v>апр</v>
      </c>
      <c r="D305" s="28">
        <v>45023</v>
      </c>
      <c r="E305" s="21">
        <v>45040</v>
      </c>
      <c r="F305" s="28">
        <v>45026</v>
      </c>
      <c r="G305" s="21">
        <v>45042</v>
      </c>
      <c r="H305" s="22" t="s">
        <v>7</v>
      </c>
      <c r="I305" s="23" t="s">
        <v>24</v>
      </c>
      <c r="J305" s="24" t="s">
        <v>11</v>
      </c>
      <c r="K305" s="25">
        <f>MAX(ТаблДан[Дата подготовки]-ТаблДан[Срок подготовки],0)</f>
        <v>0</v>
      </c>
      <c r="L305" s="25">
        <f>MAX(ТаблДан[[#This Row],[Дата отправки]]-ТаблДан[[#This Row],[Срок отправки]],0)</f>
        <v>0</v>
      </c>
      <c r="M305" s="25">
        <f>IF(ISBLANK(ТаблДан[[#This Row],[Дата подготовки]]),0,-MIN(ТаблДан[Дата подготовки]-ТаблДан[Срок подготовки],0))</f>
        <v>17</v>
      </c>
      <c r="N305" s="25">
        <f>IF(ISBLANK(ТаблДан[[#This Row],[Дата отправки]]),0,-MIN(ТаблДан[Дата отправки]-ТаблДан[Срок отправки],0))</f>
        <v>16</v>
      </c>
      <c r="O305" s="25">
        <f>IF(ISBLANK(ТаблДан[[#This Row],[Дата подготовки]]),0,(ТаблДан[Задержка подготовки]=0)+0)</f>
        <v>1</v>
      </c>
      <c r="P305" s="25">
        <f>IF(ISBLANK(ТаблДан[[#This Row],[Дата подготовки]]),0,1-ТаблДан[[#This Row],[Подготовка без задержки]])</f>
        <v>0</v>
      </c>
      <c r="Q305" s="25">
        <f>IF(ISBLANK(ТаблДан[[#This Row],[Дата отправки]]),0,(ТаблДан[[#This Row],[Задержка отправки]]=0)+0)</f>
        <v>1</v>
      </c>
      <c r="R305" s="25">
        <f>IF(ISBLANK(ТаблДан[[#This Row],[Дата отправки]]),0,1-ТаблДан[[#This Row],[Отправка 
без задержки]])</f>
        <v>0</v>
      </c>
      <c r="S305" s="46" t="str">
        <f>IF(COUNTBLANK(ТаблДан[[#This Row],[Дата подготовки]:[Периодичность]])&gt;0,"Пустые ячейки", "")</f>
        <v/>
      </c>
    </row>
    <row r="306" spans="2:19" ht="27" hidden="1" customHeight="1" x14ac:dyDescent="0.25">
      <c r="B306" s="19">
        <f>YEAR(IF(ISBLANK(ТаблДан[Срок подготовки]),ТаблДан[Срок отправки],ТаблДан[Срок подготовки]))</f>
        <v>2023</v>
      </c>
      <c r="C306" s="26" t="str">
        <f>TEXT(ТаблДан[[#This Row],[Срок подготовки]],"МММ")</f>
        <v>апр</v>
      </c>
      <c r="D306" s="28">
        <v>45020</v>
      </c>
      <c r="E306" s="21">
        <v>45042</v>
      </c>
      <c r="F306" s="28">
        <v>45022</v>
      </c>
      <c r="G306" s="21">
        <v>45044</v>
      </c>
      <c r="H306" s="22" t="s">
        <v>0</v>
      </c>
      <c r="I306" s="23" t="s">
        <v>95</v>
      </c>
      <c r="J306" s="24" t="s">
        <v>11</v>
      </c>
      <c r="K306" s="25">
        <f>MAX(ТаблДан[Дата подготовки]-ТаблДан[Срок подготовки],0)</f>
        <v>0</v>
      </c>
      <c r="L306" s="25">
        <f>MAX(ТаблДан[[#This Row],[Дата отправки]]-ТаблДан[[#This Row],[Срок отправки]],0)</f>
        <v>0</v>
      </c>
      <c r="M306" s="25">
        <f>IF(ISBLANK(ТаблДан[[#This Row],[Дата подготовки]]),0,-MIN(ТаблДан[Дата подготовки]-ТаблДан[Срок подготовки],0))</f>
        <v>22</v>
      </c>
      <c r="N306" s="25">
        <f>IF(ISBLANK(ТаблДан[[#This Row],[Дата отправки]]),0,-MIN(ТаблДан[Дата отправки]-ТаблДан[Срок отправки],0))</f>
        <v>22</v>
      </c>
      <c r="O306" s="25">
        <f>IF(ISBLANK(ТаблДан[[#This Row],[Дата подготовки]]),0,(ТаблДан[Задержка подготовки]=0)+0)</f>
        <v>1</v>
      </c>
      <c r="P306" s="25">
        <f>IF(ISBLANK(ТаблДан[[#This Row],[Дата подготовки]]),0,1-ТаблДан[[#This Row],[Подготовка без задержки]])</f>
        <v>0</v>
      </c>
      <c r="Q306" s="25">
        <f>IF(ISBLANK(ТаблДан[[#This Row],[Дата отправки]]),0,(ТаблДан[[#This Row],[Задержка отправки]]=0)+0)</f>
        <v>1</v>
      </c>
      <c r="R306" s="25">
        <f>IF(ISBLANK(ТаблДан[[#This Row],[Дата отправки]]),0,1-ТаблДан[[#This Row],[Отправка 
без задержки]])</f>
        <v>0</v>
      </c>
      <c r="S306" s="46" t="str">
        <f>IF(COUNTBLANK(ТаблДан[[#This Row],[Дата подготовки]:[Периодичность]])&gt;0,"Пустые ячейки", "")</f>
        <v/>
      </c>
    </row>
    <row r="307" spans="2:19" ht="27" hidden="1" customHeight="1" x14ac:dyDescent="0.25">
      <c r="B307" s="19">
        <f>YEAR(IF(ISBLANK(ТаблДан[Срок подготовки]),ТаблДан[Срок отправки],ТаблДан[Срок подготовки]))</f>
        <v>2023</v>
      </c>
      <c r="C307" s="26" t="str">
        <f>TEXT(ТаблДан[[#This Row],[Срок подготовки]],"МММ")</f>
        <v>апр</v>
      </c>
      <c r="D307" s="28">
        <v>45040</v>
      </c>
      <c r="E307" s="21">
        <v>45042</v>
      </c>
      <c r="F307" s="28">
        <v>45040</v>
      </c>
      <c r="G307" s="21">
        <v>45044</v>
      </c>
      <c r="H307" s="22" t="s">
        <v>0</v>
      </c>
      <c r="I307" s="23" t="s">
        <v>38</v>
      </c>
      <c r="J307" s="24" t="s">
        <v>11</v>
      </c>
      <c r="K307" s="25">
        <f>MAX(ТаблДан[Дата подготовки]-ТаблДан[Срок подготовки],0)</f>
        <v>0</v>
      </c>
      <c r="L307" s="25">
        <f>MAX(ТаблДан[[#This Row],[Дата отправки]]-ТаблДан[[#This Row],[Срок отправки]],0)</f>
        <v>0</v>
      </c>
      <c r="M307" s="25">
        <f>IF(ISBLANK(ТаблДан[[#This Row],[Дата подготовки]]),0,-MIN(ТаблДан[Дата подготовки]-ТаблДан[Срок подготовки],0))</f>
        <v>2</v>
      </c>
      <c r="N307" s="25">
        <f>IF(ISBLANK(ТаблДан[[#This Row],[Дата отправки]]),0,-MIN(ТаблДан[Дата отправки]-ТаблДан[Срок отправки],0))</f>
        <v>4</v>
      </c>
      <c r="O307" s="25">
        <f>IF(ISBLANK(ТаблДан[[#This Row],[Дата подготовки]]),0,(ТаблДан[Задержка подготовки]=0)+0)</f>
        <v>1</v>
      </c>
      <c r="P307" s="25">
        <f>IF(ISBLANK(ТаблДан[[#This Row],[Дата подготовки]]),0,1-ТаблДан[[#This Row],[Подготовка без задержки]])</f>
        <v>0</v>
      </c>
      <c r="Q307" s="25">
        <f>IF(ISBLANK(ТаблДан[[#This Row],[Дата отправки]]),0,(ТаблДан[[#This Row],[Задержка отправки]]=0)+0)</f>
        <v>1</v>
      </c>
      <c r="R307" s="25">
        <f>IF(ISBLANK(ТаблДан[[#This Row],[Дата отправки]]),0,1-ТаблДан[[#This Row],[Отправка 
без задержки]])</f>
        <v>0</v>
      </c>
      <c r="S307" s="46" t="str">
        <f>IF(COUNTBLANK(ТаблДан[[#This Row],[Дата подготовки]:[Периодичность]])&gt;0,"Пустые ячейки", "")</f>
        <v/>
      </c>
    </row>
    <row r="308" spans="2:19" ht="27" hidden="1" customHeight="1" x14ac:dyDescent="0.25">
      <c r="B308" s="19">
        <f>YEAR(IF(ISBLANK(ТаблДан[Срок подготовки]),ТаблДан[Срок отправки],ТаблДан[Срок подготовки]))</f>
        <v>2023</v>
      </c>
      <c r="C308" s="26" t="str">
        <f>TEXT(ТаблДан[[#This Row],[Срок подготовки]],"МММ")</f>
        <v>апр</v>
      </c>
      <c r="D308" s="28">
        <v>45040</v>
      </c>
      <c r="E308" s="21">
        <v>45042</v>
      </c>
      <c r="F308" s="28">
        <v>45040</v>
      </c>
      <c r="G308" s="21">
        <v>45044</v>
      </c>
      <c r="H308" s="22" t="s">
        <v>0</v>
      </c>
      <c r="I308" s="23" t="s">
        <v>39</v>
      </c>
      <c r="J308" s="24" t="s">
        <v>11</v>
      </c>
      <c r="K308" s="25">
        <f>MAX(ТаблДан[Дата подготовки]-ТаблДан[Срок подготовки],0)</f>
        <v>0</v>
      </c>
      <c r="L308" s="25">
        <f>MAX(ТаблДан[[#This Row],[Дата отправки]]-ТаблДан[[#This Row],[Срок отправки]],0)</f>
        <v>0</v>
      </c>
      <c r="M308" s="25">
        <f>IF(ISBLANK(ТаблДан[[#This Row],[Дата подготовки]]),0,-MIN(ТаблДан[Дата подготовки]-ТаблДан[Срок подготовки],0))</f>
        <v>2</v>
      </c>
      <c r="N308" s="25">
        <f>IF(ISBLANK(ТаблДан[[#This Row],[Дата отправки]]),0,-MIN(ТаблДан[Дата отправки]-ТаблДан[Срок отправки],0))</f>
        <v>4</v>
      </c>
      <c r="O308" s="25">
        <f>IF(ISBLANK(ТаблДан[[#This Row],[Дата подготовки]]),0,(ТаблДан[Задержка подготовки]=0)+0)</f>
        <v>1</v>
      </c>
      <c r="P308" s="25">
        <f>IF(ISBLANK(ТаблДан[[#This Row],[Дата подготовки]]),0,1-ТаблДан[[#This Row],[Подготовка без задержки]])</f>
        <v>0</v>
      </c>
      <c r="Q308" s="25">
        <f>IF(ISBLANK(ТаблДан[[#This Row],[Дата отправки]]),0,(ТаблДан[[#This Row],[Задержка отправки]]=0)+0)</f>
        <v>1</v>
      </c>
      <c r="R308" s="25">
        <f>IF(ISBLANK(ТаблДан[[#This Row],[Дата отправки]]),0,1-ТаблДан[[#This Row],[Отправка 
без задержки]])</f>
        <v>0</v>
      </c>
      <c r="S308" s="46" t="str">
        <f>IF(COUNTBLANK(ТаблДан[[#This Row],[Дата подготовки]:[Периодичность]])&gt;0,"Пустые ячейки", "")</f>
        <v/>
      </c>
    </row>
    <row r="309" spans="2:19" ht="27" hidden="1" customHeight="1" x14ac:dyDescent="0.25">
      <c r="B309" s="19">
        <f>YEAR(IF(ISBLANK(ТаблДан[Срок подготовки]),ТаблДан[Срок отправки],ТаблДан[Срок подготовки]))</f>
        <v>2023</v>
      </c>
      <c r="C309" s="26" t="str">
        <f>TEXT(ТаблДан[[#This Row],[Срок подготовки]],"МММ")</f>
        <v>апр</v>
      </c>
      <c r="D309" s="28">
        <v>45040</v>
      </c>
      <c r="E309" s="21">
        <v>45042</v>
      </c>
      <c r="F309" s="28">
        <v>45040</v>
      </c>
      <c r="G309" s="21">
        <v>45044</v>
      </c>
      <c r="H309" s="22" t="s">
        <v>0</v>
      </c>
      <c r="I309" s="23" t="s">
        <v>76</v>
      </c>
      <c r="J309" s="24" t="s">
        <v>11</v>
      </c>
      <c r="K309" s="25">
        <f>MAX(ТаблДан[Дата подготовки]-ТаблДан[Срок подготовки],0)</f>
        <v>0</v>
      </c>
      <c r="L309" s="25">
        <f>MAX(ТаблДан[[#This Row],[Дата отправки]]-ТаблДан[[#This Row],[Срок отправки]],0)</f>
        <v>0</v>
      </c>
      <c r="M309" s="25">
        <f>IF(ISBLANK(ТаблДан[[#This Row],[Дата подготовки]]),0,-MIN(ТаблДан[Дата подготовки]-ТаблДан[Срок подготовки],0))</f>
        <v>2</v>
      </c>
      <c r="N309" s="25">
        <f>IF(ISBLANK(ТаблДан[[#This Row],[Дата отправки]]),0,-MIN(ТаблДан[Дата отправки]-ТаблДан[Срок отправки],0))</f>
        <v>4</v>
      </c>
      <c r="O309" s="25">
        <f>IF(ISBLANK(ТаблДан[[#This Row],[Дата подготовки]]),0,(ТаблДан[Задержка подготовки]=0)+0)</f>
        <v>1</v>
      </c>
      <c r="P309" s="25">
        <f>IF(ISBLANK(ТаблДан[[#This Row],[Дата подготовки]]),0,1-ТаблДан[[#This Row],[Подготовка без задержки]])</f>
        <v>0</v>
      </c>
      <c r="Q309" s="25">
        <f>IF(ISBLANK(ТаблДан[[#This Row],[Дата отправки]]),0,(ТаблДан[[#This Row],[Задержка отправки]]=0)+0)</f>
        <v>1</v>
      </c>
      <c r="R309" s="25">
        <f>IF(ISBLANK(ТаблДан[[#This Row],[Дата отправки]]),0,1-ТаблДан[[#This Row],[Отправка 
без задержки]])</f>
        <v>0</v>
      </c>
      <c r="S309" s="46" t="str">
        <f>IF(COUNTBLANK(ТаблДан[[#This Row],[Дата подготовки]:[Периодичность]])&gt;0,"Пустые ячейки", "")</f>
        <v/>
      </c>
    </row>
    <row r="310" spans="2:19" ht="27" hidden="1" customHeight="1" x14ac:dyDescent="0.25">
      <c r="B310" s="19">
        <f>YEAR(IF(ISBLANK(ТаблДан[Срок подготовки]),ТаблДан[Срок отправки],ТаблДан[Срок подготовки]))</f>
        <v>2023</v>
      </c>
      <c r="C310" s="26" t="str">
        <f>TEXT(ТаблДан[[#This Row],[Срок подготовки]],"МММ")</f>
        <v>апр</v>
      </c>
      <c r="D310" s="28">
        <v>45040</v>
      </c>
      <c r="E310" s="21">
        <v>45042</v>
      </c>
      <c r="F310" s="28">
        <v>45040</v>
      </c>
      <c r="G310" s="21">
        <v>45044</v>
      </c>
      <c r="H310" s="22" t="s">
        <v>0</v>
      </c>
      <c r="I310" s="23" t="s">
        <v>44</v>
      </c>
      <c r="J310" s="24" t="s">
        <v>11</v>
      </c>
      <c r="K310" s="25">
        <f>MAX(ТаблДан[Дата подготовки]-ТаблДан[Срок подготовки],0)</f>
        <v>0</v>
      </c>
      <c r="L310" s="25">
        <f>MAX(ТаблДан[[#This Row],[Дата отправки]]-ТаблДан[[#This Row],[Срок отправки]],0)</f>
        <v>0</v>
      </c>
      <c r="M310" s="25">
        <f>IF(ISBLANK(ТаблДан[[#This Row],[Дата подготовки]]),0,-MIN(ТаблДан[Дата подготовки]-ТаблДан[Срок подготовки],0))</f>
        <v>2</v>
      </c>
      <c r="N310" s="25">
        <f>IF(ISBLANK(ТаблДан[[#This Row],[Дата отправки]]),0,-MIN(ТаблДан[Дата отправки]-ТаблДан[Срок отправки],0))</f>
        <v>4</v>
      </c>
      <c r="O310" s="25">
        <f>IF(ISBLANK(ТаблДан[[#This Row],[Дата подготовки]]),0,(ТаблДан[Задержка подготовки]=0)+0)</f>
        <v>1</v>
      </c>
      <c r="P310" s="25">
        <f>IF(ISBLANK(ТаблДан[[#This Row],[Дата подготовки]]),0,1-ТаблДан[[#This Row],[Подготовка без задержки]])</f>
        <v>0</v>
      </c>
      <c r="Q310" s="25">
        <f>IF(ISBLANK(ТаблДан[[#This Row],[Дата отправки]]),0,(ТаблДан[[#This Row],[Задержка отправки]]=0)+0)</f>
        <v>1</v>
      </c>
      <c r="R310" s="25">
        <f>IF(ISBLANK(ТаблДан[[#This Row],[Дата отправки]]),0,1-ТаблДан[[#This Row],[Отправка 
без задержки]])</f>
        <v>0</v>
      </c>
      <c r="S310" s="46" t="str">
        <f>IF(COUNTBLANK(ТаблДан[[#This Row],[Дата подготовки]:[Периодичность]])&gt;0,"Пустые ячейки", "")</f>
        <v/>
      </c>
    </row>
    <row r="311" spans="2:19" ht="27" hidden="1" customHeight="1" x14ac:dyDescent="0.25">
      <c r="B311" s="19">
        <f>YEAR(IF(ISBLANK(ТаблДан[Срок подготовки]),ТаблДан[Срок отправки],ТаблДан[Срок подготовки]))</f>
        <v>2023</v>
      </c>
      <c r="C311" s="26" t="str">
        <f>TEXT(ТаблДан[[#This Row],[Срок подготовки]],"МММ")</f>
        <v>апр</v>
      </c>
      <c r="D311" s="28">
        <v>45040</v>
      </c>
      <c r="E311" s="21">
        <v>45042</v>
      </c>
      <c r="F311" s="28">
        <v>45040</v>
      </c>
      <c r="G311" s="21">
        <v>45044</v>
      </c>
      <c r="H311" s="22" t="s">
        <v>0</v>
      </c>
      <c r="I311" s="23" t="s">
        <v>43</v>
      </c>
      <c r="J311" s="24" t="s">
        <v>12</v>
      </c>
      <c r="K311" s="25">
        <f>MAX(ТаблДан[Дата подготовки]-ТаблДан[Срок подготовки],0)</f>
        <v>0</v>
      </c>
      <c r="L311" s="25">
        <f>MAX(ТаблДан[[#This Row],[Дата отправки]]-ТаблДан[[#This Row],[Срок отправки]],0)</f>
        <v>0</v>
      </c>
      <c r="M311" s="25">
        <f>IF(ISBLANK(ТаблДан[[#This Row],[Дата подготовки]]),0,-MIN(ТаблДан[Дата подготовки]-ТаблДан[Срок подготовки],0))</f>
        <v>2</v>
      </c>
      <c r="N311" s="25">
        <f>IF(ISBLANK(ТаблДан[[#This Row],[Дата отправки]]),0,-MIN(ТаблДан[Дата отправки]-ТаблДан[Срок отправки],0))</f>
        <v>4</v>
      </c>
      <c r="O311" s="25">
        <f>IF(ISBLANK(ТаблДан[[#This Row],[Дата подготовки]]),0,(ТаблДан[Задержка подготовки]=0)+0)</f>
        <v>1</v>
      </c>
      <c r="P311" s="25">
        <f>IF(ISBLANK(ТаблДан[[#This Row],[Дата подготовки]]),0,1-ТаблДан[[#This Row],[Подготовка без задержки]])</f>
        <v>0</v>
      </c>
      <c r="Q311" s="25">
        <f>IF(ISBLANK(ТаблДан[[#This Row],[Дата отправки]]),0,(ТаблДан[[#This Row],[Задержка отправки]]=0)+0)</f>
        <v>1</v>
      </c>
      <c r="R311" s="25">
        <f>IF(ISBLANK(ТаблДан[[#This Row],[Дата отправки]]),0,1-ТаблДан[[#This Row],[Отправка 
без задержки]])</f>
        <v>0</v>
      </c>
      <c r="S311" s="46" t="str">
        <f>IF(COUNTBLANK(ТаблДан[[#This Row],[Дата подготовки]:[Периодичность]])&gt;0,"Пустые ячейки", "")</f>
        <v/>
      </c>
    </row>
    <row r="312" spans="2:19" ht="27" hidden="1" customHeight="1" x14ac:dyDescent="0.25">
      <c r="B312" s="19">
        <f>YEAR(IF(ISBLANK(ТаблДан[Срок подготовки]),ТаблДан[Срок отправки],ТаблДан[Срок подготовки]))</f>
        <v>2023</v>
      </c>
      <c r="C312" s="26" t="str">
        <f>TEXT(ТаблДан[[#This Row],[Срок подготовки]],"МММ")</f>
        <v>апр</v>
      </c>
      <c r="D312" s="28">
        <v>45036</v>
      </c>
      <c r="E312" s="21">
        <v>45044</v>
      </c>
      <c r="F312" s="28">
        <v>45041</v>
      </c>
      <c r="G312" s="21">
        <v>45048</v>
      </c>
      <c r="H312" s="22" t="s">
        <v>5</v>
      </c>
      <c r="I312" s="23" t="s">
        <v>75</v>
      </c>
      <c r="J312" s="24" t="s">
        <v>11</v>
      </c>
      <c r="K312" s="25">
        <f>MAX(ТаблДан[Дата подготовки]-ТаблДан[Срок подготовки],0)</f>
        <v>0</v>
      </c>
      <c r="L312" s="25">
        <f>MAX(ТаблДан[[#This Row],[Дата отправки]]-ТаблДан[[#This Row],[Срок отправки]],0)</f>
        <v>0</v>
      </c>
      <c r="M312" s="25">
        <f>IF(ISBLANK(ТаблДан[[#This Row],[Дата подготовки]]),0,-MIN(ТаблДан[Дата подготовки]-ТаблДан[Срок подготовки],0))</f>
        <v>8</v>
      </c>
      <c r="N312" s="25">
        <f>IF(ISBLANK(ТаблДан[[#This Row],[Дата отправки]]),0,-MIN(ТаблДан[Дата отправки]-ТаблДан[Срок отправки],0))</f>
        <v>7</v>
      </c>
      <c r="O312" s="25">
        <f>IF(ISBLANK(ТаблДан[[#This Row],[Дата подготовки]]),0,(ТаблДан[Задержка подготовки]=0)+0)</f>
        <v>1</v>
      </c>
      <c r="P312" s="25">
        <f>IF(ISBLANK(ТаблДан[[#This Row],[Дата подготовки]]),0,1-ТаблДан[[#This Row],[Подготовка без задержки]])</f>
        <v>0</v>
      </c>
      <c r="Q312" s="25">
        <f>IF(ISBLANK(ТаблДан[[#This Row],[Дата отправки]]),0,(ТаблДан[[#This Row],[Задержка отправки]]=0)+0)</f>
        <v>1</v>
      </c>
      <c r="R312" s="25">
        <f>IF(ISBLANK(ТаблДан[[#This Row],[Дата отправки]]),0,1-ТаблДан[[#This Row],[Отправка 
без задержки]])</f>
        <v>0</v>
      </c>
      <c r="S312" s="46" t="str">
        <f>IF(COUNTBLANK(ТаблДан[[#This Row],[Дата подготовки]:[Периодичность]])&gt;0,"Пустые ячейки", "")</f>
        <v/>
      </c>
    </row>
    <row r="313" spans="2:19" ht="27" hidden="1" customHeight="1" x14ac:dyDescent="0.25">
      <c r="B313" s="19">
        <f>YEAR(IF(ISBLANK(ТаблДан[Срок подготовки]),ТаблДан[Срок отправки],ТаблДан[Срок подготовки]))</f>
        <v>2023</v>
      </c>
      <c r="C313" s="26" t="str">
        <f>TEXT(ТаблДан[[#This Row],[Срок подготовки]],"МММ")</f>
        <v>апр</v>
      </c>
      <c r="D313" s="28">
        <v>45036</v>
      </c>
      <c r="E313" s="21">
        <v>45044</v>
      </c>
      <c r="F313" s="28">
        <v>45041</v>
      </c>
      <c r="G313" s="21">
        <v>45048</v>
      </c>
      <c r="H313" s="22" t="s">
        <v>5</v>
      </c>
      <c r="I313" s="23" t="s">
        <v>29</v>
      </c>
      <c r="J313" s="24" t="s">
        <v>11</v>
      </c>
      <c r="K313" s="25">
        <f>MAX(ТаблДан[Дата подготовки]-ТаблДан[Срок подготовки],0)</f>
        <v>0</v>
      </c>
      <c r="L313" s="25">
        <f>MAX(ТаблДан[[#This Row],[Дата отправки]]-ТаблДан[[#This Row],[Срок отправки]],0)</f>
        <v>0</v>
      </c>
      <c r="M313" s="25">
        <f>IF(ISBLANK(ТаблДан[[#This Row],[Дата подготовки]]),0,-MIN(ТаблДан[Дата подготовки]-ТаблДан[Срок подготовки],0))</f>
        <v>8</v>
      </c>
      <c r="N313" s="25">
        <f>IF(ISBLANK(ТаблДан[[#This Row],[Дата отправки]]),0,-MIN(ТаблДан[Дата отправки]-ТаблДан[Срок отправки],0))</f>
        <v>7</v>
      </c>
      <c r="O313" s="25">
        <f>IF(ISBLANK(ТаблДан[[#This Row],[Дата подготовки]]),0,(ТаблДан[Задержка подготовки]=0)+0)</f>
        <v>1</v>
      </c>
      <c r="P313" s="25">
        <f>IF(ISBLANK(ТаблДан[[#This Row],[Дата подготовки]]),0,1-ТаблДан[[#This Row],[Подготовка без задержки]])</f>
        <v>0</v>
      </c>
      <c r="Q313" s="25">
        <f>IF(ISBLANK(ТаблДан[[#This Row],[Дата отправки]]),0,(ТаблДан[[#This Row],[Задержка отправки]]=0)+0)</f>
        <v>1</v>
      </c>
      <c r="R313" s="25">
        <f>IF(ISBLANK(ТаблДан[[#This Row],[Дата отправки]]),0,1-ТаблДан[[#This Row],[Отправка 
без задержки]])</f>
        <v>0</v>
      </c>
      <c r="S313" s="46" t="str">
        <f>IF(COUNTBLANK(ТаблДан[[#This Row],[Дата подготовки]:[Периодичность]])&gt;0,"Пустые ячейки", "")</f>
        <v/>
      </c>
    </row>
    <row r="314" spans="2:19" ht="27" hidden="1" customHeight="1" x14ac:dyDescent="0.25">
      <c r="B314" s="19">
        <f>YEAR(IF(ISBLANK(ТаблДан[Срок подготовки]),ТаблДан[Срок отправки],ТаблДан[Срок подготовки]))</f>
        <v>2023</v>
      </c>
      <c r="C314" s="26" t="str">
        <f>TEXT(ТаблДан[[#This Row],[Срок подготовки]],"МММ")</f>
        <v>апр</v>
      </c>
      <c r="D314" s="28">
        <v>45036</v>
      </c>
      <c r="E314" s="21">
        <v>45044</v>
      </c>
      <c r="F314" s="28">
        <v>45041</v>
      </c>
      <c r="G314" s="21">
        <v>45048</v>
      </c>
      <c r="H314" s="22" t="s">
        <v>5</v>
      </c>
      <c r="I314" s="23" t="s">
        <v>74</v>
      </c>
      <c r="J314" s="24" t="s">
        <v>11</v>
      </c>
      <c r="K314" s="25">
        <f>MAX(ТаблДан[Дата подготовки]-ТаблДан[Срок подготовки],0)</f>
        <v>0</v>
      </c>
      <c r="L314" s="25">
        <f>MAX(ТаблДан[[#This Row],[Дата отправки]]-ТаблДан[[#This Row],[Срок отправки]],0)</f>
        <v>0</v>
      </c>
      <c r="M314" s="25">
        <f>IF(ISBLANK(ТаблДан[[#This Row],[Дата подготовки]]),0,-MIN(ТаблДан[Дата подготовки]-ТаблДан[Срок подготовки],0))</f>
        <v>8</v>
      </c>
      <c r="N314" s="25">
        <f>IF(ISBLANK(ТаблДан[[#This Row],[Дата отправки]]),0,-MIN(ТаблДан[Дата отправки]-ТаблДан[Срок отправки],0))</f>
        <v>7</v>
      </c>
      <c r="O314" s="25">
        <f>IF(ISBLANK(ТаблДан[[#This Row],[Дата подготовки]]),0,(ТаблДан[Задержка подготовки]=0)+0)</f>
        <v>1</v>
      </c>
      <c r="P314" s="25">
        <f>IF(ISBLANK(ТаблДан[[#This Row],[Дата подготовки]]),0,1-ТаблДан[[#This Row],[Подготовка без задержки]])</f>
        <v>0</v>
      </c>
      <c r="Q314" s="25">
        <f>IF(ISBLANK(ТаблДан[[#This Row],[Дата отправки]]),0,(ТаблДан[[#This Row],[Задержка отправки]]=0)+0)</f>
        <v>1</v>
      </c>
      <c r="R314" s="25">
        <f>IF(ISBLANK(ТаблДан[[#This Row],[Дата отправки]]),0,1-ТаблДан[[#This Row],[Отправка 
без задержки]])</f>
        <v>0</v>
      </c>
      <c r="S314" s="46" t="str">
        <f>IF(COUNTBLANK(ТаблДан[[#This Row],[Дата подготовки]:[Периодичность]])&gt;0,"Пустые ячейки", "")</f>
        <v/>
      </c>
    </row>
    <row r="315" spans="2:19" ht="27" hidden="1" customHeight="1" x14ac:dyDescent="0.25">
      <c r="B315" s="19">
        <f>YEAR(IF(ISBLANK(ТаблДан[Срок подготовки]),ТаблДан[Срок отправки],ТаблДан[Срок подготовки]))</f>
        <v>2023</v>
      </c>
      <c r="C315" s="26" t="str">
        <f>TEXT(ТаблДан[[#This Row],[Срок подготовки]],"МММ")</f>
        <v>апр</v>
      </c>
      <c r="D315" s="28">
        <v>45036</v>
      </c>
      <c r="E315" s="21">
        <v>45044</v>
      </c>
      <c r="F315" s="28">
        <v>45041</v>
      </c>
      <c r="G315" s="21">
        <v>45048</v>
      </c>
      <c r="H315" s="22" t="s">
        <v>5</v>
      </c>
      <c r="I315" s="23" t="s">
        <v>28</v>
      </c>
      <c r="J315" s="24" t="s">
        <v>11</v>
      </c>
      <c r="K315" s="25">
        <f>MAX(ТаблДан[Дата подготовки]-ТаблДан[Срок подготовки],0)</f>
        <v>0</v>
      </c>
      <c r="L315" s="25">
        <f>MAX(ТаблДан[[#This Row],[Дата отправки]]-ТаблДан[[#This Row],[Срок отправки]],0)</f>
        <v>0</v>
      </c>
      <c r="M315" s="25">
        <f>IF(ISBLANK(ТаблДан[[#This Row],[Дата подготовки]]),0,-MIN(ТаблДан[Дата подготовки]-ТаблДан[Срок подготовки],0))</f>
        <v>8</v>
      </c>
      <c r="N315" s="25">
        <f>IF(ISBLANK(ТаблДан[[#This Row],[Дата отправки]]),0,-MIN(ТаблДан[Дата отправки]-ТаблДан[Срок отправки],0))</f>
        <v>7</v>
      </c>
      <c r="O315" s="25">
        <f>IF(ISBLANK(ТаблДан[[#This Row],[Дата подготовки]]),0,(ТаблДан[Задержка подготовки]=0)+0)</f>
        <v>1</v>
      </c>
      <c r="P315" s="25">
        <f>IF(ISBLANK(ТаблДан[[#This Row],[Дата подготовки]]),0,1-ТаблДан[[#This Row],[Подготовка без задержки]])</f>
        <v>0</v>
      </c>
      <c r="Q315" s="25">
        <f>IF(ISBLANK(ТаблДан[[#This Row],[Дата отправки]]),0,(ТаблДан[[#This Row],[Задержка отправки]]=0)+0)</f>
        <v>1</v>
      </c>
      <c r="R315" s="25">
        <f>IF(ISBLANK(ТаблДан[[#This Row],[Дата отправки]]),0,1-ТаблДан[[#This Row],[Отправка 
без задержки]])</f>
        <v>0</v>
      </c>
      <c r="S315" s="46" t="str">
        <f>IF(COUNTBLANK(ТаблДан[[#This Row],[Дата подготовки]:[Периодичность]])&gt;0,"Пустые ячейки", "")</f>
        <v/>
      </c>
    </row>
    <row r="316" spans="2:19" ht="27" hidden="1" customHeight="1" x14ac:dyDescent="0.25">
      <c r="B316" s="19">
        <f>YEAR(IF(ISBLANK(ТаблДан[Срок подготовки]),ТаблДан[Срок отправки],ТаблДан[Срок подготовки]))</f>
        <v>2023</v>
      </c>
      <c r="C316" s="26" t="str">
        <f>TEXT(ТаблДан[[#This Row],[Срок подготовки]],"МММ")</f>
        <v>апр</v>
      </c>
      <c r="D316" s="28">
        <v>45043</v>
      </c>
      <c r="E316" s="35">
        <v>45044</v>
      </c>
      <c r="F316" s="36">
        <v>45043</v>
      </c>
      <c r="G316" s="35">
        <v>45048</v>
      </c>
      <c r="H316" s="37" t="s">
        <v>7</v>
      </c>
      <c r="I316" s="38" t="s">
        <v>25</v>
      </c>
      <c r="J316" s="39" t="s">
        <v>12</v>
      </c>
      <c r="K316" s="25">
        <f>MAX(ТаблДан[Дата подготовки]-ТаблДан[Срок подготовки],0)</f>
        <v>0</v>
      </c>
      <c r="L316" s="25">
        <f>MAX(ТаблДан[[#This Row],[Дата отправки]]-ТаблДан[[#This Row],[Срок отправки]],0)</f>
        <v>0</v>
      </c>
      <c r="M316" s="25">
        <f>IF(ISBLANK(ТаблДан[[#This Row],[Дата подготовки]]),0,-MIN(ТаблДан[Дата подготовки]-ТаблДан[Срок подготовки],0))</f>
        <v>1</v>
      </c>
      <c r="N316" s="25">
        <f>IF(ISBLANK(ТаблДан[[#This Row],[Дата отправки]]),0,-MIN(ТаблДан[Дата отправки]-ТаблДан[Срок отправки],0))</f>
        <v>5</v>
      </c>
      <c r="O316" s="25">
        <f>IF(ISBLANK(ТаблДан[[#This Row],[Дата подготовки]]),0,(ТаблДан[Задержка подготовки]=0)+0)</f>
        <v>1</v>
      </c>
      <c r="P316" s="25">
        <f>IF(ISBLANK(ТаблДан[[#This Row],[Дата подготовки]]),0,1-ТаблДан[[#This Row],[Подготовка без задержки]])</f>
        <v>0</v>
      </c>
      <c r="Q316" s="25">
        <f>IF(ISBLANK(ТаблДан[[#This Row],[Дата отправки]]),0,(ТаблДан[[#This Row],[Задержка отправки]]=0)+0)</f>
        <v>1</v>
      </c>
      <c r="R316" s="25">
        <f>IF(ISBLANK(ТаблДан[[#This Row],[Дата отправки]]),0,1-ТаблДан[[#This Row],[Отправка 
без задержки]])</f>
        <v>0</v>
      </c>
      <c r="S316" s="46" t="str">
        <f>IF(COUNTBLANK(ТаблДан[[#This Row],[Дата подготовки]:[Периодичность]])&gt;0,"Пустые ячейки", "")</f>
        <v/>
      </c>
    </row>
    <row r="317" spans="2:19" ht="27" hidden="1" customHeight="1" x14ac:dyDescent="0.25">
      <c r="B317" s="19">
        <f>YEAR(IF(ISBLANK(ТаблДан[Срок подготовки]),ТаблДан[Срок отправки],ТаблДан[Срок подготовки]))</f>
        <v>2023</v>
      </c>
      <c r="C317" s="26" t="str">
        <f>TEXT(ТаблДан[[#This Row],[Срок подготовки]],"МММ")</f>
        <v>апр</v>
      </c>
      <c r="D317" s="28">
        <v>45034</v>
      </c>
      <c r="E317" s="35">
        <v>45044</v>
      </c>
      <c r="F317" s="36">
        <v>45034</v>
      </c>
      <c r="G317" s="35">
        <v>45048</v>
      </c>
      <c r="H317" s="37" t="s">
        <v>7</v>
      </c>
      <c r="I317" s="38" t="s">
        <v>22</v>
      </c>
      <c r="J317" s="24" t="s">
        <v>11</v>
      </c>
      <c r="K317" s="25">
        <f>MAX(ТаблДан[Дата подготовки]-ТаблДан[Срок подготовки],0)</f>
        <v>0</v>
      </c>
      <c r="L317" s="25">
        <f>MAX(ТаблДан[[#This Row],[Дата отправки]]-ТаблДан[[#This Row],[Срок отправки]],0)</f>
        <v>0</v>
      </c>
      <c r="M317" s="25">
        <f>IF(ISBLANK(ТаблДан[[#This Row],[Дата подготовки]]),0,-MIN(ТаблДан[Дата подготовки]-ТаблДан[Срок подготовки],0))</f>
        <v>10</v>
      </c>
      <c r="N317" s="25">
        <f>IF(ISBLANK(ТаблДан[[#This Row],[Дата отправки]]),0,-MIN(ТаблДан[Дата отправки]-ТаблДан[Срок отправки],0))</f>
        <v>14</v>
      </c>
      <c r="O317" s="25">
        <f>IF(ISBLANK(ТаблДан[[#This Row],[Дата подготовки]]),0,(ТаблДан[Задержка подготовки]=0)+0)</f>
        <v>1</v>
      </c>
      <c r="P317" s="25">
        <f>IF(ISBLANK(ТаблДан[[#This Row],[Дата подготовки]]),0,1-ТаблДан[[#This Row],[Подготовка без задержки]])</f>
        <v>0</v>
      </c>
      <c r="Q317" s="25">
        <f>IF(ISBLANK(ТаблДан[[#This Row],[Дата отправки]]),0,(ТаблДан[[#This Row],[Задержка отправки]]=0)+0)</f>
        <v>1</v>
      </c>
      <c r="R317" s="25">
        <f>IF(ISBLANK(ТаблДан[[#This Row],[Дата отправки]]),0,1-ТаблДан[[#This Row],[Отправка 
без задержки]])</f>
        <v>0</v>
      </c>
      <c r="S317" s="46" t="str">
        <f>IF(COUNTBLANK(ТаблДан[[#This Row],[Дата подготовки]:[Периодичность]])&gt;0,"Пустые ячейки", "")</f>
        <v/>
      </c>
    </row>
    <row r="318" spans="2:19" ht="27" hidden="1" customHeight="1" x14ac:dyDescent="0.25">
      <c r="B318" s="19">
        <f>YEAR(IF(ISBLANK(ТаблДан[Срок подготовки]),ТаблДан[Срок отправки],ТаблДан[Срок подготовки]))</f>
        <v>2023</v>
      </c>
      <c r="C318" s="26" t="str">
        <f>TEXT(ТаблДан[[#This Row],[Срок подготовки]],"МММ")</f>
        <v>апр</v>
      </c>
      <c r="D318" s="28">
        <v>45023</v>
      </c>
      <c r="E318" s="35">
        <v>45044</v>
      </c>
      <c r="F318" s="36">
        <v>45026</v>
      </c>
      <c r="G318" s="35">
        <v>45048</v>
      </c>
      <c r="H318" s="37" t="s">
        <v>7</v>
      </c>
      <c r="I318" s="23" t="s">
        <v>66</v>
      </c>
      <c r="J318" s="39" t="s">
        <v>12</v>
      </c>
      <c r="K318" s="25">
        <f>MAX(ТаблДан[Дата подготовки]-ТаблДан[Срок подготовки],0)</f>
        <v>0</v>
      </c>
      <c r="L318" s="25">
        <f>MAX(ТаблДан[[#This Row],[Дата отправки]]-ТаблДан[[#This Row],[Срок отправки]],0)</f>
        <v>0</v>
      </c>
      <c r="M318" s="25">
        <f>IF(ISBLANK(ТаблДан[[#This Row],[Дата подготовки]]),0,-MIN(ТаблДан[Дата подготовки]-ТаблДан[Срок подготовки],0))</f>
        <v>21</v>
      </c>
      <c r="N318" s="25">
        <f>IF(ISBLANK(ТаблДан[[#This Row],[Дата отправки]]),0,-MIN(ТаблДан[Дата отправки]-ТаблДан[Срок отправки],0))</f>
        <v>22</v>
      </c>
      <c r="O318" s="25">
        <f>IF(ISBLANK(ТаблДан[[#This Row],[Дата подготовки]]),0,(ТаблДан[Задержка подготовки]=0)+0)</f>
        <v>1</v>
      </c>
      <c r="P318" s="25">
        <f>IF(ISBLANK(ТаблДан[[#This Row],[Дата подготовки]]),0,1-ТаблДан[[#This Row],[Подготовка без задержки]])</f>
        <v>0</v>
      </c>
      <c r="Q318" s="25">
        <f>IF(ISBLANK(ТаблДан[[#This Row],[Дата отправки]]),0,(ТаблДан[[#This Row],[Задержка отправки]]=0)+0)</f>
        <v>1</v>
      </c>
      <c r="R318" s="25">
        <f>IF(ISBLANK(ТаблДан[[#This Row],[Дата отправки]]),0,1-ТаблДан[[#This Row],[Отправка 
без задержки]])</f>
        <v>0</v>
      </c>
      <c r="S318" s="46" t="str">
        <f>IF(COUNTBLANK(ТаблДан[[#This Row],[Дата подготовки]:[Периодичность]])&gt;0,"Пустые ячейки", "")</f>
        <v/>
      </c>
    </row>
    <row r="319" spans="2:19" ht="27" hidden="1" customHeight="1" x14ac:dyDescent="0.25">
      <c r="B319" s="19">
        <f>YEAR(IF(ISBLANK(ТаблДан[Срок подготовки]),ТаблДан[Срок отправки],ТаблДан[Срок подготовки]))</f>
        <v>2023</v>
      </c>
      <c r="C319" s="26" t="str">
        <f>TEXT(ТаблДан[[#This Row],[Срок подготовки]],"МММ")</f>
        <v>апр</v>
      </c>
      <c r="D319" s="28">
        <v>45023</v>
      </c>
      <c r="E319" s="35">
        <v>45044</v>
      </c>
      <c r="F319" s="36">
        <v>45026</v>
      </c>
      <c r="G319" s="35">
        <v>45048</v>
      </c>
      <c r="H319" s="37" t="s">
        <v>7</v>
      </c>
      <c r="I319" s="38" t="s">
        <v>35</v>
      </c>
      <c r="J319" s="39" t="s">
        <v>12</v>
      </c>
      <c r="K319" s="25">
        <f>MAX(ТаблДан[Дата подготовки]-ТаблДан[Срок подготовки],0)</f>
        <v>0</v>
      </c>
      <c r="L319" s="25">
        <f>MAX(ТаблДан[[#This Row],[Дата отправки]]-ТаблДан[[#This Row],[Срок отправки]],0)</f>
        <v>0</v>
      </c>
      <c r="M319" s="25">
        <f>IF(ISBLANK(ТаблДан[[#This Row],[Дата подготовки]]),0,-MIN(ТаблДан[Дата подготовки]-ТаблДан[Срок подготовки],0))</f>
        <v>21</v>
      </c>
      <c r="N319" s="25">
        <f>IF(ISBLANK(ТаблДан[[#This Row],[Дата отправки]]),0,-MIN(ТаблДан[Дата отправки]-ТаблДан[Срок отправки],0))</f>
        <v>22</v>
      </c>
      <c r="O319" s="25">
        <f>IF(ISBLANK(ТаблДан[[#This Row],[Дата подготовки]]),0,(ТаблДан[Задержка подготовки]=0)+0)</f>
        <v>1</v>
      </c>
      <c r="P319" s="25">
        <f>IF(ISBLANK(ТаблДан[[#This Row],[Дата подготовки]]),0,1-ТаблДан[[#This Row],[Подготовка без задержки]])</f>
        <v>0</v>
      </c>
      <c r="Q319" s="25">
        <f>IF(ISBLANK(ТаблДан[[#This Row],[Дата отправки]]),0,(ТаблДан[[#This Row],[Задержка отправки]]=0)+0)</f>
        <v>1</v>
      </c>
      <c r="R319" s="25">
        <f>IF(ISBLANK(ТаблДан[[#This Row],[Дата отправки]]),0,1-ТаблДан[[#This Row],[Отправка 
без задержки]])</f>
        <v>0</v>
      </c>
      <c r="S319" s="46" t="str">
        <f>IF(COUNTBLANK(ТаблДан[[#This Row],[Дата подготовки]:[Периодичность]])&gt;0,"Пустые ячейки", "")</f>
        <v/>
      </c>
    </row>
    <row r="320" spans="2:19" ht="27" hidden="1" customHeight="1" x14ac:dyDescent="0.25">
      <c r="B320" s="19">
        <f>YEAR(IF(ISBLANK(ТаблДан[Срок подготовки]),ТаблДан[Срок отправки],ТаблДан[Срок подготовки]))</f>
        <v>2023</v>
      </c>
      <c r="C320" s="26" t="str">
        <f>TEXT(ТаблДан[[#This Row],[Срок подготовки]],"МММ")</f>
        <v>апр</v>
      </c>
      <c r="D320" s="28">
        <v>45023</v>
      </c>
      <c r="E320" s="35">
        <v>45044</v>
      </c>
      <c r="F320" s="34">
        <v>45023</v>
      </c>
      <c r="G320" s="35">
        <v>45048</v>
      </c>
      <c r="H320" s="37" t="s">
        <v>6</v>
      </c>
      <c r="I320" s="38" t="s">
        <v>67</v>
      </c>
      <c r="J320" s="24" t="s">
        <v>11</v>
      </c>
      <c r="K320" s="25">
        <f>MAX(ТаблДан[Дата подготовки]-ТаблДан[Срок подготовки],0)</f>
        <v>0</v>
      </c>
      <c r="L320" s="25">
        <f>MAX(ТаблДан[[#This Row],[Дата отправки]]-ТаблДан[[#This Row],[Срок отправки]],0)</f>
        <v>0</v>
      </c>
      <c r="M320" s="25">
        <f>IF(ISBLANK(ТаблДан[[#This Row],[Дата подготовки]]),0,-MIN(ТаблДан[Дата подготовки]-ТаблДан[Срок подготовки],0))</f>
        <v>21</v>
      </c>
      <c r="N320" s="25">
        <f>IF(ISBLANK(ТаблДан[[#This Row],[Дата отправки]]),0,-MIN(ТаблДан[Дата отправки]-ТаблДан[Срок отправки],0))</f>
        <v>25</v>
      </c>
      <c r="O320" s="25">
        <f>IF(ISBLANK(ТаблДан[[#This Row],[Дата подготовки]]),0,(ТаблДан[Задержка подготовки]=0)+0)</f>
        <v>1</v>
      </c>
      <c r="P320" s="25">
        <f>IF(ISBLANK(ТаблДан[[#This Row],[Дата подготовки]]),0,1-ТаблДан[[#This Row],[Подготовка без задержки]])</f>
        <v>0</v>
      </c>
      <c r="Q320" s="25">
        <f>IF(ISBLANK(ТаблДан[[#This Row],[Дата отправки]]),0,(ТаблДан[[#This Row],[Задержка отправки]]=0)+0)</f>
        <v>1</v>
      </c>
      <c r="R320" s="25">
        <f>IF(ISBLANK(ТаблДан[[#This Row],[Дата отправки]]),0,1-ТаблДан[[#This Row],[Отправка 
без задержки]])</f>
        <v>0</v>
      </c>
      <c r="S320" s="46" t="str">
        <f>IF(COUNTBLANK(ТаблДан[[#This Row],[Дата подготовки]:[Периодичность]])&gt;0,"Пустые ячейки", "")</f>
        <v/>
      </c>
    </row>
    <row r="321" spans="2:19" ht="27" hidden="1" customHeight="1" x14ac:dyDescent="0.25">
      <c r="B321" s="19">
        <f>YEAR(IF(ISBLANK(ТаблДан[Срок подготовки]),ТаблДан[Срок отправки],ТаблДан[Срок подготовки]))</f>
        <v>2023</v>
      </c>
      <c r="C321" s="26" t="str">
        <f>TEXT(ТаблДан[[#This Row],[Срок подготовки]],"МММ")</f>
        <v>май</v>
      </c>
      <c r="D321" s="28">
        <v>45030</v>
      </c>
      <c r="E321" s="35">
        <v>45057</v>
      </c>
      <c r="F321" s="36">
        <v>45030</v>
      </c>
      <c r="G321" s="35">
        <v>45061</v>
      </c>
      <c r="H321" s="37" t="s">
        <v>2</v>
      </c>
      <c r="I321" s="38" t="s">
        <v>65</v>
      </c>
      <c r="J321" s="39" t="s">
        <v>9</v>
      </c>
      <c r="K321" s="25">
        <f>MAX(ТаблДан[Дата подготовки]-ТаблДан[Срок подготовки],0)</f>
        <v>0</v>
      </c>
      <c r="L321" s="25">
        <f>MAX(ТаблДан[[#This Row],[Дата отправки]]-ТаблДан[[#This Row],[Срок отправки]],0)</f>
        <v>0</v>
      </c>
      <c r="M321" s="25">
        <f>IF(ISBLANK(ТаблДан[[#This Row],[Дата подготовки]]),0,-MIN(ТаблДан[Дата подготовки]-ТаблДан[Срок подготовки],0))</f>
        <v>27</v>
      </c>
      <c r="N321" s="25">
        <f>IF(ISBLANK(ТаблДан[[#This Row],[Дата отправки]]),0,-MIN(ТаблДан[Дата отправки]-ТаблДан[Срок отправки],0))</f>
        <v>31</v>
      </c>
      <c r="O321" s="25">
        <f>IF(ISBLANK(ТаблДан[[#This Row],[Дата подготовки]]),0,(ТаблДан[Задержка подготовки]=0)+0)</f>
        <v>1</v>
      </c>
      <c r="P321" s="25">
        <f>IF(ISBLANK(ТаблДан[[#This Row],[Дата подготовки]]),0,1-ТаблДан[[#This Row],[Подготовка без задержки]])</f>
        <v>0</v>
      </c>
      <c r="Q321" s="25">
        <f>IF(ISBLANK(ТаблДан[[#This Row],[Дата отправки]]),0,(ТаблДан[[#This Row],[Задержка отправки]]=0)+0)</f>
        <v>1</v>
      </c>
      <c r="R321" s="25">
        <f>IF(ISBLANK(ТаблДан[[#This Row],[Дата отправки]]),0,1-ТаблДан[[#This Row],[Отправка 
без задержки]])</f>
        <v>0</v>
      </c>
      <c r="S321" s="46" t="str">
        <f>IF(COUNTBLANK(ТаблДан[[#This Row],[Дата подготовки]:[Периодичность]])&gt;0,"Пустые ячейки", "")</f>
        <v/>
      </c>
    </row>
    <row r="322" spans="2:19" ht="27" hidden="1" customHeight="1" x14ac:dyDescent="0.25">
      <c r="B322" s="19">
        <f>YEAR(IF(ISBLANK(ТаблДан[Срок подготовки]),ТаблДан[Срок отправки],ТаблДан[Срок подготовки]))</f>
        <v>2023</v>
      </c>
      <c r="C322" s="26" t="str">
        <f>TEXT(ТаблДан[[#This Row],[Срок подготовки]],"МММ")</f>
        <v>май</v>
      </c>
      <c r="D322" s="28">
        <v>45056</v>
      </c>
      <c r="E322" s="35">
        <v>45057</v>
      </c>
      <c r="F322" s="36">
        <v>45061</v>
      </c>
      <c r="G322" s="35">
        <v>45061</v>
      </c>
      <c r="H322" s="37" t="s">
        <v>1</v>
      </c>
      <c r="I322" s="38" t="s">
        <v>36</v>
      </c>
      <c r="J322" s="39" t="s">
        <v>9</v>
      </c>
      <c r="K322" s="25">
        <f>MAX(ТаблДан[Дата подготовки]-ТаблДан[Срок подготовки],0)</f>
        <v>0</v>
      </c>
      <c r="L322" s="25">
        <f>MAX(ТаблДан[[#This Row],[Дата отправки]]-ТаблДан[[#This Row],[Срок отправки]],0)</f>
        <v>0</v>
      </c>
      <c r="M322" s="25">
        <f>IF(ISBLANK(ТаблДан[[#This Row],[Дата подготовки]]),0,-MIN(ТаблДан[Дата подготовки]-ТаблДан[Срок подготовки],0))</f>
        <v>1</v>
      </c>
      <c r="N322" s="25">
        <f>IF(ISBLANK(ТаблДан[[#This Row],[Дата отправки]]),0,-MIN(ТаблДан[Дата отправки]-ТаблДан[Срок отправки],0))</f>
        <v>0</v>
      </c>
      <c r="O322" s="25">
        <f>IF(ISBLANK(ТаблДан[[#This Row],[Дата подготовки]]),0,(ТаблДан[Задержка подготовки]=0)+0)</f>
        <v>1</v>
      </c>
      <c r="P322" s="25">
        <f>IF(ISBLANK(ТаблДан[[#This Row],[Дата подготовки]]),0,1-ТаблДан[[#This Row],[Подготовка без задержки]])</f>
        <v>0</v>
      </c>
      <c r="Q322" s="25">
        <f>IF(ISBLANK(ТаблДан[[#This Row],[Дата отправки]]),0,(ТаблДан[[#This Row],[Задержка отправки]]=0)+0)</f>
        <v>1</v>
      </c>
      <c r="R322" s="25">
        <f>IF(ISBLANK(ТаблДан[[#This Row],[Дата отправки]]),0,1-ТаблДан[[#This Row],[Отправка 
без задержки]])</f>
        <v>0</v>
      </c>
      <c r="S322" s="46" t="str">
        <f>IF(COUNTBLANK(ТаблДан[[#This Row],[Дата подготовки]:[Периодичность]])&gt;0,"Пустые ячейки", "")</f>
        <v/>
      </c>
    </row>
    <row r="323" spans="2:19" ht="27" hidden="1" customHeight="1" x14ac:dyDescent="0.25">
      <c r="B323" s="19">
        <f>YEAR(IF(ISBLANK(ТаблДан[Срок подготовки]),ТаблДан[Срок отправки],ТаблДан[Срок подготовки]))</f>
        <v>2023</v>
      </c>
      <c r="C323" s="26" t="str">
        <f>TEXT(ТаблДан[[#This Row],[Срок подготовки]],"МММ")</f>
        <v>май</v>
      </c>
      <c r="D323" s="28">
        <v>45056</v>
      </c>
      <c r="E323" s="35">
        <v>45057</v>
      </c>
      <c r="F323" s="36">
        <v>45061</v>
      </c>
      <c r="G323" s="35">
        <v>45061</v>
      </c>
      <c r="H323" s="37" t="s">
        <v>1</v>
      </c>
      <c r="I323" s="38" t="s">
        <v>13</v>
      </c>
      <c r="J323" s="39" t="s">
        <v>9</v>
      </c>
      <c r="K323" s="25">
        <f>MAX(ТаблДан[Дата подготовки]-ТаблДан[Срок подготовки],0)</f>
        <v>0</v>
      </c>
      <c r="L323" s="25">
        <f>MAX(ТаблДан[[#This Row],[Дата отправки]]-ТаблДан[[#This Row],[Срок отправки]],0)</f>
        <v>0</v>
      </c>
      <c r="M323" s="25">
        <f>IF(ISBLANK(ТаблДан[[#This Row],[Дата подготовки]]),0,-MIN(ТаблДан[Дата подготовки]-ТаблДан[Срок подготовки],0))</f>
        <v>1</v>
      </c>
      <c r="N323" s="25">
        <f>IF(ISBLANK(ТаблДан[[#This Row],[Дата отправки]]),0,-MIN(ТаблДан[Дата отправки]-ТаблДан[Срок отправки],0))</f>
        <v>0</v>
      </c>
      <c r="O323" s="25">
        <f>IF(ISBLANK(ТаблДан[[#This Row],[Дата подготовки]]),0,(ТаблДан[Задержка подготовки]=0)+0)</f>
        <v>1</v>
      </c>
      <c r="P323" s="25">
        <f>IF(ISBLANK(ТаблДан[[#This Row],[Дата подготовки]]),0,1-ТаблДан[[#This Row],[Подготовка без задержки]])</f>
        <v>0</v>
      </c>
      <c r="Q323" s="25">
        <f>IF(ISBLANK(ТаблДан[[#This Row],[Дата отправки]]),0,(ТаблДан[[#This Row],[Задержка отправки]]=0)+0)</f>
        <v>1</v>
      </c>
      <c r="R323" s="25">
        <f>IF(ISBLANK(ТаблДан[[#This Row],[Дата отправки]]),0,1-ТаблДан[[#This Row],[Отправка 
без задержки]])</f>
        <v>0</v>
      </c>
      <c r="S323" s="46" t="str">
        <f>IF(COUNTBLANK(ТаблДан[[#This Row],[Дата подготовки]:[Периодичность]])&gt;0,"Пустые ячейки", "")</f>
        <v/>
      </c>
    </row>
    <row r="324" spans="2:19" ht="27" hidden="1" customHeight="1" x14ac:dyDescent="0.25">
      <c r="B324" s="19">
        <f>YEAR(IF(ISBLANK(ТаблДан[Срок подготовки]),ТаблДан[Срок отправки],ТаблДан[Срок подготовки]))</f>
        <v>2023</v>
      </c>
      <c r="C324" s="26" t="str">
        <f>TEXT(ТаблДан[[#This Row],[Срок подготовки]],"МММ")</f>
        <v>май</v>
      </c>
      <c r="D324" s="28">
        <v>45056</v>
      </c>
      <c r="E324" s="35">
        <v>45057</v>
      </c>
      <c r="F324" s="36">
        <v>45061</v>
      </c>
      <c r="G324" s="35">
        <v>45061</v>
      </c>
      <c r="H324" s="37" t="s">
        <v>1</v>
      </c>
      <c r="I324" s="38" t="s">
        <v>14</v>
      </c>
      <c r="J324" s="39" t="s">
        <v>9</v>
      </c>
      <c r="K324" s="25">
        <f>MAX(ТаблДан[Дата подготовки]-ТаблДан[Срок подготовки],0)</f>
        <v>0</v>
      </c>
      <c r="L324" s="25">
        <f>MAX(ТаблДан[[#This Row],[Дата отправки]]-ТаблДан[[#This Row],[Срок отправки]],0)</f>
        <v>0</v>
      </c>
      <c r="M324" s="25">
        <f>IF(ISBLANK(ТаблДан[[#This Row],[Дата подготовки]]),0,-MIN(ТаблДан[Дата подготовки]-ТаблДан[Срок подготовки],0))</f>
        <v>1</v>
      </c>
      <c r="N324" s="25">
        <f>IF(ISBLANK(ТаблДан[[#This Row],[Дата отправки]]),0,-MIN(ТаблДан[Дата отправки]-ТаблДан[Срок отправки],0))</f>
        <v>0</v>
      </c>
      <c r="O324" s="25">
        <f>IF(ISBLANK(ТаблДан[[#This Row],[Дата подготовки]]),0,(ТаблДан[Задержка подготовки]=0)+0)</f>
        <v>1</v>
      </c>
      <c r="P324" s="25">
        <f>IF(ISBLANK(ТаблДан[[#This Row],[Дата подготовки]]),0,1-ТаблДан[[#This Row],[Подготовка без задержки]])</f>
        <v>0</v>
      </c>
      <c r="Q324" s="25">
        <f>IF(ISBLANK(ТаблДан[[#This Row],[Дата отправки]]),0,(ТаблДан[[#This Row],[Задержка отправки]]=0)+0)</f>
        <v>1</v>
      </c>
      <c r="R324" s="25">
        <f>IF(ISBLANK(ТаблДан[[#This Row],[Дата отправки]]),0,1-ТаблДан[[#This Row],[Отправка 
без задержки]])</f>
        <v>0</v>
      </c>
      <c r="S324" s="46" t="str">
        <f>IF(COUNTBLANK(ТаблДан[[#This Row],[Дата подготовки]:[Периодичность]])&gt;0,"Пустые ячейки", "")</f>
        <v/>
      </c>
    </row>
    <row r="325" spans="2:19" ht="27" hidden="1" customHeight="1" x14ac:dyDescent="0.25">
      <c r="B325" s="19">
        <f>YEAR(IF(ISBLANK(ТаблДан[Срок подготовки]),ТаблДан[Срок отправки],ТаблДан[Срок подготовки]))</f>
        <v>2023</v>
      </c>
      <c r="C325" s="26" t="str">
        <f>TEXT(ТаблДан[[#This Row],[Срок подготовки]],"МММ")</f>
        <v>май</v>
      </c>
      <c r="D325" s="28">
        <v>45056</v>
      </c>
      <c r="E325" s="35">
        <v>45057</v>
      </c>
      <c r="F325" s="36">
        <v>45061</v>
      </c>
      <c r="G325" s="35">
        <v>45061</v>
      </c>
      <c r="H325" s="37" t="s">
        <v>1</v>
      </c>
      <c r="I325" s="38" t="s">
        <v>86</v>
      </c>
      <c r="J325" s="39" t="s">
        <v>9</v>
      </c>
      <c r="K325" s="25">
        <f>MAX(ТаблДан[Дата подготовки]-ТаблДан[Срок подготовки],0)</f>
        <v>0</v>
      </c>
      <c r="L325" s="25">
        <f>MAX(ТаблДан[[#This Row],[Дата отправки]]-ТаблДан[[#This Row],[Срок отправки]],0)</f>
        <v>0</v>
      </c>
      <c r="M325" s="25">
        <f>IF(ISBLANK(ТаблДан[[#This Row],[Дата подготовки]]),0,-MIN(ТаблДан[Дата подготовки]-ТаблДан[Срок подготовки],0))</f>
        <v>1</v>
      </c>
      <c r="N325" s="25">
        <f>IF(ISBLANK(ТаблДан[[#This Row],[Дата отправки]]),0,-MIN(ТаблДан[Дата отправки]-ТаблДан[Срок отправки],0))</f>
        <v>0</v>
      </c>
      <c r="O325" s="25">
        <f>IF(ISBLANK(ТаблДан[[#This Row],[Дата подготовки]]),0,(ТаблДан[Задержка подготовки]=0)+0)</f>
        <v>1</v>
      </c>
      <c r="P325" s="25">
        <f>IF(ISBLANK(ТаблДан[[#This Row],[Дата подготовки]]),0,1-ТаблДан[[#This Row],[Подготовка без задержки]])</f>
        <v>0</v>
      </c>
      <c r="Q325" s="25">
        <f>IF(ISBLANK(ТаблДан[[#This Row],[Дата отправки]]),0,(ТаблДан[[#This Row],[Задержка отправки]]=0)+0)</f>
        <v>1</v>
      </c>
      <c r="R325" s="25">
        <f>IF(ISBLANK(ТаблДан[[#This Row],[Дата отправки]]),0,1-ТаблДан[[#This Row],[Отправка 
без задержки]])</f>
        <v>0</v>
      </c>
      <c r="S325" s="46" t="str">
        <f>IF(COUNTBLANK(ТаблДан[[#This Row],[Дата подготовки]:[Периодичность]])&gt;0,"Пустые ячейки", "")</f>
        <v/>
      </c>
    </row>
    <row r="326" spans="2:19" ht="27" hidden="1" customHeight="1" x14ac:dyDescent="0.25">
      <c r="B326" s="19">
        <f>YEAR(IF(ISBLANK(ТаблДан[Срок подготовки]),ТаблДан[Срок отправки],ТаблДан[Срок подготовки]))</f>
        <v>2023</v>
      </c>
      <c r="C326" s="26" t="str">
        <f>TEXT(ТаблДан[[#This Row],[Срок подготовки]],"МММ")</f>
        <v>май</v>
      </c>
      <c r="D326" s="28">
        <v>45056</v>
      </c>
      <c r="E326" s="35">
        <v>45057</v>
      </c>
      <c r="F326" s="36">
        <v>45061</v>
      </c>
      <c r="G326" s="35">
        <v>45061</v>
      </c>
      <c r="H326" s="37" t="s">
        <v>1</v>
      </c>
      <c r="I326" s="38" t="s">
        <v>85</v>
      </c>
      <c r="J326" s="39" t="s">
        <v>9</v>
      </c>
      <c r="K326" s="25">
        <f>MAX(ТаблДан[Дата подготовки]-ТаблДан[Срок подготовки],0)</f>
        <v>0</v>
      </c>
      <c r="L326" s="25">
        <f>MAX(ТаблДан[[#This Row],[Дата отправки]]-ТаблДан[[#This Row],[Срок отправки]],0)</f>
        <v>0</v>
      </c>
      <c r="M326" s="25">
        <f>IF(ISBLANK(ТаблДан[[#This Row],[Дата подготовки]]),0,-MIN(ТаблДан[Дата подготовки]-ТаблДан[Срок подготовки],0))</f>
        <v>1</v>
      </c>
      <c r="N326" s="25">
        <f>IF(ISBLANK(ТаблДан[[#This Row],[Дата отправки]]),0,-MIN(ТаблДан[Дата отправки]-ТаблДан[Срок отправки],0))</f>
        <v>0</v>
      </c>
      <c r="O326" s="25">
        <f>IF(ISBLANK(ТаблДан[[#This Row],[Дата подготовки]]),0,(ТаблДан[Задержка подготовки]=0)+0)</f>
        <v>1</v>
      </c>
      <c r="P326" s="25">
        <f>IF(ISBLANK(ТаблДан[[#This Row],[Дата подготовки]]),0,1-ТаблДан[[#This Row],[Подготовка без задержки]])</f>
        <v>0</v>
      </c>
      <c r="Q326" s="25">
        <f>IF(ISBLANK(ТаблДан[[#This Row],[Дата отправки]]),0,(ТаблДан[[#This Row],[Задержка отправки]]=0)+0)</f>
        <v>1</v>
      </c>
      <c r="R326" s="25">
        <f>IF(ISBLANK(ТаблДан[[#This Row],[Дата отправки]]),0,1-ТаблДан[[#This Row],[Отправка 
без задержки]])</f>
        <v>0</v>
      </c>
      <c r="S326" s="46" t="str">
        <f>IF(COUNTBLANK(ТаблДан[[#This Row],[Дата подготовки]:[Периодичность]])&gt;0,"Пустые ячейки", "")</f>
        <v/>
      </c>
    </row>
    <row r="327" spans="2:19" ht="27" hidden="1" customHeight="1" x14ac:dyDescent="0.25">
      <c r="B327" s="19">
        <f>YEAR(IF(ISBLANK(ТаблДан[Срок подготовки]),ТаблДан[Срок отправки],ТаблДан[Срок подготовки]))</f>
        <v>2023</v>
      </c>
      <c r="C327" s="26" t="str">
        <f>TEXT(ТаблДан[[#This Row],[Срок подготовки]],"МММ")</f>
        <v>май</v>
      </c>
      <c r="D327" s="28">
        <v>45056</v>
      </c>
      <c r="E327" s="35">
        <v>45057</v>
      </c>
      <c r="F327" s="36">
        <v>45061</v>
      </c>
      <c r="G327" s="35">
        <v>45061</v>
      </c>
      <c r="H327" s="37" t="s">
        <v>1</v>
      </c>
      <c r="I327" s="38" t="s">
        <v>83</v>
      </c>
      <c r="J327" s="39" t="s">
        <v>9</v>
      </c>
      <c r="K327" s="25">
        <f>MAX(ТаблДан[Дата подготовки]-ТаблДан[Срок подготовки],0)</f>
        <v>0</v>
      </c>
      <c r="L327" s="25">
        <f>MAX(ТаблДан[[#This Row],[Дата отправки]]-ТаблДан[[#This Row],[Срок отправки]],0)</f>
        <v>0</v>
      </c>
      <c r="M327" s="25">
        <f>IF(ISBLANK(ТаблДан[[#This Row],[Дата подготовки]]),0,-MIN(ТаблДан[Дата подготовки]-ТаблДан[Срок подготовки],0))</f>
        <v>1</v>
      </c>
      <c r="N327" s="25">
        <f>IF(ISBLANK(ТаблДан[[#This Row],[Дата отправки]]),0,-MIN(ТаблДан[Дата отправки]-ТаблДан[Срок отправки],0))</f>
        <v>0</v>
      </c>
      <c r="O327" s="25">
        <f>IF(ISBLANK(ТаблДан[[#This Row],[Дата подготовки]]),0,(ТаблДан[Задержка подготовки]=0)+0)</f>
        <v>1</v>
      </c>
      <c r="P327" s="25">
        <f>IF(ISBLANK(ТаблДан[[#This Row],[Дата подготовки]]),0,1-ТаблДан[[#This Row],[Подготовка без задержки]])</f>
        <v>0</v>
      </c>
      <c r="Q327" s="25">
        <f>IF(ISBLANK(ТаблДан[[#This Row],[Дата отправки]]),0,(ТаблДан[[#This Row],[Задержка отправки]]=0)+0)</f>
        <v>1</v>
      </c>
      <c r="R327" s="25">
        <f>IF(ISBLANK(ТаблДан[[#This Row],[Дата отправки]]),0,1-ТаблДан[[#This Row],[Отправка 
без задержки]])</f>
        <v>0</v>
      </c>
      <c r="S327" s="46" t="str">
        <f>IF(COUNTBLANK(ТаблДан[[#This Row],[Дата подготовки]:[Периодичность]])&gt;0,"Пустые ячейки", "")</f>
        <v/>
      </c>
    </row>
    <row r="328" spans="2:19" ht="27" hidden="1" customHeight="1" x14ac:dyDescent="0.25">
      <c r="B328" s="19">
        <f>YEAR(IF(ISBLANK(ТаблДан[Срок подготовки]),ТаблДан[Срок отправки],ТаблДан[Срок подготовки]))</f>
        <v>2023</v>
      </c>
      <c r="C328" s="26" t="str">
        <f>TEXT(ТаблДан[[#This Row],[Срок подготовки]],"МММ")</f>
        <v>май</v>
      </c>
      <c r="D328" s="28">
        <v>45056</v>
      </c>
      <c r="E328" s="35">
        <v>45057</v>
      </c>
      <c r="F328" s="36">
        <v>45061</v>
      </c>
      <c r="G328" s="35">
        <v>45061</v>
      </c>
      <c r="H328" s="37" t="s">
        <v>1</v>
      </c>
      <c r="I328" s="38" t="s">
        <v>84</v>
      </c>
      <c r="J328" s="39" t="s">
        <v>9</v>
      </c>
      <c r="K328" s="25">
        <f>MAX(ТаблДан[Дата подготовки]-ТаблДан[Срок подготовки],0)</f>
        <v>0</v>
      </c>
      <c r="L328" s="25">
        <f>MAX(ТаблДан[[#This Row],[Дата отправки]]-ТаблДан[[#This Row],[Срок отправки]],0)</f>
        <v>0</v>
      </c>
      <c r="M328" s="25">
        <f>IF(ISBLANK(ТаблДан[[#This Row],[Дата подготовки]]),0,-MIN(ТаблДан[Дата подготовки]-ТаблДан[Срок подготовки],0))</f>
        <v>1</v>
      </c>
      <c r="N328" s="25">
        <f>IF(ISBLANK(ТаблДан[[#This Row],[Дата отправки]]),0,-MIN(ТаблДан[Дата отправки]-ТаблДан[Срок отправки],0))</f>
        <v>0</v>
      </c>
      <c r="O328" s="25">
        <f>IF(ISBLANK(ТаблДан[[#This Row],[Дата подготовки]]),0,(ТаблДан[Задержка подготовки]=0)+0)</f>
        <v>1</v>
      </c>
      <c r="P328" s="25">
        <f>IF(ISBLANK(ТаблДан[[#This Row],[Дата подготовки]]),0,1-ТаблДан[[#This Row],[Подготовка без задержки]])</f>
        <v>0</v>
      </c>
      <c r="Q328" s="25">
        <f>IF(ISBLANK(ТаблДан[[#This Row],[Дата отправки]]),0,(ТаблДан[[#This Row],[Задержка отправки]]=0)+0)</f>
        <v>1</v>
      </c>
      <c r="R328" s="25">
        <f>IF(ISBLANK(ТаблДан[[#This Row],[Дата отправки]]),0,1-ТаблДан[[#This Row],[Отправка 
без задержки]])</f>
        <v>0</v>
      </c>
      <c r="S328" s="46" t="str">
        <f>IF(COUNTBLANK(ТаблДан[[#This Row],[Дата подготовки]:[Периодичность]])&gt;0,"Пустые ячейки", "")</f>
        <v/>
      </c>
    </row>
    <row r="329" spans="2:19" ht="27" hidden="1" customHeight="1" x14ac:dyDescent="0.25">
      <c r="B329" s="19">
        <f>YEAR(IF(ISBLANK(ТаблДан[Срок подготовки]),ТаблДан[Срок отправки],ТаблДан[Срок подготовки]))</f>
        <v>2023</v>
      </c>
      <c r="C329" s="26" t="str">
        <f>TEXT(ТаблДан[[#This Row],[Срок подготовки]],"МММ")</f>
        <v>май</v>
      </c>
      <c r="D329" s="28">
        <v>45056</v>
      </c>
      <c r="E329" s="35">
        <v>45057</v>
      </c>
      <c r="F329" s="36">
        <v>45061</v>
      </c>
      <c r="G329" s="35">
        <v>45061</v>
      </c>
      <c r="H329" s="37" t="s">
        <v>1</v>
      </c>
      <c r="I329" s="38" t="s">
        <v>69</v>
      </c>
      <c r="J329" s="39" t="s">
        <v>9</v>
      </c>
      <c r="K329" s="25">
        <f>MAX(ТаблДан[Дата подготовки]-ТаблДан[Срок подготовки],0)</f>
        <v>0</v>
      </c>
      <c r="L329" s="25">
        <f>MAX(ТаблДан[[#This Row],[Дата отправки]]-ТаблДан[[#This Row],[Срок отправки]],0)</f>
        <v>0</v>
      </c>
      <c r="M329" s="25">
        <f>IF(ISBLANK(ТаблДан[[#This Row],[Дата подготовки]]),0,-MIN(ТаблДан[Дата подготовки]-ТаблДан[Срок подготовки],0))</f>
        <v>1</v>
      </c>
      <c r="N329" s="25">
        <f>IF(ISBLANK(ТаблДан[[#This Row],[Дата отправки]]),0,-MIN(ТаблДан[Дата отправки]-ТаблДан[Срок отправки],0))</f>
        <v>0</v>
      </c>
      <c r="O329" s="25">
        <f>IF(ISBLANK(ТаблДан[[#This Row],[Дата подготовки]]),0,(ТаблДан[Задержка подготовки]=0)+0)</f>
        <v>1</v>
      </c>
      <c r="P329" s="25">
        <f>IF(ISBLANK(ТаблДан[[#This Row],[Дата подготовки]]),0,1-ТаблДан[[#This Row],[Подготовка без задержки]])</f>
        <v>0</v>
      </c>
      <c r="Q329" s="25">
        <f>IF(ISBLANK(ТаблДан[[#This Row],[Дата отправки]]),0,(ТаблДан[[#This Row],[Задержка отправки]]=0)+0)</f>
        <v>1</v>
      </c>
      <c r="R329" s="25">
        <f>IF(ISBLANK(ТаблДан[[#This Row],[Дата отправки]]),0,1-ТаблДан[[#This Row],[Отправка 
без задержки]])</f>
        <v>0</v>
      </c>
      <c r="S329" s="46" t="str">
        <f>IF(COUNTBLANK(ТаблДан[[#This Row],[Дата подготовки]:[Периодичность]])&gt;0,"Пустые ячейки", "")</f>
        <v/>
      </c>
    </row>
    <row r="330" spans="2:19" ht="27" hidden="1" customHeight="1" x14ac:dyDescent="0.25">
      <c r="B330" s="19">
        <f>YEAR(IF(ISBLANK(ТаблДан[Срок подготовки]),ТаблДан[Срок отправки],ТаблДан[Срок подготовки]))</f>
        <v>2023</v>
      </c>
      <c r="C330" s="26" t="str">
        <f>TEXT(ТаблДан[[#This Row],[Срок подготовки]],"МММ")</f>
        <v>май</v>
      </c>
      <c r="D330" s="28">
        <v>45056</v>
      </c>
      <c r="E330" s="35">
        <v>45057</v>
      </c>
      <c r="F330" s="36">
        <v>45061</v>
      </c>
      <c r="G330" s="35">
        <v>45061</v>
      </c>
      <c r="H330" s="37" t="s">
        <v>1</v>
      </c>
      <c r="I330" s="38" t="s">
        <v>70</v>
      </c>
      <c r="J330" s="39" t="s">
        <v>9</v>
      </c>
      <c r="K330" s="25">
        <f>MAX(ТаблДан[Дата подготовки]-ТаблДан[Срок подготовки],0)</f>
        <v>0</v>
      </c>
      <c r="L330" s="25">
        <f>MAX(ТаблДан[[#This Row],[Дата отправки]]-ТаблДан[[#This Row],[Срок отправки]],0)</f>
        <v>0</v>
      </c>
      <c r="M330" s="25">
        <f>IF(ISBLANK(ТаблДан[[#This Row],[Дата подготовки]]),0,-MIN(ТаблДан[Дата подготовки]-ТаблДан[Срок подготовки],0))</f>
        <v>1</v>
      </c>
      <c r="N330" s="25">
        <f>IF(ISBLANK(ТаблДан[[#This Row],[Дата отправки]]),0,-MIN(ТаблДан[Дата отправки]-ТаблДан[Срок отправки],0))</f>
        <v>0</v>
      </c>
      <c r="O330" s="25">
        <f>IF(ISBLANK(ТаблДан[[#This Row],[Дата подготовки]]),0,(ТаблДан[Задержка подготовки]=0)+0)</f>
        <v>1</v>
      </c>
      <c r="P330" s="25">
        <f>IF(ISBLANK(ТаблДан[[#This Row],[Дата подготовки]]),0,1-ТаблДан[[#This Row],[Подготовка без задержки]])</f>
        <v>0</v>
      </c>
      <c r="Q330" s="25">
        <f>IF(ISBLANK(ТаблДан[[#This Row],[Дата отправки]]),0,(ТаблДан[[#This Row],[Задержка отправки]]=0)+0)</f>
        <v>1</v>
      </c>
      <c r="R330" s="25">
        <f>IF(ISBLANK(ТаблДан[[#This Row],[Дата отправки]]),0,1-ТаблДан[[#This Row],[Отправка 
без задержки]])</f>
        <v>0</v>
      </c>
      <c r="S330" s="46" t="str">
        <f>IF(COUNTBLANK(ТаблДан[[#This Row],[Дата подготовки]:[Периодичность]])&gt;0,"Пустые ячейки", "")</f>
        <v/>
      </c>
    </row>
    <row r="331" spans="2:19" ht="27" hidden="1" customHeight="1" x14ac:dyDescent="0.25">
      <c r="B331" s="19">
        <f>YEAR(IF(ISBLANK(ТаблДан[Срок подготовки]),ТаблДан[Срок отправки],ТаблДан[Срок подготовки]))</f>
        <v>2023</v>
      </c>
      <c r="C331" s="26" t="str">
        <f>TEXT(ТаблДан[[#This Row],[Срок подготовки]],"МММ")</f>
        <v>май</v>
      </c>
      <c r="D331" s="28">
        <v>45044</v>
      </c>
      <c r="E331" s="35">
        <v>45057</v>
      </c>
      <c r="F331" s="36">
        <v>45056</v>
      </c>
      <c r="G331" s="35">
        <v>45061</v>
      </c>
      <c r="H331" s="37" t="s">
        <v>3</v>
      </c>
      <c r="I331" s="38" t="s">
        <v>23</v>
      </c>
      <c r="J331" s="39" t="s">
        <v>9</v>
      </c>
      <c r="K331" s="25">
        <f>MAX(ТаблДан[Дата подготовки]-ТаблДан[Срок подготовки],0)</f>
        <v>0</v>
      </c>
      <c r="L331" s="25">
        <f>MAX(ТаблДан[[#This Row],[Дата отправки]]-ТаблДан[[#This Row],[Срок отправки]],0)</f>
        <v>0</v>
      </c>
      <c r="M331" s="25">
        <f>IF(ISBLANK(ТаблДан[[#This Row],[Дата подготовки]]),0,-MIN(ТаблДан[Дата подготовки]-ТаблДан[Срок подготовки],0))</f>
        <v>13</v>
      </c>
      <c r="N331" s="25">
        <f>IF(ISBLANK(ТаблДан[[#This Row],[Дата отправки]]),0,-MIN(ТаблДан[Дата отправки]-ТаблДан[Срок отправки],0))</f>
        <v>5</v>
      </c>
      <c r="O331" s="25">
        <f>IF(ISBLANK(ТаблДан[[#This Row],[Дата подготовки]]),0,(ТаблДан[Задержка подготовки]=0)+0)</f>
        <v>1</v>
      </c>
      <c r="P331" s="25">
        <f>IF(ISBLANK(ТаблДан[[#This Row],[Дата подготовки]]),0,1-ТаблДан[[#This Row],[Подготовка без задержки]])</f>
        <v>0</v>
      </c>
      <c r="Q331" s="25">
        <f>IF(ISBLANK(ТаблДан[[#This Row],[Дата отправки]]),0,(ТаблДан[[#This Row],[Задержка отправки]]=0)+0)</f>
        <v>1</v>
      </c>
      <c r="R331" s="25">
        <f>IF(ISBLANK(ТаблДан[[#This Row],[Дата отправки]]),0,1-ТаблДан[[#This Row],[Отправка 
без задержки]])</f>
        <v>0</v>
      </c>
      <c r="S331" s="46" t="str">
        <f>IF(COUNTBLANK(ТаблДан[[#This Row],[Дата подготовки]:[Периодичность]])&gt;0,"Пустые ячейки", "")</f>
        <v/>
      </c>
    </row>
    <row r="332" spans="2:19" ht="27" hidden="1" customHeight="1" x14ac:dyDescent="0.25">
      <c r="B332" s="19">
        <f>YEAR(IF(ISBLANK(ТаблДан[Срок подготовки]),ТаблДан[Срок отправки],ТаблДан[Срок подготовки]))</f>
        <v>2023</v>
      </c>
      <c r="C332" s="26" t="str">
        <f>TEXT(ТаблДан[[#This Row],[Срок подготовки]],"МММ")</f>
        <v>май</v>
      </c>
      <c r="D332" s="28">
        <v>45044</v>
      </c>
      <c r="E332" s="35">
        <v>45057</v>
      </c>
      <c r="F332" s="36">
        <v>45056</v>
      </c>
      <c r="G332" s="35">
        <v>45061</v>
      </c>
      <c r="H332" s="37" t="s">
        <v>3</v>
      </c>
      <c r="I332" s="38" t="s">
        <v>30</v>
      </c>
      <c r="J332" s="39" t="s">
        <v>9</v>
      </c>
      <c r="K332" s="25">
        <f>MAX(ТаблДан[Дата подготовки]-ТаблДан[Срок подготовки],0)</f>
        <v>0</v>
      </c>
      <c r="L332" s="25">
        <f>MAX(ТаблДан[[#This Row],[Дата отправки]]-ТаблДан[[#This Row],[Срок отправки]],0)</f>
        <v>0</v>
      </c>
      <c r="M332" s="25">
        <f>IF(ISBLANK(ТаблДан[[#This Row],[Дата подготовки]]),0,-MIN(ТаблДан[Дата подготовки]-ТаблДан[Срок подготовки],0))</f>
        <v>13</v>
      </c>
      <c r="N332" s="25">
        <f>IF(ISBLANK(ТаблДан[[#This Row],[Дата отправки]]),0,-MIN(ТаблДан[Дата отправки]-ТаблДан[Срок отправки],0))</f>
        <v>5</v>
      </c>
      <c r="O332" s="25">
        <f>IF(ISBLANK(ТаблДан[[#This Row],[Дата подготовки]]),0,(ТаблДан[Задержка подготовки]=0)+0)</f>
        <v>1</v>
      </c>
      <c r="P332" s="25">
        <f>IF(ISBLANK(ТаблДан[[#This Row],[Дата подготовки]]),0,1-ТаблДан[[#This Row],[Подготовка без задержки]])</f>
        <v>0</v>
      </c>
      <c r="Q332" s="25">
        <f>IF(ISBLANK(ТаблДан[[#This Row],[Дата отправки]]),0,(ТаблДан[[#This Row],[Задержка отправки]]=0)+0)</f>
        <v>1</v>
      </c>
      <c r="R332" s="25">
        <f>IF(ISBLANK(ТаблДан[[#This Row],[Дата отправки]]),0,1-ТаблДан[[#This Row],[Отправка 
без задержки]])</f>
        <v>0</v>
      </c>
      <c r="S332" s="46" t="str">
        <f>IF(COUNTBLANK(ТаблДан[[#This Row],[Дата подготовки]:[Периодичность]])&gt;0,"Пустые ячейки", "")</f>
        <v/>
      </c>
    </row>
    <row r="333" spans="2:19" ht="27" hidden="1" customHeight="1" x14ac:dyDescent="0.25">
      <c r="B333" s="19">
        <f>YEAR(IF(ISBLANK(ТаблДан[Срок подготовки]),ТаблДан[Срок отправки],ТаблДан[Срок подготовки]))</f>
        <v>2023</v>
      </c>
      <c r="C333" s="26" t="str">
        <f>TEXT(ТаблДан[[#This Row],[Срок подготовки]],"МММ")</f>
        <v>май</v>
      </c>
      <c r="D333" s="28">
        <v>45044</v>
      </c>
      <c r="E333" s="35">
        <v>45057</v>
      </c>
      <c r="F333" s="36">
        <v>45057</v>
      </c>
      <c r="G333" s="35">
        <v>45061</v>
      </c>
      <c r="H333" s="37" t="s">
        <v>3</v>
      </c>
      <c r="I333" s="23" t="s">
        <v>78</v>
      </c>
      <c r="J333" s="39" t="s">
        <v>11</v>
      </c>
      <c r="K333" s="25">
        <f>MAX(ТаблДан[Дата подготовки]-ТаблДан[Срок подготовки],0)</f>
        <v>0</v>
      </c>
      <c r="L333" s="25">
        <f>MAX(ТаблДан[[#This Row],[Дата отправки]]-ТаблДан[[#This Row],[Срок отправки]],0)</f>
        <v>0</v>
      </c>
      <c r="M333" s="25">
        <f>IF(ISBLANK(ТаблДан[[#This Row],[Дата подготовки]]),0,-MIN(ТаблДан[Дата подготовки]-ТаблДан[Срок подготовки],0))</f>
        <v>13</v>
      </c>
      <c r="N333" s="25">
        <f>IF(ISBLANK(ТаблДан[[#This Row],[Дата отправки]]),0,-MIN(ТаблДан[Дата отправки]-ТаблДан[Срок отправки],0))</f>
        <v>4</v>
      </c>
      <c r="O333" s="25">
        <f>IF(ISBLANK(ТаблДан[[#This Row],[Дата подготовки]]),0,(ТаблДан[Задержка подготовки]=0)+0)</f>
        <v>1</v>
      </c>
      <c r="P333" s="25">
        <f>IF(ISBLANK(ТаблДан[[#This Row],[Дата подготовки]]),0,1-ТаблДан[[#This Row],[Подготовка без задержки]])</f>
        <v>0</v>
      </c>
      <c r="Q333" s="25">
        <f>IF(ISBLANK(ТаблДан[[#This Row],[Дата отправки]]),0,(ТаблДан[[#This Row],[Задержка отправки]]=0)+0)</f>
        <v>1</v>
      </c>
      <c r="R333" s="25">
        <f>IF(ISBLANK(ТаблДан[[#This Row],[Дата отправки]]),0,1-ТаблДан[[#This Row],[Отправка 
без задержки]])</f>
        <v>0</v>
      </c>
      <c r="S333" s="46" t="str">
        <f>IF(COUNTBLANK(ТаблДан[[#This Row],[Дата подготовки]:[Периодичность]])&gt;0,"Пустые ячейки", "")</f>
        <v/>
      </c>
    </row>
    <row r="334" spans="2:19" ht="27" hidden="1" customHeight="1" x14ac:dyDescent="0.25">
      <c r="B334" s="19">
        <f>YEAR(IF(ISBLANK(ТаблДан[Срок подготовки]),ТаблДан[Срок отправки],ТаблДан[Срок подготовки]))</f>
        <v>2023</v>
      </c>
      <c r="C334" s="26" t="str">
        <f>TEXT(ТаблДан[[#This Row],[Срок подготовки]],"МММ")</f>
        <v>май</v>
      </c>
      <c r="D334" s="28">
        <v>45044</v>
      </c>
      <c r="E334" s="35">
        <v>45057</v>
      </c>
      <c r="F334" s="36">
        <v>45056</v>
      </c>
      <c r="G334" s="35">
        <v>45061</v>
      </c>
      <c r="H334" s="37" t="s">
        <v>3</v>
      </c>
      <c r="I334" s="38" t="s">
        <v>20</v>
      </c>
      <c r="J334" s="39" t="s">
        <v>9</v>
      </c>
      <c r="K334" s="25">
        <f>MAX(ТаблДан[Дата подготовки]-ТаблДан[Срок подготовки],0)</f>
        <v>0</v>
      </c>
      <c r="L334" s="25">
        <f>MAX(ТаблДан[[#This Row],[Дата отправки]]-ТаблДан[[#This Row],[Срок отправки]],0)</f>
        <v>0</v>
      </c>
      <c r="M334" s="25">
        <f>IF(ISBLANK(ТаблДан[[#This Row],[Дата подготовки]]),0,-MIN(ТаблДан[Дата подготовки]-ТаблДан[Срок подготовки],0))</f>
        <v>13</v>
      </c>
      <c r="N334" s="25">
        <f>IF(ISBLANK(ТаблДан[[#This Row],[Дата отправки]]),0,-MIN(ТаблДан[Дата отправки]-ТаблДан[Срок отправки],0))</f>
        <v>5</v>
      </c>
      <c r="O334" s="25">
        <f>IF(ISBLANK(ТаблДан[[#This Row],[Дата подготовки]]),0,(ТаблДан[Задержка подготовки]=0)+0)</f>
        <v>1</v>
      </c>
      <c r="P334" s="25">
        <f>IF(ISBLANK(ТаблДан[[#This Row],[Дата подготовки]]),0,1-ТаблДан[[#This Row],[Подготовка без задержки]])</f>
        <v>0</v>
      </c>
      <c r="Q334" s="25">
        <f>IF(ISBLANK(ТаблДан[[#This Row],[Дата отправки]]),0,(ТаблДан[[#This Row],[Задержка отправки]]=0)+0)</f>
        <v>1</v>
      </c>
      <c r="R334" s="25">
        <f>IF(ISBLANK(ТаблДан[[#This Row],[Дата отправки]]),0,1-ТаблДан[[#This Row],[Отправка 
без задержки]])</f>
        <v>0</v>
      </c>
      <c r="S334" s="46" t="str">
        <f>IF(COUNTBLANK(ТаблДан[[#This Row],[Дата подготовки]:[Периодичность]])&gt;0,"Пустые ячейки", "")</f>
        <v/>
      </c>
    </row>
    <row r="335" spans="2:19" ht="27" hidden="1" customHeight="1" x14ac:dyDescent="0.25">
      <c r="B335" s="19">
        <f>YEAR(IF(ISBLANK(ТаблДан[Срок подготовки]),ТаблДан[Срок отправки],ТаблДан[Срок подготовки]))</f>
        <v>2023</v>
      </c>
      <c r="C335" s="26" t="str">
        <f>TEXT(ТаблДан[[#This Row],[Срок подготовки]],"МММ")</f>
        <v>май</v>
      </c>
      <c r="D335" s="28">
        <v>45044</v>
      </c>
      <c r="E335" s="35">
        <v>45057</v>
      </c>
      <c r="F335" s="36">
        <v>45056</v>
      </c>
      <c r="G335" s="35">
        <v>45061</v>
      </c>
      <c r="H335" s="37" t="s">
        <v>3</v>
      </c>
      <c r="I335" s="23" t="s">
        <v>53</v>
      </c>
      <c r="J335" s="39" t="s">
        <v>9</v>
      </c>
      <c r="K335" s="25">
        <f>MAX(ТаблДан[Дата подготовки]-ТаблДан[Срок подготовки],0)</f>
        <v>0</v>
      </c>
      <c r="L335" s="25">
        <f>MAX(ТаблДан[[#This Row],[Дата отправки]]-ТаблДан[[#This Row],[Срок отправки]],0)</f>
        <v>0</v>
      </c>
      <c r="M335" s="25">
        <f>IF(ISBLANK(ТаблДан[[#This Row],[Дата подготовки]]),0,-MIN(ТаблДан[Дата подготовки]-ТаблДан[Срок подготовки],0))</f>
        <v>13</v>
      </c>
      <c r="N335" s="25">
        <f>IF(ISBLANK(ТаблДан[[#This Row],[Дата отправки]]),0,-MIN(ТаблДан[Дата отправки]-ТаблДан[Срок отправки],0))</f>
        <v>5</v>
      </c>
      <c r="O335" s="25">
        <f>IF(ISBLANK(ТаблДан[[#This Row],[Дата подготовки]]),0,(ТаблДан[Задержка подготовки]=0)+0)</f>
        <v>1</v>
      </c>
      <c r="P335" s="25">
        <f>IF(ISBLANK(ТаблДан[[#This Row],[Дата подготовки]]),0,1-ТаблДан[[#This Row],[Подготовка без задержки]])</f>
        <v>0</v>
      </c>
      <c r="Q335" s="25">
        <f>IF(ISBLANK(ТаблДан[[#This Row],[Дата отправки]]),0,(ТаблДан[[#This Row],[Задержка отправки]]=0)+0)</f>
        <v>1</v>
      </c>
      <c r="R335" s="25">
        <f>IF(ISBLANK(ТаблДан[[#This Row],[Дата отправки]]),0,1-ТаблДан[[#This Row],[Отправка 
без задержки]])</f>
        <v>0</v>
      </c>
      <c r="S335" s="46" t="str">
        <f>IF(COUNTBLANK(ТаблДан[[#This Row],[Дата подготовки]:[Периодичность]])&gt;0,"Пустые ячейки", "")</f>
        <v/>
      </c>
    </row>
    <row r="336" spans="2:19" ht="27" hidden="1" customHeight="1" x14ac:dyDescent="0.25">
      <c r="B336" s="19">
        <f>YEAR(IF(ISBLANK(ТаблДан[Срок подготовки]),ТаблДан[Срок отправки],ТаблДан[Срок подготовки]))</f>
        <v>2023</v>
      </c>
      <c r="C336" s="26" t="str">
        <f>TEXT(ТаблДан[[#This Row],[Срок подготовки]],"МММ")</f>
        <v>май</v>
      </c>
      <c r="D336" s="28">
        <v>45044</v>
      </c>
      <c r="E336" s="35">
        <v>45057</v>
      </c>
      <c r="F336" s="36">
        <v>45056</v>
      </c>
      <c r="G336" s="35">
        <v>45061</v>
      </c>
      <c r="H336" s="37" t="s">
        <v>3</v>
      </c>
      <c r="I336" s="23" t="s">
        <v>52</v>
      </c>
      <c r="J336" s="39" t="s">
        <v>9</v>
      </c>
      <c r="K336" s="25">
        <f>MAX(ТаблДан[Дата подготовки]-ТаблДан[Срок подготовки],0)</f>
        <v>0</v>
      </c>
      <c r="L336" s="25">
        <f>MAX(ТаблДан[[#This Row],[Дата отправки]]-ТаблДан[[#This Row],[Срок отправки]],0)</f>
        <v>0</v>
      </c>
      <c r="M336" s="25">
        <f>IF(ISBLANK(ТаблДан[[#This Row],[Дата подготовки]]),0,-MIN(ТаблДан[Дата подготовки]-ТаблДан[Срок подготовки],0))</f>
        <v>13</v>
      </c>
      <c r="N336" s="25">
        <f>IF(ISBLANK(ТаблДан[[#This Row],[Дата отправки]]),0,-MIN(ТаблДан[Дата отправки]-ТаблДан[Срок отправки],0))</f>
        <v>5</v>
      </c>
      <c r="O336" s="25">
        <f>IF(ISBLANK(ТаблДан[[#This Row],[Дата подготовки]]),0,(ТаблДан[Задержка подготовки]=0)+0)</f>
        <v>1</v>
      </c>
      <c r="P336" s="25">
        <f>IF(ISBLANK(ТаблДан[[#This Row],[Дата подготовки]]),0,1-ТаблДан[[#This Row],[Подготовка без задержки]])</f>
        <v>0</v>
      </c>
      <c r="Q336" s="25">
        <f>IF(ISBLANK(ТаблДан[[#This Row],[Дата отправки]]),0,(ТаблДан[[#This Row],[Задержка отправки]]=0)+0)</f>
        <v>1</v>
      </c>
      <c r="R336" s="25">
        <f>IF(ISBLANK(ТаблДан[[#This Row],[Дата отправки]]),0,1-ТаблДан[[#This Row],[Отправка 
без задержки]])</f>
        <v>0</v>
      </c>
      <c r="S336" s="46" t="str">
        <f>IF(COUNTBLANK(ТаблДан[[#This Row],[Дата подготовки]:[Периодичность]])&gt;0,"Пустые ячейки", "")</f>
        <v/>
      </c>
    </row>
    <row r="337" spans="2:19" ht="27" hidden="1" customHeight="1" x14ac:dyDescent="0.25">
      <c r="B337" s="19">
        <f>YEAR(IF(ISBLANK(ТаблДан[Срок подготовки]),ТаблДан[Срок отправки],ТаблДан[Срок подготовки]))</f>
        <v>2023</v>
      </c>
      <c r="C337" s="26" t="str">
        <f>TEXT(ТаблДан[[#This Row],[Срок подготовки]],"МММ")</f>
        <v>май</v>
      </c>
      <c r="D337" s="28">
        <v>45061</v>
      </c>
      <c r="E337" s="35">
        <v>45061</v>
      </c>
      <c r="F337" s="36">
        <v>45061</v>
      </c>
      <c r="G337" s="35">
        <v>45063</v>
      </c>
      <c r="H337" s="37" t="s">
        <v>0</v>
      </c>
      <c r="I337" s="38" t="s">
        <v>37</v>
      </c>
      <c r="J337" s="39" t="s">
        <v>12</v>
      </c>
      <c r="K337" s="25">
        <f>MAX(ТаблДан[Дата подготовки]-ТаблДан[Срок подготовки],0)</f>
        <v>0</v>
      </c>
      <c r="L337" s="25">
        <f>MAX(ТаблДан[[#This Row],[Дата отправки]]-ТаблДан[[#This Row],[Срок отправки]],0)</f>
        <v>0</v>
      </c>
      <c r="M337" s="25">
        <f>IF(ISBLANK(ТаблДан[[#This Row],[Дата подготовки]]),0,-MIN(ТаблДан[Дата подготовки]-ТаблДан[Срок подготовки],0))</f>
        <v>0</v>
      </c>
      <c r="N337" s="25">
        <f>IF(ISBLANK(ТаблДан[[#This Row],[Дата отправки]]),0,-MIN(ТаблДан[Дата отправки]-ТаблДан[Срок отправки],0))</f>
        <v>2</v>
      </c>
      <c r="O337" s="25">
        <f>IF(ISBLANK(ТаблДан[[#This Row],[Дата подготовки]]),0,(ТаблДан[Задержка подготовки]=0)+0)</f>
        <v>1</v>
      </c>
      <c r="P337" s="25">
        <f>IF(ISBLANK(ТаблДан[[#This Row],[Дата подготовки]]),0,1-ТаблДан[[#This Row],[Подготовка без задержки]])</f>
        <v>0</v>
      </c>
      <c r="Q337" s="25">
        <f>IF(ISBLANK(ТаблДан[[#This Row],[Дата отправки]]),0,(ТаблДан[[#This Row],[Задержка отправки]]=0)+0)</f>
        <v>1</v>
      </c>
      <c r="R337" s="25">
        <f>IF(ISBLANK(ТаблДан[[#This Row],[Дата отправки]]),0,1-ТаблДан[[#This Row],[Отправка 
без задержки]])</f>
        <v>0</v>
      </c>
      <c r="S337" s="46" t="str">
        <f>IF(COUNTBLANK(ТаблДан[[#This Row],[Дата подготовки]:[Периодичность]])&gt;0,"Пустые ячейки", "")</f>
        <v/>
      </c>
    </row>
    <row r="338" spans="2:19" ht="27" hidden="1" customHeight="1" x14ac:dyDescent="0.25">
      <c r="B338" s="19">
        <f>YEAR(IF(ISBLANK(ТаблДан[Срок подготовки]),ТаблДан[Срок отправки],ТаблДан[Срок подготовки]))</f>
        <v>2023</v>
      </c>
      <c r="C338" s="26" t="str">
        <f>TEXT(ТаблДан[[#This Row],[Срок подготовки]],"МММ")</f>
        <v>май</v>
      </c>
      <c r="D338" s="28">
        <v>45061</v>
      </c>
      <c r="E338" s="35">
        <v>45061</v>
      </c>
      <c r="F338" s="36">
        <v>45061</v>
      </c>
      <c r="G338" s="35">
        <v>45063</v>
      </c>
      <c r="H338" s="37" t="s">
        <v>0</v>
      </c>
      <c r="I338" s="38" t="s">
        <v>41</v>
      </c>
      <c r="J338" s="39" t="s">
        <v>12</v>
      </c>
      <c r="K338" s="25">
        <f>MAX(ТаблДан[Дата подготовки]-ТаблДан[Срок подготовки],0)</f>
        <v>0</v>
      </c>
      <c r="L338" s="25">
        <f>MAX(ТаблДан[[#This Row],[Дата отправки]]-ТаблДан[[#This Row],[Срок отправки]],0)</f>
        <v>0</v>
      </c>
      <c r="M338" s="25">
        <f>IF(ISBLANK(ТаблДан[[#This Row],[Дата подготовки]]),0,-MIN(ТаблДан[Дата подготовки]-ТаблДан[Срок подготовки],0))</f>
        <v>0</v>
      </c>
      <c r="N338" s="25">
        <f>IF(ISBLANK(ТаблДан[[#This Row],[Дата отправки]]),0,-MIN(ТаблДан[Дата отправки]-ТаблДан[Срок отправки],0))</f>
        <v>2</v>
      </c>
      <c r="O338" s="25">
        <f>IF(ISBLANK(ТаблДан[[#This Row],[Дата подготовки]]),0,(ТаблДан[Задержка подготовки]=0)+0)</f>
        <v>1</v>
      </c>
      <c r="P338" s="25">
        <f>IF(ISBLANK(ТаблДан[[#This Row],[Дата подготовки]]),0,1-ТаблДан[[#This Row],[Подготовка без задержки]])</f>
        <v>0</v>
      </c>
      <c r="Q338" s="25">
        <f>IF(ISBLANK(ТаблДан[[#This Row],[Дата отправки]]),0,(ТаблДан[[#This Row],[Задержка отправки]]=0)+0)</f>
        <v>1</v>
      </c>
      <c r="R338" s="25">
        <f>IF(ISBLANK(ТаблДан[[#This Row],[Дата отправки]]),0,1-ТаблДан[[#This Row],[Отправка 
без задержки]])</f>
        <v>0</v>
      </c>
      <c r="S338" s="46" t="str">
        <f>IF(COUNTBLANK(ТаблДан[[#This Row],[Дата подготовки]:[Периодичность]])&gt;0,"Пустые ячейки", "")</f>
        <v/>
      </c>
    </row>
    <row r="339" spans="2:19" ht="27" hidden="1" customHeight="1" x14ac:dyDescent="0.25">
      <c r="B339" s="19">
        <f>YEAR(IF(ISBLANK(ТаблДан[Срок подготовки]),ТаблДан[Срок отправки],ТаблДан[Срок подготовки]))</f>
        <v>2023</v>
      </c>
      <c r="C339" s="26" t="str">
        <f>TEXT(ТаблДан[[#This Row],[Срок подготовки]],"МММ")</f>
        <v>май</v>
      </c>
      <c r="D339" s="28">
        <v>45062</v>
      </c>
      <c r="E339" s="35">
        <v>45062</v>
      </c>
      <c r="F339" s="36">
        <v>45062</v>
      </c>
      <c r="G339" s="35">
        <v>45064</v>
      </c>
      <c r="H339" s="37" t="s">
        <v>0</v>
      </c>
      <c r="I339" s="38" t="s">
        <v>33</v>
      </c>
      <c r="J339" s="39" t="s">
        <v>12</v>
      </c>
      <c r="K339" s="25">
        <f>MAX(ТаблДан[Дата подготовки]-ТаблДан[Срок подготовки],0)</f>
        <v>0</v>
      </c>
      <c r="L339" s="25">
        <f>MAX(ТаблДан[[#This Row],[Дата отправки]]-ТаблДан[[#This Row],[Срок отправки]],0)</f>
        <v>0</v>
      </c>
      <c r="M339" s="25">
        <f>IF(ISBLANK(ТаблДан[[#This Row],[Дата подготовки]]),0,-MIN(ТаблДан[Дата подготовки]-ТаблДан[Срок подготовки],0))</f>
        <v>0</v>
      </c>
      <c r="N339" s="25">
        <f>IF(ISBLANK(ТаблДан[[#This Row],[Дата отправки]]),0,-MIN(ТаблДан[Дата отправки]-ТаблДан[Срок отправки],0))</f>
        <v>2</v>
      </c>
      <c r="O339" s="25">
        <f>IF(ISBLANK(ТаблДан[[#This Row],[Дата подготовки]]),0,(ТаблДан[Задержка подготовки]=0)+0)</f>
        <v>1</v>
      </c>
      <c r="P339" s="25">
        <f>IF(ISBLANK(ТаблДан[[#This Row],[Дата подготовки]]),0,1-ТаблДан[[#This Row],[Подготовка без задержки]])</f>
        <v>0</v>
      </c>
      <c r="Q339" s="25">
        <f>IF(ISBLANK(ТаблДан[[#This Row],[Дата отправки]]),0,(ТаблДан[[#This Row],[Задержка отправки]]=0)+0)</f>
        <v>1</v>
      </c>
      <c r="R339" s="25">
        <f>IF(ISBLANK(ТаблДан[[#This Row],[Дата отправки]]),0,1-ТаблДан[[#This Row],[Отправка 
без задержки]])</f>
        <v>0</v>
      </c>
      <c r="S339" s="46" t="str">
        <f>IF(COUNTBLANK(ТаблДан[[#This Row],[Дата подготовки]:[Периодичность]])&gt;0,"Пустые ячейки", "")</f>
        <v/>
      </c>
    </row>
    <row r="340" spans="2:19" ht="27" hidden="1" customHeight="1" x14ac:dyDescent="0.25">
      <c r="B340" s="19">
        <f>YEAR(IF(ISBLANK(ТаблДан[Срок подготовки]),ТаблДан[Срок отправки],ТаблДан[Срок подготовки]))</f>
        <v>2023</v>
      </c>
      <c r="C340" s="26" t="str">
        <f>TEXT(ТаблДан[[#This Row],[Срок подготовки]],"МММ")</f>
        <v>май</v>
      </c>
      <c r="D340" s="28">
        <v>45062</v>
      </c>
      <c r="E340" s="35">
        <v>45062</v>
      </c>
      <c r="F340" s="36">
        <v>45062</v>
      </c>
      <c r="G340" s="35">
        <v>45064</v>
      </c>
      <c r="H340" s="37" t="s">
        <v>0</v>
      </c>
      <c r="I340" s="38" t="s">
        <v>34</v>
      </c>
      <c r="J340" s="39" t="s">
        <v>12</v>
      </c>
      <c r="K340" s="25">
        <f>MAX(ТаблДан[Дата подготовки]-ТаблДан[Срок подготовки],0)</f>
        <v>0</v>
      </c>
      <c r="L340" s="25">
        <f>MAX(ТаблДан[[#This Row],[Дата отправки]]-ТаблДан[[#This Row],[Срок отправки]],0)</f>
        <v>0</v>
      </c>
      <c r="M340" s="25">
        <f>IF(ISBLANK(ТаблДан[[#This Row],[Дата подготовки]]),0,-MIN(ТаблДан[Дата подготовки]-ТаблДан[Срок подготовки],0))</f>
        <v>0</v>
      </c>
      <c r="N340" s="25">
        <f>IF(ISBLANK(ТаблДан[[#This Row],[Дата отправки]]),0,-MIN(ТаблДан[Дата отправки]-ТаблДан[Срок отправки],0))</f>
        <v>2</v>
      </c>
      <c r="O340" s="25">
        <f>IF(ISBLANK(ТаблДан[[#This Row],[Дата подготовки]]),0,(ТаблДан[Задержка подготовки]=0)+0)</f>
        <v>1</v>
      </c>
      <c r="P340" s="25">
        <f>IF(ISBLANK(ТаблДан[[#This Row],[Дата подготовки]]),0,1-ТаблДан[[#This Row],[Подготовка без задержки]])</f>
        <v>0</v>
      </c>
      <c r="Q340" s="25">
        <f>IF(ISBLANK(ТаблДан[[#This Row],[Дата отправки]]),0,(ТаблДан[[#This Row],[Задержка отправки]]=0)+0)</f>
        <v>1</v>
      </c>
      <c r="R340" s="25">
        <f>IF(ISBLANK(ТаблДан[[#This Row],[Дата отправки]]),0,1-ТаблДан[[#This Row],[Отправка 
без задержки]])</f>
        <v>0</v>
      </c>
      <c r="S340" s="46" t="str">
        <f>IF(COUNTBLANK(ТаблДан[[#This Row],[Дата подготовки]:[Периодичность]])&gt;0,"Пустые ячейки", "")</f>
        <v/>
      </c>
    </row>
    <row r="341" spans="2:19" ht="27" hidden="1" customHeight="1" x14ac:dyDescent="0.25">
      <c r="B341" s="19">
        <f>YEAR(IF(ISBLANK(ТаблДан[Срок подготовки]),ТаблДан[Срок отправки],ТаблДан[Срок подготовки]))</f>
        <v>2023</v>
      </c>
      <c r="C341" s="26" t="str">
        <f>TEXT(ТаблДан[[#This Row],[Срок подготовки]],"МММ")</f>
        <v>май</v>
      </c>
      <c r="D341" s="28">
        <v>45062</v>
      </c>
      <c r="E341" s="35">
        <v>45062</v>
      </c>
      <c r="F341" s="36">
        <v>45062</v>
      </c>
      <c r="G341" s="35">
        <v>45064</v>
      </c>
      <c r="H341" s="37" t="s">
        <v>0</v>
      </c>
      <c r="I341" s="38" t="s">
        <v>77</v>
      </c>
      <c r="J341" s="39" t="s">
        <v>12</v>
      </c>
      <c r="K341" s="25">
        <f>MAX(ТаблДан[Дата подготовки]-ТаблДан[Срок подготовки],0)</f>
        <v>0</v>
      </c>
      <c r="L341" s="25">
        <f>MAX(ТаблДан[[#This Row],[Дата отправки]]-ТаблДан[[#This Row],[Срок отправки]],0)</f>
        <v>0</v>
      </c>
      <c r="M341" s="25">
        <f>IF(ISBLANK(ТаблДан[[#This Row],[Дата подготовки]]),0,-MIN(ТаблДан[Дата подготовки]-ТаблДан[Срок подготовки],0))</f>
        <v>0</v>
      </c>
      <c r="N341" s="25">
        <f>IF(ISBLANK(ТаблДан[[#This Row],[Дата отправки]]),0,-MIN(ТаблДан[Дата отправки]-ТаблДан[Срок отправки],0))</f>
        <v>2</v>
      </c>
      <c r="O341" s="25">
        <f>IF(ISBLANK(ТаблДан[[#This Row],[Дата подготовки]]),0,(ТаблДан[Задержка подготовки]=0)+0)</f>
        <v>1</v>
      </c>
      <c r="P341" s="25">
        <f>IF(ISBLANK(ТаблДан[[#This Row],[Дата подготовки]]),0,1-ТаблДан[[#This Row],[Подготовка без задержки]])</f>
        <v>0</v>
      </c>
      <c r="Q341" s="25">
        <f>IF(ISBLANK(ТаблДан[[#This Row],[Дата отправки]]),0,(ТаблДан[[#This Row],[Задержка отправки]]=0)+0)</f>
        <v>1</v>
      </c>
      <c r="R341" s="25">
        <f>IF(ISBLANK(ТаблДан[[#This Row],[Дата отправки]]),0,1-ТаблДан[[#This Row],[Отправка 
без задержки]])</f>
        <v>0</v>
      </c>
      <c r="S341" s="46" t="str">
        <f>IF(COUNTBLANK(ТаблДан[[#This Row],[Дата подготовки]:[Периодичность]])&gt;0,"Пустые ячейки", "")</f>
        <v/>
      </c>
    </row>
    <row r="342" spans="2:19" ht="27" hidden="1" customHeight="1" x14ac:dyDescent="0.25">
      <c r="B342" s="19">
        <f>YEAR(IF(ISBLANK(ТаблДан[Срок подготовки]),ТаблДан[Срок отправки],ТаблДан[Срок подготовки]))</f>
        <v>2023</v>
      </c>
      <c r="C342" s="26" t="str">
        <f>TEXT(ТаблДан[[#This Row],[Срок подготовки]],"МММ")</f>
        <v>май</v>
      </c>
      <c r="D342" s="28">
        <v>45061</v>
      </c>
      <c r="E342" s="35">
        <v>45061</v>
      </c>
      <c r="F342" s="36">
        <v>45061</v>
      </c>
      <c r="G342" s="35">
        <v>45063</v>
      </c>
      <c r="H342" s="37" t="s">
        <v>3</v>
      </c>
      <c r="I342" s="38" t="s">
        <v>73</v>
      </c>
      <c r="J342" s="39" t="s">
        <v>9</v>
      </c>
      <c r="K342" s="25">
        <f>MAX(ТаблДан[Дата подготовки]-ТаблДан[Срок подготовки],0)</f>
        <v>0</v>
      </c>
      <c r="L342" s="25">
        <f>MAX(ТаблДан[[#This Row],[Дата отправки]]-ТаблДан[[#This Row],[Срок отправки]],0)</f>
        <v>0</v>
      </c>
      <c r="M342" s="25">
        <f>IF(ISBLANK(ТаблДан[[#This Row],[Дата подготовки]]),0,-MIN(ТаблДан[Дата подготовки]-ТаблДан[Срок подготовки],0))</f>
        <v>0</v>
      </c>
      <c r="N342" s="25">
        <f>IF(ISBLANK(ТаблДан[[#This Row],[Дата отправки]]),0,-MIN(ТаблДан[Дата отправки]-ТаблДан[Срок отправки],0))</f>
        <v>2</v>
      </c>
      <c r="O342" s="25">
        <f>IF(ISBLANK(ТаблДан[[#This Row],[Дата подготовки]]),0,(ТаблДан[Задержка подготовки]=0)+0)</f>
        <v>1</v>
      </c>
      <c r="P342" s="25">
        <f>IF(ISBLANK(ТаблДан[[#This Row],[Дата подготовки]]),0,1-ТаблДан[[#This Row],[Подготовка без задержки]])</f>
        <v>0</v>
      </c>
      <c r="Q342" s="25">
        <f>IF(ISBLANK(ТаблДан[[#This Row],[Дата отправки]]),0,(ТаблДан[[#This Row],[Задержка отправки]]=0)+0)</f>
        <v>1</v>
      </c>
      <c r="R342" s="25">
        <f>IF(ISBLANK(ТаблДан[[#This Row],[Дата отправки]]),0,1-ТаблДан[[#This Row],[Отправка 
без задержки]])</f>
        <v>0</v>
      </c>
      <c r="S342" s="46" t="str">
        <f>IF(COUNTBLANK(ТаблДан[[#This Row],[Дата подготовки]:[Периодичность]])&gt;0,"Пустые ячейки", "")</f>
        <v/>
      </c>
    </row>
    <row r="343" spans="2:19" ht="27" hidden="1" customHeight="1" x14ac:dyDescent="0.25">
      <c r="B343" s="19">
        <f>YEAR(IF(ISBLANK(ТаблДан[Срок подготовки]),ТаблДан[Срок отправки],ТаблДан[Срок подготовки]))</f>
        <v>2023</v>
      </c>
      <c r="C343" s="26" t="str">
        <f>TEXT(ТаблДан[[#This Row],[Срок подготовки]],"МММ")</f>
        <v>май</v>
      </c>
      <c r="D343" s="28">
        <v>45070</v>
      </c>
      <c r="E343" s="21">
        <v>45070</v>
      </c>
      <c r="F343" s="28">
        <v>45070</v>
      </c>
      <c r="G343" s="21">
        <v>45072</v>
      </c>
      <c r="H343" s="22" t="s">
        <v>4</v>
      </c>
      <c r="I343" s="23" t="s">
        <v>21</v>
      </c>
      <c r="J343" s="39" t="s">
        <v>12</v>
      </c>
      <c r="K343" s="25">
        <f>MAX(ТаблДан[Дата подготовки]-ТаблДан[Срок подготовки],0)</f>
        <v>0</v>
      </c>
      <c r="L343" s="25">
        <f>MAX(ТаблДан[[#This Row],[Дата отправки]]-ТаблДан[[#This Row],[Срок отправки]],0)</f>
        <v>0</v>
      </c>
      <c r="M343" s="25">
        <f>IF(ISBLANK(ТаблДан[[#This Row],[Дата подготовки]]),0,-MIN(ТаблДан[Дата подготовки]-ТаблДан[Срок подготовки],0))</f>
        <v>0</v>
      </c>
      <c r="N343" s="25">
        <f>IF(ISBLANK(ТаблДан[[#This Row],[Дата отправки]]),0,-MIN(ТаблДан[Дата отправки]-ТаблДан[Срок отправки],0))</f>
        <v>2</v>
      </c>
      <c r="O343" s="25">
        <f>IF(ISBLANK(ТаблДан[[#This Row],[Дата подготовки]]),0,(ТаблДан[Задержка подготовки]=0)+0)</f>
        <v>1</v>
      </c>
      <c r="P343" s="25">
        <f>IF(ISBLANK(ТаблДан[[#This Row],[Дата подготовки]]),0,1-ТаблДан[[#This Row],[Подготовка без задержки]])</f>
        <v>0</v>
      </c>
      <c r="Q343" s="25">
        <f>IF(ISBLANK(ТаблДан[[#This Row],[Дата отправки]]),0,(ТаблДан[[#This Row],[Задержка отправки]]=0)+0)</f>
        <v>1</v>
      </c>
      <c r="R343" s="25">
        <f>IF(ISBLANK(ТаблДан[[#This Row],[Дата отправки]]),0,1-ТаблДан[[#This Row],[Отправка 
без задержки]])</f>
        <v>0</v>
      </c>
      <c r="S343" s="46" t="str">
        <f>IF(COUNTBLANK(ТаблДан[[#This Row],[Дата подготовки]:[Периодичность]])&gt;0,"Пустые ячейки", "")</f>
        <v/>
      </c>
    </row>
    <row r="344" spans="2:19" ht="27" hidden="1" customHeight="1" x14ac:dyDescent="0.25">
      <c r="B344" s="19">
        <f>YEAR(IF(ISBLANK(ТаблДан[Срок подготовки]),ТаблДан[Срок отправки],ТаблДан[Срок подготовки]))</f>
        <v>2023</v>
      </c>
      <c r="C344" s="26" t="str">
        <f>TEXT(ТаблДан[[#This Row],[Срок подготовки]],"МММ")</f>
        <v>июн</v>
      </c>
      <c r="D344" s="28">
        <v>45085</v>
      </c>
      <c r="E344" s="21">
        <v>45090</v>
      </c>
      <c r="F344" s="32">
        <v>45085</v>
      </c>
      <c r="G344" s="21">
        <v>45092</v>
      </c>
      <c r="H344" s="22" t="s">
        <v>1</v>
      </c>
      <c r="I344" s="23" t="s">
        <v>36</v>
      </c>
      <c r="J344" s="39" t="s">
        <v>9</v>
      </c>
      <c r="K344" s="25">
        <f>MAX(ТаблДан[Дата подготовки]-ТаблДан[Срок подготовки],0)</f>
        <v>0</v>
      </c>
      <c r="L344" s="25">
        <f>MAX(ТаблДан[[#This Row],[Дата отправки]]-ТаблДан[[#This Row],[Срок отправки]],0)</f>
        <v>0</v>
      </c>
      <c r="M344" s="25">
        <f>IF(ISBLANK(ТаблДан[[#This Row],[Дата подготовки]]),0,-MIN(ТаблДан[Дата подготовки]-ТаблДан[Срок подготовки],0))</f>
        <v>5</v>
      </c>
      <c r="N344" s="25">
        <f>IF(ISBLANK(ТаблДан[[#This Row],[Дата отправки]]),0,-MIN(ТаблДан[Дата отправки]-ТаблДан[Срок отправки],0))</f>
        <v>7</v>
      </c>
      <c r="O344" s="25">
        <f>IF(ISBLANK(ТаблДан[[#This Row],[Дата подготовки]]),0,(ТаблДан[Задержка подготовки]=0)+0)</f>
        <v>1</v>
      </c>
      <c r="P344" s="25">
        <f>IF(ISBLANK(ТаблДан[[#This Row],[Дата подготовки]]),0,1-ТаблДан[[#This Row],[Подготовка без задержки]])</f>
        <v>0</v>
      </c>
      <c r="Q344" s="25">
        <f>IF(ISBLANK(ТаблДан[[#This Row],[Дата отправки]]),0,(ТаблДан[[#This Row],[Задержка отправки]]=0)+0)</f>
        <v>1</v>
      </c>
      <c r="R344" s="25">
        <f>IF(ISBLANK(ТаблДан[[#This Row],[Дата отправки]]),0,1-ТаблДан[[#This Row],[Отправка 
без задержки]])</f>
        <v>0</v>
      </c>
      <c r="S344" s="46" t="str">
        <f>IF(COUNTBLANK(ТаблДан[[#This Row],[Дата подготовки]:[Периодичность]])&gt;0,"Пустые ячейки", "")</f>
        <v/>
      </c>
    </row>
    <row r="345" spans="2:19" ht="27" hidden="1" customHeight="1" x14ac:dyDescent="0.25">
      <c r="B345" s="19">
        <f>YEAR(IF(ISBLANK(ТаблДан[Срок подготовки]),ТаблДан[Срок отправки],ТаблДан[Срок подготовки]))</f>
        <v>2023</v>
      </c>
      <c r="C345" s="26" t="str">
        <f>TEXT(ТаблДан[[#This Row],[Срок подготовки]],"МММ")</f>
        <v>июн</v>
      </c>
      <c r="D345" s="28">
        <v>45085</v>
      </c>
      <c r="E345" s="21">
        <v>45090</v>
      </c>
      <c r="F345" s="32">
        <v>45085</v>
      </c>
      <c r="G345" s="21">
        <v>45092</v>
      </c>
      <c r="H345" s="22" t="s">
        <v>1</v>
      </c>
      <c r="I345" s="23" t="s">
        <v>13</v>
      </c>
      <c r="J345" s="39" t="s">
        <v>9</v>
      </c>
      <c r="K345" s="25">
        <f>MAX(ТаблДан[Дата подготовки]-ТаблДан[Срок подготовки],0)</f>
        <v>0</v>
      </c>
      <c r="L345" s="25">
        <f>MAX(ТаблДан[[#This Row],[Дата отправки]]-ТаблДан[[#This Row],[Срок отправки]],0)</f>
        <v>0</v>
      </c>
      <c r="M345" s="25">
        <f>IF(ISBLANK(ТаблДан[[#This Row],[Дата подготовки]]),0,-MIN(ТаблДан[Дата подготовки]-ТаблДан[Срок подготовки],0))</f>
        <v>5</v>
      </c>
      <c r="N345" s="25">
        <f>IF(ISBLANK(ТаблДан[[#This Row],[Дата отправки]]),0,-MIN(ТаблДан[Дата отправки]-ТаблДан[Срок отправки],0))</f>
        <v>7</v>
      </c>
      <c r="O345" s="25">
        <f>IF(ISBLANK(ТаблДан[[#This Row],[Дата подготовки]]),0,(ТаблДан[Задержка подготовки]=0)+0)</f>
        <v>1</v>
      </c>
      <c r="P345" s="25">
        <f>IF(ISBLANK(ТаблДан[[#This Row],[Дата подготовки]]),0,1-ТаблДан[[#This Row],[Подготовка без задержки]])</f>
        <v>0</v>
      </c>
      <c r="Q345" s="25">
        <f>IF(ISBLANK(ТаблДан[[#This Row],[Дата отправки]]),0,(ТаблДан[[#This Row],[Задержка отправки]]=0)+0)</f>
        <v>1</v>
      </c>
      <c r="R345" s="25">
        <f>IF(ISBLANK(ТаблДан[[#This Row],[Дата отправки]]),0,1-ТаблДан[[#This Row],[Отправка 
без задержки]])</f>
        <v>0</v>
      </c>
      <c r="S345" s="46" t="str">
        <f>IF(COUNTBLANK(ТаблДан[[#This Row],[Дата подготовки]:[Периодичность]])&gt;0,"Пустые ячейки", "")</f>
        <v/>
      </c>
    </row>
    <row r="346" spans="2:19" ht="27" hidden="1" customHeight="1" x14ac:dyDescent="0.25">
      <c r="B346" s="19">
        <f>YEAR(IF(ISBLANK(ТаблДан[Срок подготовки]),ТаблДан[Срок отправки],ТаблДан[Срок подготовки]))</f>
        <v>2023</v>
      </c>
      <c r="C346" s="26" t="str">
        <f>TEXT(ТаблДан[[#This Row],[Срок подготовки]],"МММ")</f>
        <v>июн</v>
      </c>
      <c r="D346" s="28">
        <v>45085</v>
      </c>
      <c r="E346" s="21">
        <v>45090</v>
      </c>
      <c r="F346" s="32">
        <v>45085</v>
      </c>
      <c r="G346" s="21">
        <v>45092</v>
      </c>
      <c r="H346" s="22" t="s">
        <v>1</v>
      </c>
      <c r="I346" s="23" t="s">
        <v>14</v>
      </c>
      <c r="J346" s="39" t="s">
        <v>9</v>
      </c>
      <c r="K346" s="25">
        <f>MAX(ТаблДан[Дата подготовки]-ТаблДан[Срок подготовки],0)</f>
        <v>0</v>
      </c>
      <c r="L346" s="25">
        <f>MAX(ТаблДан[[#This Row],[Дата отправки]]-ТаблДан[[#This Row],[Срок отправки]],0)</f>
        <v>0</v>
      </c>
      <c r="M346" s="25">
        <f>IF(ISBLANK(ТаблДан[[#This Row],[Дата подготовки]]),0,-MIN(ТаблДан[Дата подготовки]-ТаблДан[Срок подготовки],0))</f>
        <v>5</v>
      </c>
      <c r="N346" s="25">
        <f>IF(ISBLANK(ТаблДан[[#This Row],[Дата отправки]]),0,-MIN(ТаблДан[Дата отправки]-ТаблДан[Срок отправки],0))</f>
        <v>7</v>
      </c>
      <c r="O346" s="25">
        <f>IF(ISBLANK(ТаблДан[[#This Row],[Дата подготовки]]),0,(ТаблДан[Задержка подготовки]=0)+0)</f>
        <v>1</v>
      </c>
      <c r="P346" s="25">
        <f>IF(ISBLANK(ТаблДан[[#This Row],[Дата подготовки]]),0,1-ТаблДан[[#This Row],[Подготовка без задержки]])</f>
        <v>0</v>
      </c>
      <c r="Q346" s="25">
        <f>IF(ISBLANK(ТаблДан[[#This Row],[Дата отправки]]),0,(ТаблДан[[#This Row],[Задержка отправки]]=0)+0)</f>
        <v>1</v>
      </c>
      <c r="R346" s="25">
        <f>IF(ISBLANK(ТаблДан[[#This Row],[Дата отправки]]),0,1-ТаблДан[[#This Row],[Отправка 
без задержки]])</f>
        <v>0</v>
      </c>
      <c r="S346" s="46" t="str">
        <f>IF(COUNTBLANK(ТаблДан[[#This Row],[Дата подготовки]:[Периодичность]])&gt;0,"Пустые ячейки", "")</f>
        <v/>
      </c>
    </row>
    <row r="347" spans="2:19" ht="27" hidden="1" customHeight="1" x14ac:dyDescent="0.25">
      <c r="B347" s="19">
        <f>YEAR(IF(ISBLANK(ТаблДан[Срок подготовки]),ТаблДан[Срок отправки],ТаблДан[Срок подготовки]))</f>
        <v>2023</v>
      </c>
      <c r="C347" s="26" t="str">
        <f>TEXT(ТаблДан[[#This Row],[Срок подготовки]],"МММ")</f>
        <v>июн</v>
      </c>
      <c r="D347" s="28">
        <v>45085</v>
      </c>
      <c r="E347" s="21">
        <v>45090</v>
      </c>
      <c r="F347" s="32">
        <v>45085</v>
      </c>
      <c r="G347" s="21">
        <v>45092</v>
      </c>
      <c r="H347" s="22" t="s">
        <v>1</v>
      </c>
      <c r="I347" s="23" t="s">
        <v>86</v>
      </c>
      <c r="J347" s="39" t="s">
        <v>9</v>
      </c>
      <c r="K347" s="25">
        <f>MAX(ТаблДан[Дата подготовки]-ТаблДан[Срок подготовки],0)</f>
        <v>0</v>
      </c>
      <c r="L347" s="25">
        <f>MAX(ТаблДан[[#This Row],[Дата отправки]]-ТаблДан[[#This Row],[Срок отправки]],0)</f>
        <v>0</v>
      </c>
      <c r="M347" s="25">
        <f>IF(ISBLANK(ТаблДан[[#This Row],[Дата подготовки]]),0,-MIN(ТаблДан[Дата подготовки]-ТаблДан[Срок подготовки],0))</f>
        <v>5</v>
      </c>
      <c r="N347" s="25">
        <f>IF(ISBLANK(ТаблДан[[#This Row],[Дата отправки]]),0,-MIN(ТаблДан[Дата отправки]-ТаблДан[Срок отправки],0))</f>
        <v>7</v>
      </c>
      <c r="O347" s="25">
        <f>IF(ISBLANK(ТаблДан[[#This Row],[Дата подготовки]]),0,(ТаблДан[Задержка подготовки]=0)+0)</f>
        <v>1</v>
      </c>
      <c r="P347" s="25">
        <f>IF(ISBLANK(ТаблДан[[#This Row],[Дата подготовки]]),0,1-ТаблДан[[#This Row],[Подготовка без задержки]])</f>
        <v>0</v>
      </c>
      <c r="Q347" s="25">
        <f>IF(ISBLANK(ТаблДан[[#This Row],[Дата отправки]]),0,(ТаблДан[[#This Row],[Задержка отправки]]=0)+0)</f>
        <v>1</v>
      </c>
      <c r="R347" s="25">
        <f>IF(ISBLANK(ТаблДан[[#This Row],[Дата отправки]]),0,1-ТаблДан[[#This Row],[Отправка 
без задержки]])</f>
        <v>0</v>
      </c>
      <c r="S347" s="46" t="str">
        <f>IF(COUNTBLANK(ТаблДан[[#This Row],[Дата подготовки]:[Периодичность]])&gt;0,"Пустые ячейки", "")</f>
        <v/>
      </c>
    </row>
    <row r="348" spans="2:19" ht="27" hidden="1" customHeight="1" x14ac:dyDescent="0.25">
      <c r="B348" s="19">
        <f>YEAR(IF(ISBLANK(ТаблДан[Срок подготовки]),ТаблДан[Срок отправки],ТаблДан[Срок подготовки]))</f>
        <v>2023</v>
      </c>
      <c r="C348" s="26" t="str">
        <f>TEXT(ТаблДан[[#This Row],[Срок подготовки]],"МММ")</f>
        <v>июн</v>
      </c>
      <c r="D348" s="28">
        <v>45085</v>
      </c>
      <c r="E348" s="21">
        <v>45090</v>
      </c>
      <c r="F348" s="32">
        <v>45085</v>
      </c>
      <c r="G348" s="21">
        <v>45092</v>
      </c>
      <c r="H348" s="22" t="s">
        <v>1</v>
      </c>
      <c r="I348" s="23" t="s">
        <v>85</v>
      </c>
      <c r="J348" s="39" t="s">
        <v>9</v>
      </c>
      <c r="K348" s="25">
        <f>MAX(ТаблДан[Дата подготовки]-ТаблДан[Срок подготовки],0)</f>
        <v>0</v>
      </c>
      <c r="L348" s="25">
        <f>MAX(ТаблДан[[#This Row],[Дата отправки]]-ТаблДан[[#This Row],[Срок отправки]],0)</f>
        <v>0</v>
      </c>
      <c r="M348" s="25">
        <f>IF(ISBLANK(ТаблДан[[#This Row],[Дата подготовки]]),0,-MIN(ТаблДан[Дата подготовки]-ТаблДан[Срок подготовки],0))</f>
        <v>5</v>
      </c>
      <c r="N348" s="25">
        <f>IF(ISBLANK(ТаблДан[[#This Row],[Дата отправки]]),0,-MIN(ТаблДан[Дата отправки]-ТаблДан[Срок отправки],0))</f>
        <v>7</v>
      </c>
      <c r="O348" s="25">
        <f>IF(ISBLANK(ТаблДан[[#This Row],[Дата подготовки]]),0,(ТаблДан[Задержка подготовки]=0)+0)</f>
        <v>1</v>
      </c>
      <c r="P348" s="25">
        <f>IF(ISBLANK(ТаблДан[[#This Row],[Дата подготовки]]),0,1-ТаблДан[[#This Row],[Подготовка без задержки]])</f>
        <v>0</v>
      </c>
      <c r="Q348" s="25">
        <f>IF(ISBLANK(ТаблДан[[#This Row],[Дата отправки]]),0,(ТаблДан[[#This Row],[Задержка отправки]]=0)+0)</f>
        <v>1</v>
      </c>
      <c r="R348" s="25">
        <f>IF(ISBLANK(ТаблДан[[#This Row],[Дата отправки]]),0,1-ТаблДан[[#This Row],[Отправка 
без задержки]])</f>
        <v>0</v>
      </c>
      <c r="S348" s="46" t="str">
        <f>IF(COUNTBLANK(ТаблДан[[#This Row],[Дата подготовки]:[Периодичность]])&gt;0,"Пустые ячейки", "")</f>
        <v/>
      </c>
    </row>
    <row r="349" spans="2:19" ht="27" hidden="1" customHeight="1" x14ac:dyDescent="0.25">
      <c r="B349" s="19">
        <f>YEAR(IF(ISBLANK(ТаблДан[Срок подготовки]),ТаблДан[Срок отправки],ТаблДан[Срок подготовки]))</f>
        <v>2023</v>
      </c>
      <c r="C349" s="26" t="str">
        <f>TEXT(ТаблДан[[#This Row],[Срок подготовки]],"МММ")</f>
        <v>июн</v>
      </c>
      <c r="D349" s="28">
        <v>45085</v>
      </c>
      <c r="E349" s="21">
        <v>45090</v>
      </c>
      <c r="F349" s="32">
        <v>45085</v>
      </c>
      <c r="G349" s="21">
        <v>45092</v>
      </c>
      <c r="H349" s="22" t="s">
        <v>1</v>
      </c>
      <c r="I349" s="23" t="s">
        <v>83</v>
      </c>
      <c r="J349" s="39" t="s">
        <v>9</v>
      </c>
      <c r="K349" s="25">
        <f>MAX(ТаблДан[Дата подготовки]-ТаблДан[Срок подготовки],0)</f>
        <v>0</v>
      </c>
      <c r="L349" s="25">
        <f>MAX(ТаблДан[[#This Row],[Дата отправки]]-ТаблДан[[#This Row],[Срок отправки]],0)</f>
        <v>0</v>
      </c>
      <c r="M349" s="25">
        <f>IF(ISBLANK(ТаблДан[[#This Row],[Дата подготовки]]),0,-MIN(ТаблДан[Дата подготовки]-ТаблДан[Срок подготовки],0))</f>
        <v>5</v>
      </c>
      <c r="N349" s="25">
        <f>IF(ISBLANK(ТаблДан[[#This Row],[Дата отправки]]),0,-MIN(ТаблДан[Дата отправки]-ТаблДан[Срок отправки],0))</f>
        <v>7</v>
      </c>
      <c r="O349" s="25">
        <f>IF(ISBLANK(ТаблДан[[#This Row],[Дата подготовки]]),0,(ТаблДан[Задержка подготовки]=0)+0)</f>
        <v>1</v>
      </c>
      <c r="P349" s="25">
        <f>IF(ISBLANK(ТаблДан[[#This Row],[Дата подготовки]]),0,1-ТаблДан[[#This Row],[Подготовка без задержки]])</f>
        <v>0</v>
      </c>
      <c r="Q349" s="25">
        <f>IF(ISBLANK(ТаблДан[[#This Row],[Дата отправки]]),0,(ТаблДан[[#This Row],[Задержка отправки]]=0)+0)</f>
        <v>1</v>
      </c>
      <c r="R349" s="25">
        <f>IF(ISBLANK(ТаблДан[[#This Row],[Дата отправки]]),0,1-ТаблДан[[#This Row],[Отправка 
без задержки]])</f>
        <v>0</v>
      </c>
      <c r="S349" s="46" t="str">
        <f>IF(COUNTBLANK(ТаблДан[[#This Row],[Дата подготовки]:[Периодичность]])&gt;0,"Пустые ячейки", "")</f>
        <v/>
      </c>
    </row>
    <row r="350" spans="2:19" ht="27" hidden="1" customHeight="1" x14ac:dyDescent="0.25">
      <c r="B350" s="19">
        <f>YEAR(IF(ISBLANK(ТаблДан[Срок подготовки]),ТаблДан[Срок отправки],ТаблДан[Срок подготовки]))</f>
        <v>2023</v>
      </c>
      <c r="C350" s="26" t="str">
        <f>TEXT(ТаблДан[[#This Row],[Срок подготовки]],"МММ")</f>
        <v>июн</v>
      </c>
      <c r="D350" s="28">
        <v>45085</v>
      </c>
      <c r="E350" s="21">
        <v>45090</v>
      </c>
      <c r="F350" s="32">
        <v>45085</v>
      </c>
      <c r="G350" s="21">
        <v>45092</v>
      </c>
      <c r="H350" s="22" t="s">
        <v>1</v>
      </c>
      <c r="I350" s="23" t="s">
        <v>84</v>
      </c>
      <c r="J350" s="39" t="s">
        <v>9</v>
      </c>
      <c r="K350" s="25">
        <f>MAX(ТаблДан[Дата подготовки]-ТаблДан[Срок подготовки],0)</f>
        <v>0</v>
      </c>
      <c r="L350" s="25">
        <f>MAX(ТаблДан[[#This Row],[Дата отправки]]-ТаблДан[[#This Row],[Срок отправки]],0)</f>
        <v>0</v>
      </c>
      <c r="M350" s="25">
        <f>IF(ISBLANK(ТаблДан[[#This Row],[Дата подготовки]]),0,-MIN(ТаблДан[Дата подготовки]-ТаблДан[Срок подготовки],0))</f>
        <v>5</v>
      </c>
      <c r="N350" s="25">
        <f>IF(ISBLANK(ТаблДан[[#This Row],[Дата отправки]]),0,-MIN(ТаблДан[Дата отправки]-ТаблДан[Срок отправки],0))</f>
        <v>7</v>
      </c>
      <c r="O350" s="25">
        <f>IF(ISBLANK(ТаблДан[[#This Row],[Дата подготовки]]),0,(ТаблДан[Задержка подготовки]=0)+0)</f>
        <v>1</v>
      </c>
      <c r="P350" s="25">
        <f>IF(ISBLANK(ТаблДан[[#This Row],[Дата подготовки]]),0,1-ТаблДан[[#This Row],[Подготовка без задержки]])</f>
        <v>0</v>
      </c>
      <c r="Q350" s="25">
        <f>IF(ISBLANK(ТаблДан[[#This Row],[Дата отправки]]),0,(ТаблДан[[#This Row],[Задержка отправки]]=0)+0)</f>
        <v>1</v>
      </c>
      <c r="R350" s="25">
        <f>IF(ISBLANK(ТаблДан[[#This Row],[Дата отправки]]),0,1-ТаблДан[[#This Row],[Отправка 
без задержки]])</f>
        <v>0</v>
      </c>
      <c r="S350" s="46" t="str">
        <f>IF(COUNTBLANK(ТаблДан[[#This Row],[Дата подготовки]:[Периодичность]])&gt;0,"Пустые ячейки", "")</f>
        <v/>
      </c>
    </row>
    <row r="351" spans="2:19" ht="27" hidden="1" customHeight="1" x14ac:dyDescent="0.25">
      <c r="B351" s="19">
        <f>YEAR(IF(ISBLANK(ТаблДан[Срок подготовки]),ТаблДан[Срок отправки],ТаблДан[Срок подготовки]))</f>
        <v>2023</v>
      </c>
      <c r="C351" s="26" t="str">
        <f>TEXT(ТаблДан[[#This Row],[Срок подготовки]],"МММ")</f>
        <v>июн</v>
      </c>
      <c r="D351" s="28">
        <v>45085</v>
      </c>
      <c r="E351" s="21">
        <v>45090</v>
      </c>
      <c r="F351" s="32">
        <v>45085</v>
      </c>
      <c r="G351" s="21">
        <v>45092</v>
      </c>
      <c r="H351" s="22" t="s">
        <v>1</v>
      </c>
      <c r="I351" s="23" t="s">
        <v>69</v>
      </c>
      <c r="J351" s="39" t="s">
        <v>9</v>
      </c>
      <c r="K351" s="25">
        <f>MAX(ТаблДан[Дата подготовки]-ТаблДан[Срок подготовки],0)</f>
        <v>0</v>
      </c>
      <c r="L351" s="25">
        <f>MAX(ТаблДан[[#This Row],[Дата отправки]]-ТаблДан[[#This Row],[Срок отправки]],0)</f>
        <v>0</v>
      </c>
      <c r="M351" s="25">
        <f>IF(ISBLANK(ТаблДан[[#This Row],[Дата подготовки]]),0,-MIN(ТаблДан[Дата подготовки]-ТаблДан[Срок подготовки],0))</f>
        <v>5</v>
      </c>
      <c r="N351" s="25">
        <f>IF(ISBLANK(ТаблДан[[#This Row],[Дата отправки]]),0,-MIN(ТаблДан[Дата отправки]-ТаблДан[Срок отправки],0))</f>
        <v>7</v>
      </c>
      <c r="O351" s="25">
        <f>IF(ISBLANK(ТаблДан[[#This Row],[Дата подготовки]]),0,(ТаблДан[Задержка подготовки]=0)+0)</f>
        <v>1</v>
      </c>
      <c r="P351" s="25">
        <f>IF(ISBLANK(ТаблДан[[#This Row],[Дата подготовки]]),0,1-ТаблДан[[#This Row],[Подготовка без задержки]])</f>
        <v>0</v>
      </c>
      <c r="Q351" s="25">
        <f>IF(ISBLANK(ТаблДан[[#This Row],[Дата отправки]]),0,(ТаблДан[[#This Row],[Задержка отправки]]=0)+0)</f>
        <v>1</v>
      </c>
      <c r="R351" s="25">
        <f>IF(ISBLANK(ТаблДан[[#This Row],[Дата отправки]]),0,1-ТаблДан[[#This Row],[Отправка 
без задержки]])</f>
        <v>0</v>
      </c>
      <c r="S351" s="46" t="str">
        <f>IF(COUNTBLANK(ТаблДан[[#This Row],[Дата подготовки]:[Периодичность]])&gt;0,"Пустые ячейки", "")</f>
        <v/>
      </c>
    </row>
    <row r="352" spans="2:19" ht="27" hidden="1" customHeight="1" x14ac:dyDescent="0.25">
      <c r="B352" s="19">
        <f>YEAR(IF(ISBLANK(ТаблДан[Срок подготовки]),ТаблДан[Срок отправки],ТаблДан[Срок подготовки]))</f>
        <v>2023</v>
      </c>
      <c r="C352" s="26" t="str">
        <f>TEXT(ТаблДан[[#This Row],[Срок подготовки]],"МММ")</f>
        <v>июн</v>
      </c>
      <c r="D352" s="28">
        <v>45085</v>
      </c>
      <c r="E352" s="21">
        <v>45090</v>
      </c>
      <c r="F352" s="32">
        <v>45085</v>
      </c>
      <c r="G352" s="21">
        <v>45092</v>
      </c>
      <c r="H352" s="22" t="s">
        <v>1</v>
      </c>
      <c r="I352" s="23" t="s">
        <v>70</v>
      </c>
      <c r="J352" s="39" t="s">
        <v>9</v>
      </c>
      <c r="K352" s="25">
        <f>MAX(ТаблДан[Дата подготовки]-ТаблДан[Срок подготовки],0)</f>
        <v>0</v>
      </c>
      <c r="L352" s="25">
        <f>MAX(ТаблДан[[#This Row],[Дата отправки]]-ТаблДан[[#This Row],[Срок отправки]],0)</f>
        <v>0</v>
      </c>
      <c r="M352" s="25">
        <f>IF(ISBLANK(ТаблДан[[#This Row],[Дата подготовки]]),0,-MIN(ТаблДан[Дата подготовки]-ТаблДан[Срок подготовки],0))</f>
        <v>5</v>
      </c>
      <c r="N352" s="25">
        <f>IF(ISBLANK(ТаблДан[[#This Row],[Дата отправки]]),0,-MIN(ТаблДан[Дата отправки]-ТаблДан[Срок отправки],0))</f>
        <v>7</v>
      </c>
      <c r="O352" s="25">
        <f>IF(ISBLANK(ТаблДан[[#This Row],[Дата подготовки]]),0,(ТаблДан[Задержка подготовки]=0)+0)</f>
        <v>1</v>
      </c>
      <c r="P352" s="25">
        <f>IF(ISBLANK(ТаблДан[[#This Row],[Дата подготовки]]),0,1-ТаблДан[[#This Row],[Подготовка без задержки]])</f>
        <v>0</v>
      </c>
      <c r="Q352" s="25">
        <f>IF(ISBLANK(ТаблДан[[#This Row],[Дата отправки]]),0,(ТаблДан[[#This Row],[Задержка отправки]]=0)+0)</f>
        <v>1</v>
      </c>
      <c r="R352" s="25">
        <f>IF(ISBLANK(ТаблДан[[#This Row],[Дата отправки]]),0,1-ТаблДан[[#This Row],[Отправка 
без задержки]])</f>
        <v>0</v>
      </c>
      <c r="S352" s="46" t="str">
        <f>IF(COUNTBLANK(ТаблДан[[#This Row],[Дата подготовки]:[Периодичность]])&gt;0,"Пустые ячейки", "")</f>
        <v/>
      </c>
    </row>
    <row r="353" spans="2:19" ht="27" hidden="1" customHeight="1" x14ac:dyDescent="0.25">
      <c r="B353" s="19">
        <f>YEAR(IF(ISBLANK(ТаблДан[Срок подготовки]),ТаблДан[Срок отправки],ТаблДан[Срок подготовки]))</f>
        <v>2023</v>
      </c>
      <c r="C353" s="26" t="str">
        <f>TEXT(ТаблДан[[#This Row],[Срок подготовки]],"МММ")</f>
        <v>июн</v>
      </c>
      <c r="D353" s="28">
        <v>45072</v>
      </c>
      <c r="E353" s="21">
        <v>45090</v>
      </c>
      <c r="F353" s="32">
        <v>45072</v>
      </c>
      <c r="G353" s="21">
        <v>45092</v>
      </c>
      <c r="H353" s="22" t="s">
        <v>3</v>
      </c>
      <c r="I353" s="23" t="s">
        <v>23</v>
      </c>
      <c r="J353" s="39" t="s">
        <v>9</v>
      </c>
      <c r="K353" s="25">
        <f>MAX(ТаблДан[Дата подготовки]-ТаблДан[Срок подготовки],0)</f>
        <v>0</v>
      </c>
      <c r="L353" s="25">
        <f>MAX(ТаблДан[[#This Row],[Дата отправки]]-ТаблДан[[#This Row],[Срок отправки]],0)</f>
        <v>0</v>
      </c>
      <c r="M353" s="25">
        <f>IF(ISBLANK(ТаблДан[[#This Row],[Дата подготовки]]),0,-MIN(ТаблДан[Дата подготовки]-ТаблДан[Срок подготовки],0))</f>
        <v>18</v>
      </c>
      <c r="N353" s="25">
        <f>IF(ISBLANK(ТаблДан[[#This Row],[Дата отправки]]),0,-MIN(ТаблДан[Дата отправки]-ТаблДан[Срок отправки],0))</f>
        <v>20</v>
      </c>
      <c r="O353" s="25">
        <f>IF(ISBLANK(ТаблДан[[#This Row],[Дата подготовки]]),0,(ТаблДан[Задержка подготовки]=0)+0)</f>
        <v>1</v>
      </c>
      <c r="P353" s="25">
        <f>IF(ISBLANK(ТаблДан[[#This Row],[Дата подготовки]]),0,1-ТаблДан[[#This Row],[Подготовка без задержки]])</f>
        <v>0</v>
      </c>
      <c r="Q353" s="25">
        <f>IF(ISBLANK(ТаблДан[[#This Row],[Дата отправки]]),0,(ТаблДан[[#This Row],[Задержка отправки]]=0)+0)</f>
        <v>1</v>
      </c>
      <c r="R353" s="25">
        <f>IF(ISBLANK(ТаблДан[[#This Row],[Дата отправки]]),0,1-ТаблДан[[#This Row],[Отправка 
без задержки]])</f>
        <v>0</v>
      </c>
      <c r="S353" s="46" t="str">
        <f>IF(COUNTBLANK(ТаблДан[[#This Row],[Дата подготовки]:[Периодичность]])&gt;0,"Пустые ячейки", "")</f>
        <v/>
      </c>
    </row>
    <row r="354" spans="2:19" ht="27" hidden="1" customHeight="1" x14ac:dyDescent="0.25">
      <c r="B354" s="19">
        <f>YEAR(IF(ISBLANK(ТаблДан[Срок подготовки]),ТаблДан[Срок отправки],ТаблДан[Срок подготовки]))</f>
        <v>2023</v>
      </c>
      <c r="C354" s="26" t="str">
        <f>TEXT(ТаблДан[[#This Row],[Срок подготовки]],"МММ")</f>
        <v>июн</v>
      </c>
      <c r="D354" s="28">
        <v>45072</v>
      </c>
      <c r="E354" s="21">
        <v>45090</v>
      </c>
      <c r="F354" s="32">
        <v>45072</v>
      </c>
      <c r="G354" s="21">
        <v>45092</v>
      </c>
      <c r="H354" s="22" t="s">
        <v>3</v>
      </c>
      <c r="I354" s="23" t="s">
        <v>30</v>
      </c>
      <c r="J354" s="39" t="s">
        <v>9</v>
      </c>
      <c r="K354" s="25">
        <f>MAX(ТаблДан[Дата подготовки]-ТаблДан[Срок подготовки],0)</f>
        <v>0</v>
      </c>
      <c r="L354" s="25">
        <f>MAX(ТаблДан[[#This Row],[Дата отправки]]-ТаблДан[[#This Row],[Срок отправки]],0)</f>
        <v>0</v>
      </c>
      <c r="M354" s="25">
        <f>IF(ISBLANK(ТаблДан[[#This Row],[Дата подготовки]]),0,-MIN(ТаблДан[Дата подготовки]-ТаблДан[Срок подготовки],0))</f>
        <v>18</v>
      </c>
      <c r="N354" s="25">
        <f>IF(ISBLANK(ТаблДан[[#This Row],[Дата отправки]]),0,-MIN(ТаблДан[Дата отправки]-ТаблДан[Срок отправки],0))</f>
        <v>20</v>
      </c>
      <c r="O354" s="25">
        <f>IF(ISBLANK(ТаблДан[[#This Row],[Дата подготовки]]),0,(ТаблДан[Задержка подготовки]=0)+0)</f>
        <v>1</v>
      </c>
      <c r="P354" s="25">
        <f>IF(ISBLANK(ТаблДан[[#This Row],[Дата подготовки]]),0,1-ТаблДан[[#This Row],[Подготовка без задержки]])</f>
        <v>0</v>
      </c>
      <c r="Q354" s="25">
        <f>IF(ISBLANK(ТаблДан[[#This Row],[Дата отправки]]),0,(ТаблДан[[#This Row],[Задержка отправки]]=0)+0)</f>
        <v>1</v>
      </c>
      <c r="R354" s="25">
        <f>IF(ISBLANK(ТаблДан[[#This Row],[Дата отправки]]),0,1-ТаблДан[[#This Row],[Отправка 
без задержки]])</f>
        <v>0</v>
      </c>
      <c r="S354" s="46" t="str">
        <f>IF(COUNTBLANK(ТаблДан[[#This Row],[Дата подготовки]:[Периодичность]])&gt;0,"Пустые ячейки", "")</f>
        <v/>
      </c>
    </row>
    <row r="355" spans="2:19" ht="27" hidden="1" customHeight="1" x14ac:dyDescent="0.25">
      <c r="B355" s="19">
        <f>YEAR(IF(ISBLANK(ТаблДан[Срок подготовки]),ТаблДан[Срок отправки],ТаблДан[Срок подготовки]))</f>
        <v>2023</v>
      </c>
      <c r="C355" s="26" t="str">
        <f>TEXT(ТаблДан[[#This Row],[Срок подготовки]],"МММ")</f>
        <v>июн</v>
      </c>
      <c r="D355" s="28">
        <v>45072</v>
      </c>
      <c r="E355" s="21">
        <v>45090</v>
      </c>
      <c r="F355" s="32">
        <v>45072</v>
      </c>
      <c r="G355" s="21">
        <v>45092</v>
      </c>
      <c r="H355" s="22" t="s">
        <v>3</v>
      </c>
      <c r="I355" s="23" t="s">
        <v>20</v>
      </c>
      <c r="J355" s="39" t="s">
        <v>9</v>
      </c>
      <c r="K355" s="25">
        <f>MAX(ТаблДан[Дата подготовки]-ТаблДан[Срок подготовки],0)</f>
        <v>0</v>
      </c>
      <c r="L355" s="25">
        <f>MAX(ТаблДан[[#This Row],[Дата отправки]]-ТаблДан[[#This Row],[Срок отправки]],0)</f>
        <v>0</v>
      </c>
      <c r="M355" s="25">
        <f>IF(ISBLANK(ТаблДан[[#This Row],[Дата подготовки]]),0,-MIN(ТаблДан[Дата подготовки]-ТаблДан[Срок подготовки],0))</f>
        <v>18</v>
      </c>
      <c r="N355" s="25">
        <f>IF(ISBLANK(ТаблДан[[#This Row],[Дата отправки]]),0,-MIN(ТаблДан[Дата отправки]-ТаблДан[Срок отправки],0))</f>
        <v>20</v>
      </c>
      <c r="O355" s="25">
        <f>IF(ISBLANK(ТаблДан[[#This Row],[Дата подготовки]]),0,(ТаблДан[Задержка подготовки]=0)+0)</f>
        <v>1</v>
      </c>
      <c r="P355" s="25">
        <f>IF(ISBLANK(ТаблДан[[#This Row],[Дата подготовки]]),0,1-ТаблДан[[#This Row],[Подготовка без задержки]])</f>
        <v>0</v>
      </c>
      <c r="Q355" s="25">
        <f>IF(ISBLANK(ТаблДан[[#This Row],[Дата отправки]]),0,(ТаблДан[[#This Row],[Задержка отправки]]=0)+0)</f>
        <v>1</v>
      </c>
      <c r="R355" s="25">
        <f>IF(ISBLANK(ТаблДан[[#This Row],[Дата отправки]]),0,1-ТаблДан[[#This Row],[Отправка 
без задержки]])</f>
        <v>0</v>
      </c>
      <c r="S355" s="46" t="str">
        <f>IF(COUNTBLANK(ТаблДан[[#This Row],[Дата подготовки]:[Периодичность]])&gt;0,"Пустые ячейки", "")</f>
        <v/>
      </c>
    </row>
    <row r="356" spans="2:19" ht="27" hidden="1" customHeight="1" x14ac:dyDescent="0.25">
      <c r="B356" s="19">
        <f>YEAR(IF(ISBLANK(ТаблДан[Срок подготовки]),ТаблДан[Срок отправки],ТаблДан[Срок подготовки]))</f>
        <v>2023</v>
      </c>
      <c r="C356" s="26" t="str">
        <f>TEXT(ТаблДан[[#This Row],[Срок подготовки]],"МММ")</f>
        <v>июн</v>
      </c>
      <c r="D356" s="28">
        <v>45072</v>
      </c>
      <c r="E356" s="21">
        <v>45090</v>
      </c>
      <c r="F356" s="32">
        <v>45072</v>
      </c>
      <c r="G356" s="21">
        <v>45092</v>
      </c>
      <c r="H356" s="22" t="s">
        <v>3</v>
      </c>
      <c r="I356" s="23" t="s">
        <v>53</v>
      </c>
      <c r="J356" s="39" t="s">
        <v>9</v>
      </c>
      <c r="K356" s="25">
        <f>MAX(ТаблДан[Дата подготовки]-ТаблДан[Срок подготовки],0)</f>
        <v>0</v>
      </c>
      <c r="L356" s="25">
        <f>MAX(ТаблДан[[#This Row],[Дата отправки]]-ТаблДан[[#This Row],[Срок отправки]],0)</f>
        <v>0</v>
      </c>
      <c r="M356" s="25">
        <f>IF(ISBLANK(ТаблДан[[#This Row],[Дата подготовки]]),0,-MIN(ТаблДан[Дата подготовки]-ТаблДан[Срок подготовки],0))</f>
        <v>18</v>
      </c>
      <c r="N356" s="25">
        <f>IF(ISBLANK(ТаблДан[[#This Row],[Дата отправки]]),0,-MIN(ТаблДан[Дата отправки]-ТаблДан[Срок отправки],0))</f>
        <v>20</v>
      </c>
      <c r="O356" s="25">
        <f>IF(ISBLANK(ТаблДан[[#This Row],[Дата подготовки]]),0,(ТаблДан[Задержка подготовки]=0)+0)</f>
        <v>1</v>
      </c>
      <c r="P356" s="25">
        <f>IF(ISBLANK(ТаблДан[[#This Row],[Дата подготовки]]),0,1-ТаблДан[[#This Row],[Подготовка без задержки]])</f>
        <v>0</v>
      </c>
      <c r="Q356" s="25">
        <f>IF(ISBLANK(ТаблДан[[#This Row],[Дата отправки]]),0,(ТаблДан[[#This Row],[Задержка отправки]]=0)+0)</f>
        <v>1</v>
      </c>
      <c r="R356" s="25">
        <f>IF(ISBLANK(ТаблДан[[#This Row],[Дата отправки]]),0,1-ТаблДан[[#This Row],[Отправка 
без задержки]])</f>
        <v>0</v>
      </c>
      <c r="S356" s="46" t="str">
        <f>IF(COUNTBLANK(ТаблДан[[#This Row],[Дата подготовки]:[Периодичность]])&gt;0,"Пустые ячейки", "")</f>
        <v/>
      </c>
    </row>
    <row r="357" spans="2:19" ht="27" hidden="1" customHeight="1" x14ac:dyDescent="0.25">
      <c r="B357" s="19">
        <f>YEAR(IF(ISBLANK(ТаблДан[Срок подготовки]),ТаблДан[Срок отправки],ТаблДан[Срок подготовки]))</f>
        <v>2023</v>
      </c>
      <c r="C357" s="26" t="str">
        <f>TEXT(ТаблДан[[#This Row],[Срок подготовки]],"МММ")</f>
        <v>июн</v>
      </c>
      <c r="D357" s="28">
        <v>45072</v>
      </c>
      <c r="E357" s="21">
        <v>45090</v>
      </c>
      <c r="F357" s="32">
        <v>45072</v>
      </c>
      <c r="G357" s="21">
        <v>45092</v>
      </c>
      <c r="H357" s="22" t="s">
        <v>3</v>
      </c>
      <c r="I357" s="23" t="s">
        <v>52</v>
      </c>
      <c r="J357" s="39" t="s">
        <v>9</v>
      </c>
      <c r="K357" s="25">
        <f>MAX(ТаблДан[Дата подготовки]-ТаблДан[Срок подготовки],0)</f>
        <v>0</v>
      </c>
      <c r="L357" s="25">
        <f>MAX(ТаблДан[[#This Row],[Дата отправки]]-ТаблДан[[#This Row],[Срок отправки]],0)</f>
        <v>0</v>
      </c>
      <c r="M357" s="25">
        <f>IF(ISBLANK(ТаблДан[[#This Row],[Дата подготовки]]),0,-MIN(ТаблДан[Дата подготовки]-ТаблДан[Срок подготовки],0))</f>
        <v>18</v>
      </c>
      <c r="N357" s="25">
        <f>IF(ISBLANK(ТаблДан[[#This Row],[Дата отправки]]),0,-MIN(ТаблДан[Дата отправки]-ТаблДан[Срок отправки],0))</f>
        <v>20</v>
      </c>
      <c r="O357" s="25">
        <f>IF(ISBLANK(ТаблДан[[#This Row],[Дата подготовки]]),0,(ТаблДан[Задержка подготовки]=0)+0)</f>
        <v>1</v>
      </c>
      <c r="P357" s="25">
        <f>IF(ISBLANK(ТаблДан[[#This Row],[Дата подготовки]]),0,1-ТаблДан[[#This Row],[Подготовка без задержки]])</f>
        <v>0</v>
      </c>
      <c r="Q357" s="25">
        <f>IF(ISBLANK(ТаблДан[[#This Row],[Дата отправки]]),0,(ТаблДан[[#This Row],[Задержка отправки]]=0)+0)</f>
        <v>1</v>
      </c>
      <c r="R357" s="25">
        <f>IF(ISBLANK(ТаблДан[[#This Row],[Дата отправки]]),0,1-ТаблДан[[#This Row],[Отправка 
без задержки]])</f>
        <v>0</v>
      </c>
      <c r="S357" s="46" t="str">
        <f>IF(COUNTBLANK(ТаблДан[[#This Row],[Дата подготовки]:[Периодичность]])&gt;0,"Пустые ячейки", "")</f>
        <v/>
      </c>
    </row>
    <row r="358" spans="2:19" ht="27" hidden="1" customHeight="1" x14ac:dyDescent="0.25">
      <c r="B358" s="19">
        <f>YEAR(IF(ISBLANK(ТаблДан[Срок подготовки]),ТаблДан[Срок отправки],ТаблДан[Срок подготовки]))</f>
        <v>2023</v>
      </c>
      <c r="C358" s="26" t="str">
        <f>TEXT(ТаблДан[[#This Row],[Срок подготовки]],"МММ")</f>
        <v>июн</v>
      </c>
      <c r="D358" s="21">
        <v>45090</v>
      </c>
      <c r="E358" s="21">
        <v>45090</v>
      </c>
      <c r="F358" s="28">
        <v>45091</v>
      </c>
      <c r="G358" s="21">
        <v>45092</v>
      </c>
      <c r="H358" s="22" t="s">
        <v>3</v>
      </c>
      <c r="I358" s="23" t="s">
        <v>73</v>
      </c>
      <c r="J358" s="39" t="s">
        <v>9</v>
      </c>
      <c r="K358" s="25">
        <f>MAX(ТаблДан[Дата подготовки]-ТаблДан[Срок подготовки],0)</f>
        <v>0</v>
      </c>
      <c r="L358" s="25">
        <f>MAX(ТаблДан[[#This Row],[Дата отправки]]-ТаблДан[[#This Row],[Срок отправки]],0)</f>
        <v>0</v>
      </c>
      <c r="M358" s="25">
        <f>IF(ISBLANK(ТаблДан[[#This Row],[Дата подготовки]]),0,-MIN(ТаблДан[Дата подготовки]-ТаблДан[Срок подготовки],0))</f>
        <v>0</v>
      </c>
      <c r="N358" s="25">
        <f>IF(ISBLANK(ТаблДан[[#This Row],[Дата отправки]]),0,-MIN(ТаблДан[Дата отправки]-ТаблДан[Срок отправки],0))</f>
        <v>1</v>
      </c>
      <c r="O358" s="25">
        <f>IF(ISBLANK(ТаблДан[[#This Row],[Дата подготовки]]),0,(ТаблДан[Задержка подготовки]=0)+0)</f>
        <v>1</v>
      </c>
      <c r="P358" s="25">
        <f>IF(ISBLANK(ТаблДан[[#This Row],[Дата подготовки]]),0,1-ТаблДан[[#This Row],[Подготовка без задержки]])</f>
        <v>0</v>
      </c>
      <c r="Q358" s="25">
        <f>IF(ISBLANK(ТаблДан[[#This Row],[Дата отправки]]),0,(ТаблДан[[#This Row],[Задержка отправки]]=0)+0)</f>
        <v>1</v>
      </c>
      <c r="R358" s="25">
        <f>IF(ISBLANK(ТаблДан[[#This Row],[Дата отправки]]),0,1-ТаблДан[[#This Row],[Отправка 
без задержки]])</f>
        <v>0</v>
      </c>
      <c r="S358" s="46" t="str">
        <f>IF(COUNTBLANK(ТаблДан[[#This Row],[Дата подготовки]:[Периодичность]])&gt;0,"Пустые ячейки", "")</f>
        <v/>
      </c>
    </row>
    <row r="359" spans="2:19" ht="27" hidden="1" customHeight="1" x14ac:dyDescent="0.25">
      <c r="B359" s="19">
        <f>YEAR(IF(ISBLANK(ТаблДан[Срок подготовки]),ТаблДан[Срок отправки],ТаблДан[Срок подготовки]))</f>
        <v>2023</v>
      </c>
      <c r="C359" s="26" t="str">
        <f>TEXT(ТаблДан[[#This Row],[Срок подготовки]],"МММ")</f>
        <v>июн</v>
      </c>
      <c r="D359" s="28">
        <v>45062</v>
      </c>
      <c r="E359" s="21">
        <v>45090</v>
      </c>
      <c r="F359" s="28">
        <v>45063</v>
      </c>
      <c r="G359" s="21">
        <v>45092</v>
      </c>
      <c r="H359" s="22" t="s">
        <v>2</v>
      </c>
      <c r="I359" s="23" t="s">
        <v>65</v>
      </c>
      <c r="J359" s="39" t="s">
        <v>9</v>
      </c>
      <c r="K359" s="25">
        <f>MAX(ТаблДан[Дата подготовки]-ТаблДан[Срок подготовки],0)</f>
        <v>0</v>
      </c>
      <c r="L359" s="25">
        <f>MAX(ТаблДан[[#This Row],[Дата отправки]]-ТаблДан[[#This Row],[Срок отправки]],0)</f>
        <v>0</v>
      </c>
      <c r="M359" s="25">
        <f>IF(ISBLANK(ТаблДан[[#This Row],[Дата подготовки]]),0,-MIN(ТаблДан[Дата подготовки]-ТаблДан[Срок подготовки],0))</f>
        <v>28</v>
      </c>
      <c r="N359" s="25">
        <f>IF(ISBLANK(ТаблДан[[#This Row],[Дата отправки]]),0,-MIN(ТаблДан[Дата отправки]-ТаблДан[Срок отправки],0))</f>
        <v>29</v>
      </c>
      <c r="O359" s="25">
        <f>IF(ISBLANK(ТаблДан[[#This Row],[Дата подготовки]]),0,(ТаблДан[Задержка подготовки]=0)+0)</f>
        <v>1</v>
      </c>
      <c r="P359" s="25">
        <f>IF(ISBLANK(ТаблДан[[#This Row],[Дата подготовки]]),0,1-ТаблДан[[#This Row],[Подготовка без задержки]])</f>
        <v>0</v>
      </c>
      <c r="Q359" s="25">
        <f>IF(ISBLANK(ТаблДан[[#This Row],[Дата отправки]]),0,(ТаблДан[[#This Row],[Задержка отправки]]=0)+0)</f>
        <v>1</v>
      </c>
      <c r="R359" s="25">
        <f>IF(ISBLANK(ТаблДан[[#This Row],[Дата отправки]]),0,1-ТаблДан[[#This Row],[Отправка 
без задержки]])</f>
        <v>0</v>
      </c>
      <c r="S359" s="46" t="str">
        <f>IF(COUNTBLANK(ТаблДан[[#This Row],[Дата подготовки]:[Периодичность]])&gt;0,"Пустые ячейки", "")</f>
        <v/>
      </c>
    </row>
    <row r="360" spans="2:19" ht="27" hidden="1" customHeight="1" x14ac:dyDescent="0.25">
      <c r="B360" s="19">
        <f>YEAR(IF(ISBLANK(ТаблДан[Срок подготовки]),ТаблДан[Срок отправки],ТаблДан[Срок подготовки]))</f>
        <v>2023</v>
      </c>
      <c r="C360" s="26" t="str">
        <f>TEXT(ТаблДан[[#This Row],[Срок подготовки]],"МММ")</f>
        <v>июн</v>
      </c>
      <c r="D360" s="28">
        <v>45086</v>
      </c>
      <c r="E360" s="21">
        <v>45097</v>
      </c>
      <c r="F360" s="32">
        <v>45086</v>
      </c>
      <c r="G360" s="21">
        <v>45099</v>
      </c>
      <c r="H360" s="22" t="s">
        <v>7</v>
      </c>
      <c r="I360" s="23" t="s">
        <v>25</v>
      </c>
      <c r="J360" s="24" t="s">
        <v>11</v>
      </c>
      <c r="K360" s="25">
        <f>MAX(ТаблДан[Дата подготовки]-ТаблДан[Срок подготовки],0)</f>
        <v>0</v>
      </c>
      <c r="L360" s="25">
        <f>MAX(ТаблДан[[#This Row],[Дата отправки]]-ТаблДан[[#This Row],[Срок отправки]],0)</f>
        <v>0</v>
      </c>
      <c r="M360" s="25">
        <f>IF(ISBLANK(ТаблДан[[#This Row],[Дата подготовки]]),0,-MIN(ТаблДан[Дата подготовки]-ТаблДан[Срок подготовки],0))</f>
        <v>11</v>
      </c>
      <c r="N360" s="25">
        <f>IF(ISBLANK(ТаблДан[[#This Row],[Дата отправки]]),0,-MIN(ТаблДан[Дата отправки]-ТаблДан[Срок отправки],0))</f>
        <v>13</v>
      </c>
      <c r="O360" s="25">
        <f>IF(ISBLANK(ТаблДан[[#This Row],[Дата подготовки]]),0,(ТаблДан[Задержка подготовки]=0)+0)</f>
        <v>1</v>
      </c>
      <c r="P360" s="25">
        <f>IF(ISBLANK(ТаблДан[[#This Row],[Дата подготовки]]),0,1-ТаблДан[[#This Row],[Подготовка без задержки]])</f>
        <v>0</v>
      </c>
      <c r="Q360" s="25">
        <f>IF(ISBLANK(ТаблДан[[#This Row],[Дата отправки]]),0,(ТаблДан[[#This Row],[Задержка отправки]]=0)+0)</f>
        <v>1</v>
      </c>
      <c r="R360" s="25">
        <f>IF(ISBLANK(ТаблДан[[#This Row],[Дата отправки]]),0,1-ТаблДан[[#This Row],[Отправка 
без задержки]])</f>
        <v>0</v>
      </c>
      <c r="S360" s="46" t="str">
        <f>IF(COUNTBLANK(ТаблДан[[#This Row],[Дата подготовки]:[Периодичность]])&gt;0,"Пустые ячейки", "")</f>
        <v/>
      </c>
    </row>
    <row r="361" spans="2:19" ht="27" hidden="1" customHeight="1" x14ac:dyDescent="0.25">
      <c r="B361" s="19">
        <f>YEAR(IF(ISBLANK(ТаблДан[Срок подготовки]),ТаблДан[Срок отправки],ТаблДан[Срок подготовки]))</f>
        <v>2023</v>
      </c>
      <c r="C361" s="26" t="str">
        <f>TEXT(ТаблДан[[#This Row],[Срок подготовки]],"МММ")</f>
        <v>июл</v>
      </c>
      <c r="D361" s="21">
        <v>45112</v>
      </c>
      <c r="E361" s="21">
        <v>45112</v>
      </c>
      <c r="F361" s="21">
        <v>45112</v>
      </c>
      <c r="G361" s="21">
        <v>45114</v>
      </c>
      <c r="H361" s="22" t="s">
        <v>0</v>
      </c>
      <c r="I361" s="23" t="s">
        <v>31</v>
      </c>
      <c r="J361" s="24" t="s">
        <v>11</v>
      </c>
      <c r="K361" s="25">
        <f>MAX(ТаблДан[Дата подготовки]-ТаблДан[Срок подготовки],0)</f>
        <v>0</v>
      </c>
      <c r="L361" s="25">
        <f>MAX(ТаблДан[[#This Row],[Дата отправки]]-ТаблДан[[#This Row],[Срок отправки]],0)</f>
        <v>0</v>
      </c>
      <c r="M361" s="25">
        <f>IF(ISBLANK(ТаблДан[[#This Row],[Дата подготовки]]),0,-MIN(ТаблДан[Дата подготовки]-ТаблДан[Срок подготовки],0))</f>
        <v>0</v>
      </c>
      <c r="N361" s="25">
        <f>IF(ISBLANK(ТаблДан[[#This Row],[Дата отправки]]),0,-MIN(ТаблДан[Дата отправки]-ТаблДан[Срок отправки],0))</f>
        <v>2</v>
      </c>
      <c r="O361" s="25">
        <f>IF(ISBLANK(ТаблДан[[#This Row],[Дата подготовки]]),0,(ТаблДан[Задержка подготовки]=0)+0)</f>
        <v>1</v>
      </c>
      <c r="P361" s="25">
        <f>IF(ISBLANK(ТаблДан[[#This Row],[Дата подготовки]]),0,1-ТаблДан[[#This Row],[Подготовка без задержки]])</f>
        <v>0</v>
      </c>
      <c r="Q361" s="25">
        <f>IF(ISBLANK(ТаблДан[[#This Row],[Дата отправки]]),0,(ТаблДан[[#This Row],[Задержка отправки]]=0)+0)</f>
        <v>1</v>
      </c>
      <c r="R361" s="25">
        <f>IF(ISBLANK(ТаблДан[[#This Row],[Дата отправки]]),0,1-ТаблДан[[#This Row],[Отправка 
без задержки]])</f>
        <v>0</v>
      </c>
      <c r="S361" s="46" t="str">
        <f>IF(COUNTBLANK(ТаблДан[[#This Row],[Дата подготовки]:[Периодичность]])&gt;0,"Пустые ячейки", "")</f>
        <v/>
      </c>
    </row>
    <row r="362" spans="2:19" ht="27" hidden="1" customHeight="1" x14ac:dyDescent="0.25">
      <c r="B362" s="19">
        <f>YEAR(IF(ISBLANK(ТаблДан[Срок подготовки]),ТаблДан[Срок отправки],ТаблДан[Срок подготовки]))</f>
        <v>2023</v>
      </c>
      <c r="C362" s="26" t="str">
        <f>TEXT(ТаблДан[[#This Row],[Срок подготовки]],"МММ")</f>
        <v>июл</v>
      </c>
      <c r="D362" s="28">
        <v>45119</v>
      </c>
      <c r="E362" s="21">
        <v>45119</v>
      </c>
      <c r="F362" s="32">
        <v>45120</v>
      </c>
      <c r="G362" s="21">
        <v>45121</v>
      </c>
      <c r="H362" s="22" t="s">
        <v>3</v>
      </c>
      <c r="I362" s="23" t="s">
        <v>73</v>
      </c>
      <c r="J362" s="24" t="s">
        <v>9</v>
      </c>
      <c r="K362" s="25">
        <f>MAX(ТаблДан[Дата подготовки]-ТаблДан[Срок подготовки],0)</f>
        <v>0</v>
      </c>
      <c r="L362" s="25">
        <f>MAX(ТаблДан[[#This Row],[Дата отправки]]-ТаблДан[[#This Row],[Срок отправки]],0)</f>
        <v>0</v>
      </c>
      <c r="M362" s="25">
        <f>IF(ISBLANK(ТаблДан[[#This Row],[Дата подготовки]]),0,-MIN(ТаблДан[Дата подготовки]-ТаблДан[Срок подготовки],0))</f>
        <v>0</v>
      </c>
      <c r="N362" s="25">
        <f>IF(ISBLANK(ТаблДан[[#This Row],[Дата отправки]]),0,-MIN(ТаблДан[Дата отправки]-ТаблДан[Срок отправки],0))</f>
        <v>1</v>
      </c>
      <c r="O362" s="25">
        <f>IF(ISBLANK(ТаблДан[[#This Row],[Дата подготовки]]),0,(ТаблДан[Задержка подготовки]=0)+0)</f>
        <v>1</v>
      </c>
      <c r="P362" s="25">
        <f>IF(ISBLANK(ТаблДан[[#This Row],[Дата подготовки]]),0,1-ТаблДан[[#This Row],[Подготовка без задержки]])</f>
        <v>0</v>
      </c>
      <c r="Q362" s="25">
        <f>IF(ISBLANK(ТаблДан[[#This Row],[Дата отправки]]),0,(ТаблДан[[#This Row],[Задержка отправки]]=0)+0)</f>
        <v>1</v>
      </c>
      <c r="R362" s="25">
        <f>IF(ISBLANK(ТаблДан[[#This Row],[Дата отправки]]),0,1-ТаблДан[[#This Row],[Отправка 
без задержки]])</f>
        <v>0</v>
      </c>
      <c r="S362" s="46" t="str">
        <f>IF(COUNTBLANK(ТаблДан[[#This Row],[Дата подготовки]:[Периодичность]])&gt;0,"Пустые ячейки", "")</f>
        <v/>
      </c>
    </row>
    <row r="363" spans="2:19" ht="27" hidden="1" customHeight="1" x14ac:dyDescent="0.25">
      <c r="B363" s="19">
        <f>YEAR(IF(ISBLANK(ТаблДан[Срок подготовки]),ТаблДан[Срок отправки],ТаблДан[Срок подготовки]))</f>
        <v>2023</v>
      </c>
      <c r="C363" s="26" t="str">
        <f>TEXT(ТаблДан[[#This Row],[Срок подготовки]],"МММ")</f>
        <v>июл</v>
      </c>
      <c r="D363" s="28">
        <v>45117</v>
      </c>
      <c r="E363" s="21">
        <v>45120</v>
      </c>
      <c r="F363" s="32">
        <v>45120</v>
      </c>
      <c r="G363" s="21">
        <v>45124</v>
      </c>
      <c r="H363" s="22" t="s">
        <v>1</v>
      </c>
      <c r="I363" s="23" t="s">
        <v>36</v>
      </c>
      <c r="J363" s="24" t="s">
        <v>9</v>
      </c>
      <c r="K363" s="25">
        <f>MAX(ТаблДан[Дата подготовки]-ТаблДан[Срок подготовки],0)</f>
        <v>0</v>
      </c>
      <c r="L363" s="25">
        <f>MAX(ТаблДан[[#This Row],[Дата отправки]]-ТаблДан[[#This Row],[Срок отправки]],0)</f>
        <v>0</v>
      </c>
      <c r="M363" s="25">
        <f>IF(ISBLANK(ТаблДан[[#This Row],[Дата подготовки]]),0,-MIN(ТаблДан[Дата подготовки]-ТаблДан[Срок подготовки],0))</f>
        <v>3</v>
      </c>
      <c r="N363" s="25">
        <f>IF(ISBLANK(ТаблДан[[#This Row],[Дата отправки]]),0,-MIN(ТаблДан[Дата отправки]-ТаблДан[Срок отправки],0))</f>
        <v>4</v>
      </c>
      <c r="O363" s="25">
        <f>IF(ISBLANK(ТаблДан[[#This Row],[Дата подготовки]]),0,(ТаблДан[Задержка подготовки]=0)+0)</f>
        <v>1</v>
      </c>
      <c r="P363" s="25">
        <f>IF(ISBLANK(ТаблДан[[#This Row],[Дата подготовки]]),0,1-ТаблДан[[#This Row],[Подготовка без задержки]])</f>
        <v>0</v>
      </c>
      <c r="Q363" s="25">
        <f>IF(ISBLANK(ТаблДан[[#This Row],[Дата отправки]]),0,(ТаблДан[[#This Row],[Задержка отправки]]=0)+0)</f>
        <v>1</v>
      </c>
      <c r="R363" s="25">
        <f>IF(ISBLANK(ТаблДан[[#This Row],[Дата отправки]]),0,1-ТаблДан[[#This Row],[Отправка 
без задержки]])</f>
        <v>0</v>
      </c>
      <c r="S363" s="46" t="str">
        <f>IF(COUNTBLANK(ТаблДан[[#This Row],[Дата подготовки]:[Периодичность]])&gt;0,"Пустые ячейки", "")</f>
        <v/>
      </c>
    </row>
    <row r="364" spans="2:19" ht="27" hidden="1" customHeight="1" x14ac:dyDescent="0.25">
      <c r="B364" s="19">
        <f>YEAR(IF(ISBLANK(ТаблДан[Срок подготовки]),ТаблДан[Срок отправки],ТаблДан[Срок подготовки]))</f>
        <v>2023</v>
      </c>
      <c r="C364" s="26" t="str">
        <f>TEXT(ТаблДан[[#This Row],[Срок подготовки]],"МММ")</f>
        <v>июл</v>
      </c>
      <c r="D364" s="28">
        <v>45090</v>
      </c>
      <c r="E364" s="21">
        <v>45120</v>
      </c>
      <c r="F364" s="32">
        <v>45092</v>
      </c>
      <c r="G364" s="21">
        <v>45124</v>
      </c>
      <c r="H364" s="22" t="s">
        <v>2</v>
      </c>
      <c r="I364" s="23" t="s">
        <v>65</v>
      </c>
      <c r="J364" s="24" t="s">
        <v>9</v>
      </c>
      <c r="K364" s="25">
        <f>MAX(ТаблДан[Дата подготовки]-ТаблДан[Срок подготовки],0)</f>
        <v>0</v>
      </c>
      <c r="L364" s="25">
        <f>MAX(ТаблДан[[#This Row],[Дата отправки]]-ТаблДан[[#This Row],[Срок отправки]],0)</f>
        <v>0</v>
      </c>
      <c r="M364" s="25">
        <f>IF(ISBLANK(ТаблДан[[#This Row],[Дата подготовки]]),0,-MIN(ТаблДан[Дата подготовки]-ТаблДан[Срок подготовки],0))</f>
        <v>30</v>
      </c>
      <c r="N364" s="25">
        <f>IF(ISBLANK(ТаблДан[[#This Row],[Дата отправки]]),0,-MIN(ТаблДан[Дата отправки]-ТаблДан[Срок отправки],0))</f>
        <v>32</v>
      </c>
      <c r="O364" s="25">
        <f>IF(ISBLANK(ТаблДан[[#This Row],[Дата подготовки]]),0,(ТаблДан[Задержка подготовки]=0)+0)</f>
        <v>1</v>
      </c>
      <c r="P364" s="25">
        <f>IF(ISBLANK(ТаблДан[[#This Row],[Дата подготовки]]),0,1-ТаблДан[[#This Row],[Подготовка без задержки]])</f>
        <v>0</v>
      </c>
      <c r="Q364" s="25">
        <f>IF(ISBLANK(ТаблДан[[#This Row],[Дата отправки]]),0,(ТаблДан[[#This Row],[Задержка отправки]]=0)+0)</f>
        <v>1</v>
      </c>
      <c r="R364" s="25">
        <f>IF(ISBLANK(ТаблДан[[#This Row],[Дата отправки]]),0,1-ТаблДан[[#This Row],[Отправка 
без задержки]])</f>
        <v>0</v>
      </c>
      <c r="S364" s="46" t="str">
        <f>IF(COUNTBLANK(ТаблДан[[#This Row],[Дата подготовки]:[Периодичность]])&gt;0,"Пустые ячейки", "")</f>
        <v/>
      </c>
    </row>
    <row r="365" spans="2:19" ht="27" hidden="1" customHeight="1" x14ac:dyDescent="0.25">
      <c r="B365" s="19">
        <f>YEAR(IF(ISBLANK(ТаблДан[Срок подготовки]),ТаблДан[Срок отправки],ТаблДан[Срок подготовки]))</f>
        <v>2023</v>
      </c>
      <c r="C365" s="26" t="str">
        <f>TEXT(ТаблДан[[#This Row],[Срок подготовки]],"МММ")</f>
        <v>июл</v>
      </c>
      <c r="D365" s="28">
        <v>45119</v>
      </c>
      <c r="E365" s="21">
        <v>45120</v>
      </c>
      <c r="F365" s="32">
        <v>45120</v>
      </c>
      <c r="G365" s="21">
        <v>45124</v>
      </c>
      <c r="H365" s="22" t="s">
        <v>3</v>
      </c>
      <c r="I365" s="23" t="s">
        <v>23</v>
      </c>
      <c r="J365" s="24" t="s">
        <v>9</v>
      </c>
      <c r="K365" s="25">
        <f>MAX(ТаблДан[Дата подготовки]-ТаблДан[Срок подготовки],0)</f>
        <v>0</v>
      </c>
      <c r="L365" s="25">
        <f>MAX(ТаблДан[[#This Row],[Дата отправки]]-ТаблДан[[#This Row],[Срок отправки]],0)</f>
        <v>0</v>
      </c>
      <c r="M365" s="25">
        <f>IF(ISBLANK(ТаблДан[[#This Row],[Дата подготовки]]),0,-MIN(ТаблДан[Дата подготовки]-ТаблДан[Срок подготовки],0))</f>
        <v>1</v>
      </c>
      <c r="N365" s="25">
        <f>IF(ISBLANK(ТаблДан[[#This Row],[Дата отправки]]),0,-MIN(ТаблДан[Дата отправки]-ТаблДан[Срок отправки],0))</f>
        <v>4</v>
      </c>
      <c r="O365" s="25">
        <f>IF(ISBLANK(ТаблДан[[#This Row],[Дата подготовки]]),0,(ТаблДан[Задержка подготовки]=0)+0)</f>
        <v>1</v>
      </c>
      <c r="P365" s="25">
        <f>IF(ISBLANK(ТаблДан[[#This Row],[Дата подготовки]]),0,1-ТаблДан[[#This Row],[Подготовка без задержки]])</f>
        <v>0</v>
      </c>
      <c r="Q365" s="25">
        <f>IF(ISBLANK(ТаблДан[[#This Row],[Дата отправки]]),0,(ТаблДан[[#This Row],[Задержка отправки]]=0)+0)</f>
        <v>1</v>
      </c>
      <c r="R365" s="25">
        <f>IF(ISBLANK(ТаблДан[[#This Row],[Дата отправки]]),0,1-ТаблДан[[#This Row],[Отправка 
без задержки]])</f>
        <v>0</v>
      </c>
      <c r="S365" s="46" t="str">
        <f>IF(COUNTBLANK(ТаблДан[[#This Row],[Дата подготовки]:[Периодичность]])&gt;0,"Пустые ячейки", "")</f>
        <v/>
      </c>
    </row>
    <row r="366" spans="2:19" ht="27" hidden="1" customHeight="1" x14ac:dyDescent="0.25">
      <c r="B366" s="19">
        <f>YEAR(IF(ISBLANK(ТаблДан[Срок подготовки]),ТаблДан[Срок отправки],ТаблДан[Срок подготовки]))</f>
        <v>2023</v>
      </c>
      <c r="C366" s="26" t="str">
        <f>TEXT(ТаблДан[[#This Row],[Срок подготовки]],"МММ")</f>
        <v>июл</v>
      </c>
      <c r="D366" s="28">
        <v>45117</v>
      </c>
      <c r="E366" s="21">
        <v>45120</v>
      </c>
      <c r="F366" s="32">
        <v>45120</v>
      </c>
      <c r="G366" s="21">
        <v>45124</v>
      </c>
      <c r="H366" s="22" t="s">
        <v>1</v>
      </c>
      <c r="I366" s="23" t="s">
        <v>13</v>
      </c>
      <c r="J366" s="24" t="s">
        <v>9</v>
      </c>
      <c r="K366" s="25">
        <f>MAX(ТаблДан[Дата подготовки]-ТаблДан[Срок подготовки],0)</f>
        <v>0</v>
      </c>
      <c r="L366" s="25">
        <f>MAX(ТаблДан[[#This Row],[Дата отправки]]-ТаблДан[[#This Row],[Срок отправки]],0)</f>
        <v>0</v>
      </c>
      <c r="M366" s="25">
        <f>IF(ISBLANK(ТаблДан[[#This Row],[Дата подготовки]]),0,-MIN(ТаблДан[Дата подготовки]-ТаблДан[Срок подготовки],0))</f>
        <v>3</v>
      </c>
      <c r="N366" s="25">
        <f>IF(ISBLANK(ТаблДан[[#This Row],[Дата отправки]]),0,-MIN(ТаблДан[Дата отправки]-ТаблДан[Срок отправки],0))</f>
        <v>4</v>
      </c>
      <c r="O366" s="25">
        <f>IF(ISBLANK(ТаблДан[[#This Row],[Дата подготовки]]),0,(ТаблДан[Задержка подготовки]=0)+0)</f>
        <v>1</v>
      </c>
      <c r="P366" s="25">
        <f>IF(ISBLANK(ТаблДан[[#This Row],[Дата подготовки]]),0,1-ТаблДан[[#This Row],[Подготовка без задержки]])</f>
        <v>0</v>
      </c>
      <c r="Q366" s="25">
        <f>IF(ISBLANK(ТаблДан[[#This Row],[Дата отправки]]),0,(ТаблДан[[#This Row],[Задержка отправки]]=0)+0)</f>
        <v>1</v>
      </c>
      <c r="R366" s="25">
        <f>IF(ISBLANK(ТаблДан[[#This Row],[Дата отправки]]),0,1-ТаблДан[[#This Row],[Отправка 
без задержки]])</f>
        <v>0</v>
      </c>
      <c r="S366" s="46" t="str">
        <f>IF(COUNTBLANK(ТаблДан[[#This Row],[Дата подготовки]:[Периодичность]])&gt;0,"Пустые ячейки", "")</f>
        <v/>
      </c>
    </row>
    <row r="367" spans="2:19" ht="27" hidden="1" customHeight="1" x14ac:dyDescent="0.25">
      <c r="B367" s="19">
        <f>YEAR(IF(ISBLANK(ТаблДан[Срок подготовки]),ТаблДан[Срок отправки],ТаблДан[Срок подготовки]))</f>
        <v>2023</v>
      </c>
      <c r="C367" s="26" t="str">
        <f>TEXT(ТаблДан[[#This Row],[Срок подготовки]],"МММ")</f>
        <v>июл</v>
      </c>
      <c r="D367" s="28">
        <v>45117</v>
      </c>
      <c r="E367" s="21">
        <v>45120</v>
      </c>
      <c r="F367" s="32">
        <v>45120</v>
      </c>
      <c r="G367" s="21">
        <v>45124</v>
      </c>
      <c r="H367" s="22" t="s">
        <v>1</v>
      </c>
      <c r="I367" s="23" t="s">
        <v>14</v>
      </c>
      <c r="J367" s="24" t="s">
        <v>9</v>
      </c>
      <c r="K367" s="25">
        <f>MAX(ТаблДан[Дата подготовки]-ТаблДан[Срок подготовки],0)</f>
        <v>0</v>
      </c>
      <c r="L367" s="25">
        <f>MAX(ТаблДан[[#This Row],[Дата отправки]]-ТаблДан[[#This Row],[Срок отправки]],0)</f>
        <v>0</v>
      </c>
      <c r="M367" s="25">
        <f>IF(ISBLANK(ТаблДан[[#This Row],[Дата подготовки]]),0,-MIN(ТаблДан[Дата подготовки]-ТаблДан[Срок подготовки],0))</f>
        <v>3</v>
      </c>
      <c r="N367" s="25">
        <f>IF(ISBLANK(ТаблДан[[#This Row],[Дата отправки]]),0,-MIN(ТаблДан[Дата отправки]-ТаблДан[Срок отправки],0))</f>
        <v>4</v>
      </c>
      <c r="O367" s="25">
        <f>IF(ISBLANK(ТаблДан[[#This Row],[Дата подготовки]]),0,(ТаблДан[Задержка подготовки]=0)+0)</f>
        <v>1</v>
      </c>
      <c r="P367" s="25">
        <f>IF(ISBLANK(ТаблДан[[#This Row],[Дата подготовки]]),0,1-ТаблДан[[#This Row],[Подготовка без задержки]])</f>
        <v>0</v>
      </c>
      <c r="Q367" s="25">
        <f>IF(ISBLANK(ТаблДан[[#This Row],[Дата отправки]]),0,(ТаблДан[[#This Row],[Задержка отправки]]=0)+0)</f>
        <v>1</v>
      </c>
      <c r="R367" s="25">
        <f>IF(ISBLANK(ТаблДан[[#This Row],[Дата отправки]]),0,1-ТаблДан[[#This Row],[Отправка 
без задержки]])</f>
        <v>0</v>
      </c>
      <c r="S367" s="46" t="str">
        <f>IF(COUNTBLANK(ТаблДан[[#This Row],[Дата подготовки]:[Периодичность]])&gt;0,"Пустые ячейки", "")</f>
        <v/>
      </c>
    </row>
    <row r="368" spans="2:19" ht="27" hidden="1" customHeight="1" x14ac:dyDescent="0.25">
      <c r="B368" s="19">
        <f>YEAR(IF(ISBLANK(ТаблДан[Срок подготовки]),ТаблДан[Срок отправки],ТаблДан[Срок подготовки]))</f>
        <v>2023</v>
      </c>
      <c r="C368" s="26" t="str">
        <f>TEXT(ТаблДан[[#This Row],[Срок подготовки]],"МММ")</f>
        <v>июл</v>
      </c>
      <c r="D368" s="28">
        <v>45117</v>
      </c>
      <c r="E368" s="21">
        <v>45120</v>
      </c>
      <c r="F368" s="32">
        <v>45120</v>
      </c>
      <c r="G368" s="21">
        <v>45124</v>
      </c>
      <c r="H368" s="22" t="s">
        <v>1</v>
      </c>
      <c r="I368" s="23" t="s">
        <v>86</v>
      </c>
      <c r="J368" s="24" t="s">
        <v>9</v>
      </c>
      <c r="K368" s="25">
        <f>MAX(ТаблДан[Дата подготовки]-ТаблДан[Срок подготовки],0)</f>
        <v>0</v>
      </c>
      <c r="L368" s="25">
        <f>MAX(ТаблДан[[#This Row],[Дата отправки]]-ТаблДан[[#This Row],[Срок отправки]],0)</f>
        <v>0</v>
      </c>
      <c r="M368" s="25">
        <f>IF(ISBLANK(ТаблДан[[#This Row],[Дата подготовки]]),0,-MIN(ТаблДан[Дата подготовки]-ТаблДан[Срок подготовки],0))</f>
        <v>3</v>
      </c>
      <c r="N368" s="25">
        <f>IF(ISBLANK(ТаблДан[[#This Row],[Дата отправки]]),0,-MIN(ТаблДан[Дата отправки]-ТаблДан[Срок отправки],0))</f>
        <v>4</v>
      </c>
      <c r="O368" s="25">
        <f>IF(ISBLANK(ТаблДан[[#This Row],[Дата подготовки]]),0,(ТаблДан[Задержка подготовки]=0)+0)</f>
        <v>1</v>
      </c>
      <c r="P368" s="25">
        <f>IF(ISBLANK(ТаблДан[[#This Row],[Дата подготовки]]),0,1-ТаблДан[[#This Row],[Подготовка без задержки]])</f>
        <v>0</v>
      </c>
      <c r="Q368" s="25">
        <f>IF(ISBLANK(ТаблДан[[#This Row],[Дата отправки]]),0,(ТаблДан[[#This Row],[Задержка отправки]]=0)+0)</f>
        <v>1</v>
      </c>
      <c r="R368" s="25">
        <f>IF(ISBLANK(ТаблДан[[#This Row],[Дата отправки]]),0,1-ТаблДан[[#This Row],[Отправка 
без задержки]])</f>
        <v>0</v>
      </c>
      <c r="S368" s="46" t="str">
        <f>IF(COUNTBLANK(ТаблДан[[#This Row],[Дата подготовки]:[Периодичность]])&gt;0,"Пустые ячейки", "")</f>
        <v/>
      </c>
    </row>
    <row r="369" spans="2:19" ht="27" hidden="1" customHeight="1" x14ac:dyDescent="0.25">
      <c r="B369" s="19">
        <f>YEAR(IF(ISBLANK(ТаблДан[Срок подготовки]),ТаблДан[Срок отправки],ТаблДан[Срок подготовки]))</f>
        <v>2023</v>
      </c>
      <c r="C369" s="26" t="str">
        <f>TEXT(ТаблДан[[#This Row],[Срок подготовки]],"МММ")</f>
        <v>июл</v>
      </c>
      <c r="D369" s="28">
        <v>45117</v>
      </c>
      <c r="E369" s="21">
        <v>45120</v>
      </c>
      <c r="F369" s="32">
        <v>45120</v>
      </c>
      <c r="G369" s="21">
        <v>45124</v>
      </c>
      <c r="H369" s="22" t="s">
        <v>1</v>
      </c>
      <c r="I369" s="23" t="s">
        <v>85</v>
      </c>
      <c r="J369" s="24" t="s">
        <v>9</v>
      </c>
      <c r="K369" s="25">
        <f>MAX(ТаблДан[Дата подготовки]-ТаблДан[Срок подготовки],0)</f>
        <v>0</v>
      </c>
      <c r="L369" s="25">
        <f>MAX(ТаблДан[[#This Row],[Дата отправки]]-ТаблДан[[#This Row],[Срок отправки]],0)</f>
        <v>0</v>
      </c>
      <c r="M369" s="25">
        <f>IF(ISBLANK(ТаблДан[[#This Row],[Дата подготовки]]),0,-MIN(ТаблДан[Дата подготовки]-ТаблДан[Срок подготовки],0))</f>
        <v>3</v>
      </c>
      <c r="N369" s="25">
        <f>IF(ISBLANK(ТаблДан[[#This Row],[Дата отправки]]),0,-MIN(ТаблДан[Дата отправки]-ТаблДан[Срок отправки],0))</f>
        <v>4</v>
      </c>
      <c r="O369" s="25">
        <f>IF(ISBLANK(ТаблДан[[#This Row],[Дата подготовки]]),0,(ТаблДан[Задержка подготовки]=0)+0)</f>
        <v>1</v>
      </c>
      <c r="P369" s="25">
        <f>IF(ISBLANK(ТаблДан[[#This Row],[Дата подготовки]]),0,1-ТаблДан[[#This Row],[Подготовка без задержки]])</f>
        <v>0</v>
      </c>
      <c r="Q369" s="25">
        <f>IF(ISBLANK(ТаблДан[[#This Row],[Дата отправки]]),0,(ТаблДан[[#This Row],[Задержка отправки]]=0)+0)</f>
        <v>1</v>
      </c>
      <c r="R369" s="25">
        <f>IF(ISBLANK(ТаблДан[[#This Row],[Дата отправки]]),0,1-ТаблДан[[#This Row],[Отправка 
без задержки]])</f>
        <v>0</v>
      </c>
      <c r="S369" s="46" t="str">
        <f>IF(COUNTBLANK(ТаблДан[[#This Row],[Дата подготовки]:[Периодичность]])&gt;0,"Пустые ячейки", "")</f>
        <v/>
      </c>
    </row>
    <row r="370" spans="2:19" ht="27" hidden="1" customHeight="1" x14ac:dyDescent="0.25">
      <c r="B370" s="19">
        <f>YEAR(IF(ISBLANK(ТаблДан[Срок подготовки]),ТаблДан[Срок отправки],ТаблДан[Срок подготовки]))</f>
        <v>2023</v>
      </c>
      <c r="C370" s="26" t="str">
        <f>TEXT(ТаблДан[[#This Row],[Срок подготовки]],"МММ")</f>
        <v>июл</v>
      </c>
      <c r="D370" s="28">
        <v>45117</v>
      </c>
      <c r="E370" s="21">
        <v>45120</v>
      </c>
      <c r="F370" s="32">
        <v>45120</v>
      </c>
      <c r="G370" s="21">
        <v>45124</v>
      </c>
      <c r="H370" s="22" t="s">
        <v>1</v>
      </c>
      <c r="I370" s="23" t="s">
        <v>83</v>
      </c>
      <c r="J370" s="24" t="s">
        <v>9</v>
      </c>
      <c r="K370" s="25">
        <f>MAX(ТаблДан[Дата подготовки]-ТаблДан[Срок подготовки],0)</f>
        <v>0</v>
      </c>
      <c r="L370" s="25">
        <f>MAX(ТаблДан[[#This Row],[Дата отправки]]-ТаблДан[[#This Row],[Срок отправки]],0)</f>
        <v>0</v>
      </c>
      <c r="M370" s="25">
        <f>IF(ISBLANK(ТаблДан[[#This Row],[Дата подготовки]]),0,-MIN(ТаблДан[Дата подготовки]-ТаблДан[Срок подготовки],0))</f>
        <v>3</v>
      </c>
      <c r="N370" s="25">
        <f>IF(ISBLANK(ТаблДан[[#This Row],[Дата отправки]]),0,-MIN(ТаблДан[Дата отправки]-ТаблДан[Срок отправки],0))</f>
        <v>4</v>
      </c>
      <c r="O370" s="25">
        <f>IF(ISBLANK(ТаблДан[[#This Row],[Дата подготовки]]),0,(ТаблДан[Задержка подготовки]=0)+0)</f>
        <v>1</v>
      </c>
      <c r="P370" s="25">
        <f>IF(ISBLANK(ТаблДан[[#This Row],[Дата подготовки]]),0,1-ТаблДан[[#This Row],[Подготовка без задержки]])</f>
        <v>0</v>
      </c>
      <c r="Q370" s="25">
        <f>IF(ISBLANK(ТаблДан[[#This Row],[Дата отправки]]),0,(ТаблДан[[#This Row],[Задержка отправки]]=0)+0)</f>
        <v>1</v>
      </c>
      <c r="R370" s="25">
        <f>IF(ISBLANK(ТаблДан[[#This Row],[Дата отправки]]),0,1-ТаблДан[[#This Row],[Отправка 
без задержки]])</f>
        <v>0</v>
      </c>
      <c r="S370" s="46" t="str">
        <f>IF(COUNTBLANK(ТаблДан[[#This Row],[Дата подготовки]:[Периодичность]])&gt;0,"Пустые ячейки", "")</f>
        <v/>
      </c>
    </row>
    <row r="371" spans="2:19" ht="27" hidden="1" customHeight="1" x14ac:dyDescent="0.25">
      <c r="B371" s="19">
        <f>YEAR(IF(ISBLANK(ТаблДан[Срок подготовки]),ТаблДан[Срок отправки],ТаблДан[Срок подготовки]))</f>
        <v>2023</v>
      </c>
      <c r="C371" s="26" t="str">
        <f>TEXT(ТаблДан[[#This Row],[Срок подготовки]],"МММ")</f>
        <v>июл</v>
      </c>
      <c r="D371" s="28">
        <v>45117</v>
      </c>
      <c r="E371" s="21">
        <v>45120</v>
      </c>
      <c r="F371" s="32">
        <v>45120</v>
      </c>
      <c r="G371" s="21">
        <v>45124</v>
      </c>
      <c r="H371" s="22" t="s">
        <v>1</v>
      </c>
      <c r="I371" s="23" t="s">
        <v>84</v>
      </c>
      <c r="J371" s="24" t="s">
        <v>9</v>
      </c>
      <c r="K371" s="25">
        <f>MAX(ТаблДан[Дата подготовки]-ТаблДан[Срок подготовки],0)</f>
        <v>0</v>
      </c>
      <c r="L371" s="25">
        <f>MAX(ТаблДан[[#This Row],[Дата отправки]]-ТаблДан[[#This Row],[Срок отправки]],0)</f>
        <v>0</v>
      </c>
      <c r="M371" s="25">
        <f>IF(ISBLANK(ТаблДан[[#This Row],[Дата подготовки]]),0,-MIN(ТаблДан[Дата подготовки]-ТаблДан[Срок подготовки],0))</f>
        <v>3</v>
      </c>
      <c r="N371" s="25">
        <f>IF(ISBLANK(ТаблДан[[#This Row],[Дата отправки]]),0,-MIN(ТаблДан[Дата отправки]-ТаблДан[Срок отправки],0))</f>
        <v>4</v>
      </c>
      <c r="O371" s="25">
        <f>IF(ISBLANK(ТаблДан[[#This Row],[Дата подготовки]]),0,(ТаблДан[Задержка подготовки]=0)+0)</f>
        <v>1</v>
      </c>
      <c r="P371" s="25">
        <f>IF(ISBLANK(ТаблДан[[#This Row],[Дата подготовки]]),0,1-ТаблДан[[#This Row],[Подготовка без задержки]])</f>
        <v>0</v>
      </c>
      <c r="Q371" s="25">
        <f>IF(ISBLANK(ТаблДан[[#This Row],[Дата отправки]]),0,(ТаблДан[[#This Row],[Задержка отправки]]=0)+0)</f>
        <v>1</v>
      </c>
      <c r="R371" s="25">
        <f>IF(ISBLANK(ТаблДан[[#This Row],[Дата отправки]]),0,1-ТаблДан[[#This Row],[Отправка 
без задержки]])</f>
        <v>0</v>
      </c>
      <c r="S371" s="46" t="str">
        <f>IF(COUNTBLANK(ТаблДан[[#This Row],[Дата подготовки]:[Периодичность]])&gt;0,"Пустые ячейки", "")</f>
        <v/>
      </c>
    </row>
    <row r="372" spans="2:19" ht="27" hidden="1" customHeight="1" x14ac:dyDescent="0.25">
      <c r="B372" s="19">
        <f>YEAR(IF(ISBLANK(ТаблДан[Срок подготовки]),ТаблДан[Срок отправки],ТаблДан[Срок подготовки]))</f>
        <v>2023</v>
      </c>
      <c r="C372" s="26" t="str">
        <f>TEXT(ТаблДан[[#This Row],[Срок подготовки]],"МММ")</f>
        <v>июл</v>
      </c>
      <c r="D372" s="28">
        <v>45117</v>
      </c>
      <c r="E372" s="21">
        <v>45120</v>
      </c>
      <c r="F372" s="32">
        <v>45120</v>
      </c>
      <c r="G372" s="21">
        <v>45124</v>
      </c>
      <c r="H372" s="22" t="s">
        <v>1</v>
      </c>
      <c r="I372" s="23" t="s">
        <v>69</v>
      </c>
      <c r="J372" s="24" t="s">
        <v>9</v>
      </c>
      <c r="K372" s="25">
        <f>MAX(ТаблДан[Дата подготовки]-ТаблДан[Срок подготовки],0)</f>
        <v>0</v>
      </c>
      <c r="L372" s="25">
        <f>MAX(ТаблДан[[#This Row],[Дата отправки]]-ТаблДан[[#This Row],[Срок отправки]],0)</f>
        <v>0</v>
      </c>
      <c r="M372" s="25">
        <f>IF(ISBLANK(ТаблДан[[#This Row],[Дата подготовки]]),0,-MIN(ТаблДан[Дата подготовки]-ТаблДан[Срок подготовки],0))</f>
        <v>3</v>
      </c>
      <c r="N372" s="25">
        <f>IF(ISBLANK(ТаблДан[[#This Row],[Дата отправки]]),0,-MIN(ТаблДан[Дата отправки]-ТаблДан[Срок отправки],0))</f>
        <v>4</v>
      </c>
      <c r="O372" s="25">
        <f>IF(ISBLANK(ТаблДан[[#This Row],[Дата подготовки]]),0,(ТаблДан[Задержка подготовки]=0)+0)</f>
        <v>1</v>
      </c>
      <c r="P372" s="25">
        <f>IF(ISBLANK(ТаблДан[[#This Row],[Дата подготовки]]),0,1-ТаблДан[[#This Row],[Подготовка без задержки]])</f>
        <v>0</v>
      </c>
      <c r="Q372" s="25">
        <f>IF(ISBLANK(ТаблДан[[#This Row],[Дата отправки]]),0,(ТаблДан[[#This Row],[Задержка отправки]]=0)+0)</f>
        <v>1</v>
      </c>
      <c r="R372" s="25">
        <f>IF(ISBLANK(ТаблДан[[#This Row],[Дата отправки]]),0,1-ТаблДан[[#This Row],[Отправка 
без задержки]])</f>
        <v>0</v>
      </c>
      <c r="S372" s="46" t="str">
        <f>IF(COUNTBLANK(ТаблДан[[#This Row],[Дата подготовки]:[Периодичность]])&gt;0,"Пустые ячейки", "")</f>
        <v/>
      </c>
    </row>
    <row r="373" spans="2:19" ht="27" hidden="1" customHeight="1" x14ac:dyDescent="0.25">
      <c r="B373" s="19">
        <f>YEAR(IF(ISBLANK(ТаблДан[Срок подготовки]),ТаблДан[Срок отправки],ТаблДан[Срок подготовки]))</f>
        <v>2023</v>
      </c>
      <c r="C373" s="26" t="str">
        <f>TEXT(ТаблДан[[#This Row],[Срок подготовки]],"МММ")</f>
        <v>июл</v>
      </c>
      <c r="D373" s="28">
        <v>45117</v>
      </c>
      <c r="E373" s="21">
        <v>45120</v>
      </c>
      <c r="F373" s="32">
        <v>45120</v>
      </c>
      <c r="G373" s="21">
        <v>45124</v>
      </c>
      <c r="H373" s="22" t="s">
        <v>1</v>
      </c>
      <c r="I373" s="23" t="s">
        <v>70</v>
      </c>
      <c r="J373" s="24" t="s">
        <v>9</v>
      </c>
      <c r="K373" s="25">
        <f>MAX(ТаблДан[Дата подготовки]-ТаблДан[Срок подготовки],0)</f>
        <v>0</v>
      </c>
      <c r="L373" s="25">
        <f>MAX(ТаблДан[[#This Row],[Дата отправки]]-ТаблДан[[#This Row],[Срок отправки]],0)</f>
        <v>0</v>
      </c>
      <c r="M373" s="25">
        <f>IF(ISBLANK(ТаблДан[[#This Row],[Дата подготовки]]),0,-MIN(ТаблДан[Дата подготовки]-ТаблДан[Срок подготовки],0))</f>
        <v>3</v>
      </c>
      <c r="N373" s="25">
        <f>IF(ISBLANK(ТаблДан[[#This Row],[Дата отправки]]),0,-MIN(ТаблДан[Дата отправки]-ТаблДан[Срок отправки],0))</f>
        <v>4</v>
      </c>
      <c r="O373" s="25">
        <f>IF(ISBLANK(ТаблДан[[#This Row],[Дата подготовки]]),0,(ТаблДан[Задержка подготовки]=0)+0)</f>
        <v>1</v>
      </c>
      <c r="P373" s="25">
        <f>IF(ISBLANK(ТаблДан[[#This Row],[Дата подготовки]]),0,1-ТаблДан[[#This Row],[Подготовка без задержки]])</f>
        <v>0</v>
      </c>
      <c r="Q373" s="25">
        <f>IF(ISBLANK(ТаблДан[[#This Row],[Дата отправки]]),0,(ТаблДан[[#This Row],[Задержка отправки]]=0)+0)</f>
        <v>1</v>
      </c>
      <c r="R373" s="25">
        <f>IF(ISBLANK(ТаблДан[[#This Row],[Дата отправки]]),0,1-ТаблДан[[#This Row],[Отправка 
без задержки]])</f>
        <v>0</v>
      </c>
      <c r="S373" s="46" t="str">
        <f>IF(COUNTBLANK(ТаблДан[[#This Row],[Дата подготовки]:[Периодичность]])&gt;0,"Пустые ячейки", "")</f>
        <v/>
      </c>
    </row>
    <row r="374" spans="2:19" ht="27" hidden="1" customHeight="1" x14ac:dyDescent="0.25">
      <c r="B374" s="19">
        <f>YEAR(IF(ISBLANK(ТаблДан[Срок подготовки]),ТаблДан[Срок отправки],ТаблДан[Срок подготовки]))</f>
        <v>2023</v>
      </c>
      <c r="C374" s="26" t="str">
        <f>TEXT(ТаблДан[[#This Row],[Срок подготовки]],"МММ")</f>
        <v>июл</v>
      </c>
      <c r="D374" s="28">
        <v>45119</v>
      </c>
      <c r="E374" s="21">
        <v>45120</v>
      </c>
      <c r="F374" s="32">
        <v>45120</v>
      </c>
      <c r="G374" s="21">
        <v>45124</v>
      </c>
      <c r="H374" s="22" t="s">
        <v>3</v>
      </c>
      <c r="I374" s="23" t="s">
        <v>30</v>
      </c>
      <c r="J374" s="24" t="s">
        <v>9</v>
      </c>
      <c r="K374" s="25">
        <f>MAX(ТаблДан[Дата подготовки]-ТаблДан[Срок подготовки],0)</f>
        <v>0</v>
      </c>
      <c r="L374" s="25">
        <f>MAX(ТаблДан[[#This Row],[Дата отправки]]-ТаблДан[[#This Row],[Срок отправки]],0)</f>
        <v>0</v>
      </c>
      <c r="M374" s="25">
        <f>IF(ISBLANK(ТаблДан[[#This Row],[Дата подготовки]]),0,-MIN(ТаблДан[Дата подготовки]-ТаблДан[Срок подготовки],0))</f>
        <v>1</v>
      </c>
      <c r="N374" s="25">
        <f>IF(ISBLANK(ТаблДан[[#This Row],[Дата отправки]]),0,-MIN(ТаблДан[Дата отправки]-ТаблДан[Срок отправки],0))</f>
        <v>4</v>
      </c>
      <c r="O374" s="25">
        <f>IF(ISBLANK(ТаблДан[[#This Row],[Дата подготовки]]),0,(ТаблДан[Задержка подготовки]=0)+0)</f>
        <v>1</v>
      </c>
      <c r="P374" s="25">
        <f>IF(ISBLANK(ТаблДан[[#This Row],[Дата подготовки]]),0,1-ТаблДан[[#This Row],[Подготовка без задержки]])</f>
        <v>0</v>
      </c>
      <c r="Q374" s="25">
        <f>IF(ISBLANK(ТаблДан[[#This Row],[Дата отправки]]),0,(ТаблДан[[#This Row],[Задержка отправки]]=0)+0)</f>
        <v>1</v>
      </c>
      <c r="R374" s="25">
        <f>IF(ISBLANK(ТаблДан[[#This Row],[Дата отправки]]),0,1-ТаблДан[[#This Row],[Отправка 
без задержки]])</f>
        <v>0</v>
      </c>
      <c r="S374" s="46" t="str">
        <f>IF(COUNTBLANK(ТаблДан[[#This Row],[Дата подготовки]:[Периодичность]])&gt;0,"Пустые ячейки", "")</f>
        <v/>
      </c>
    </row>
    <row r="375" spans="2:19" ht="27" hidden="1" customHeight="1" x14ac:dyDescent="0.25">
      <c r="B375" s="19">
        <f>YEAR(IF(ISBLANK(ТаблДан[Срок подготовки]),ТаблДан[Срок отправки],ТаблДан[Срок подготовки]))</f>
        <v>2023</v>
      </c>
      <c r="C375" s="26" t="str">
        <f>TEXT(ТаблДан[[#This Row],[Срок подготовки]],"МММ")</f>
        <v>июл</v>
      </c>
      <c r="D375" s="28">
        <v>45119</v>
      </c>
      <c r="E375" s="21">
        <v>45120</v>
      </c>
      <c r="F375" s="32">
        <v>45120</v>
      </c>
      <c r="G375" s="21">
        <v>45124</v>
      </c>
      <c r="H375" s="22" t="s">
        <v>3</v>
      </c>
      <c r="I375" s="23" t="s">
        <v>53</v>
      </c>
      <c r="J375" s="24" t="s">
        <v>9</v>
      </c>
      <c r="K375" s="25">
        <f>MAX(ТаблДан[Дата подготовки]-ТаблДан[Срок подготовки],0)</f>
        <v>0</v>
      </c>
      <c r="L375" s="25">
        <f>MAX(ТаблДан[[#This Row],[Дата отправки]]-ТаблДан[[#This Row],[Срок отправки]],0)</f>
        <v>0</v>
      </c>
      <c r="M375" s="25">
        <f>IF(ISBLANK(ТаблДан[[#This Row],[Дата подготовки]]),0,-MIN(ТаблДан[Дата подготовки]-ТаблДан[Срок подготовки],0))</f>
        <v>1</v>
      </c>
      <c r="N375" s="25">
        <f>IF(ISBLANK(ТаблДан[[#This Row],[Дата отправки]]),0,-MIN(ТаблДан[Дата отправки]-ТаблДан[Срок отправки],0))</f>
        <v>4</v>
      </c>
      <c r="O375" s="25">
        <f>IF(ISBLANK(ТаблДан[[#This Row],[Дата подготовки]]),0,(ТаблДан[Задержка подготовки]=0)+0)</f>
        <v>1</v>
      </c>
      <c r="P375" s="25">
        <f>IF(ISBLANK(ТаблДан[[#This Row],[Дата подготовки]]),0,1-ТаблДан[[#This Row],[Подготовка без задержки]])</f>
        <v>0</v>
      </c>
      <c r="Q375" s="25">
        <f>IF(ISBLANK(ТаблДан[[#This Row],[Дата отправки]]),0,(ТаблДан[[#This Row],[Задержка отправки]]=0)+0)</f>
        <v>1</v>
      </c>
      <c r="R375" s="25">
        <f>IF(ISBLANK(ТаблДан[[#This Row],[Дата отправки]]),0,1-ТаблДан[[#This Row],[Отправка 
без задержки]])</f>
        <v>0</v>
      </c>
      <c r="S375" s="46" t="str">
        <f>IF(COUNTBLANK(ТаблДан[[#This Row],[Дата подготовки]:[Периодичность]])&gt;0,"Пустые ячейки", "")</f>
        <v/>
      </c>
    </row>
    <row r="376" spans="2:19" ht="27" hidden="1" customHeight="1" x14ac:dyDescent="0.25">
      <c r="B376" s="19">
        <f>YEAR(IF(ISBLANK(ТаблДан[Срок подготовки]),ТаблДан[Срок отправки],ТаблДан[Срок подготовки]))</f>
        <v>2023</v>
      </c>
      <c r="C376" s="26" t="str">
        <f>TEXT(ТаблДан[[#This Row],[Срок подготовки]],"МММ")</f>
        <v>июл</v>
      </c>
      <c r="D376" s="28">
        <v>45119</v>
      </c>
      <c r="E376" s="21">
        <v>45120</v>
      </c>
      <c r="F376" s="32">
        <v>45120</v>
      </c>
      <c r="G376" s="21">
        <v>45124</v>
      </c>
      <c r="H376" s="22" t="s">
        <v>3</v>
      </c>
      <c r="I376" s="23" t="s">
        <v>52</v>
      </c>
      <c r="J376" s="24" t="s">
        <v>9</v>
      </c>
      <c r="K376" s="25">
        <f>MAX(ТаблДан[Дата подготовки]-ТаблДан[Срок подготовки],0)</f>
        <v>0</v>
      </c>
      <c r="L376" s="25">
        <f>MAX(ТаблДан[[#This Row],[Дата отправки]]-ТаблДан[[#This Row],[Срок отправки]],0)</f>
        <v>0</v>
      </c>
      <c r="M376" s="25">
        <f>IF(ISBLANK(ТаблДан[[#This Row],[Дата подготовки]]),0,-MIN(ТаблДан[Дата подготовки]-ТаблДан[Срок подготовки],0))</f>
        <v>1</v>
      </c>
      <c r="N376" s="25">
        <f>IF(ISBLANK(ТаблДан[[#This Row],[Дата отправки]]),0,-MIN(ТаблДан[Дата отправки]-ТаблДан[Срок отправки],0))</f>
        <v>4</v>
      </c>
      <c r="O376" s="25">
        <f>IF(ISBLANK(ТаблДан[[#This Row],[Дата подготовки]]),0,(ТаблДан[Задержка подготовки]=0)+0)</f>
        <v>1</v>
      </c>
      <c r="P376" s="25">
        <f>IF(ISBLANK(ТаблДан[[#This Row],[Дата подготовки]]),0,1-ТаблДан[[#This Row],[Подготовка без задержки]])</f>
        <v>0</v>
      </c>
      <c r="Q376" s="25">
        <f>IF(ISBLANK(ТаблДан[[#This Row],[Дата отправки]]),0,(ТаблДан[[#This Row],[Задержка отправки]]=0)+0)</f>
        <v>1</v>
      </c>
      <c r="R376" s="25">
        <f>IF(ISBLANK(ТаблДан[[#This Row],[Дата отправки]]),0,1-ТаблДан[[#This Row],[Отправка 
без задержки]])</f>
        <v>0</v>
      </c>
      <c r="S376" s="46" t="str">
        <f>IF(COUNTBLANK(ТаблДан[[#This Row],[Дата подготовки]:[Периодичность]])&gt;0,"Пустые ячейки", "")</f>
        <v/>
      </c>
    </row>
    <row r="377" spans="2:19" ht="27" hidden="1" customHeight="1" x14ac:dyDescent="0.25">
      <c r="B377" s="19">
        <f>YEAR(IF(ISBLANK(ТаблДан[Срок подготовки]),ТаблДан[Срок отправки],ТаблДан[Срок подготовки]))</f>
        <v>2023</v>
      </c>
      <c r="C377" s="26" t="str">
        <f>TEXT(ТаблДан[[#This Row],[Срок подготовки]],"МММ")</f>
        <v>июл</v>
      </c>
      <c r="D377" s="28">
        <v>45068</v>
      </c>
      <c r="E377" s="21">
        <v>45125</v>
      </c>
      <c r="F377" s="32">
        <v>45069</v>
      </c>
      <c r="G377" s="21">
        <v>45127</v>
      </c>
      <c r="H377" s="22" t="s">
        <v>7</v>
      </c>
      <c r="I377" s="23" t="s">
        <v>66</v>
      </c>
      <c r="J377" s="24" t="s">
        <v>11</v>
      </c>
      <c r="K377" s="25">
        <f>MAX(ТаблДан[Дата подготовки]-ТаблДан[Срок подготовки],0)</f>
        <v>0</v>
      </c>
      <c r="L377" s="25">
        <f>MAX(ТаблДан[[#This Row],[Дата отправки]]-ТаблДан[[#This Row],[Срок отправки]],0)</f>
        <v>0</v>
      </c>
      <c r="M377" s="25">
        <f>IF(ISBLANK(ТаблДан[[#This Row],[Дата подготовки]]),0,-MIN(ТаблДан[Дата подготовки]-ТаблДан[Срок подготовки],0))</f>
        <v>57</v>
      </c>
      <c r="N377" s="25">
        <f>IF(ISBLANK(ТаблДан[[#This Row],[Дата отправки]]),0,-MIN(ТаблДан[Дата отправки]-ТаблДан[Срок отправки],0))</f>
        <v>58</v>
      </c>
      <c r="O377" s="25">
        <f>IF(ISBLANK(ТаблДан[[#This Row],[Дата подготовки]]),0,(ТаблДан[Задержка подготовки]=0)+0)</f>
        <v>1</v>
      </c>
      <c r="P377" s="25">
        <f>IF(ISBLANK(ТаблДан[[#This Row],[Дата подготовки]]),0,1-ТаблДан[[#This Row],[Подготовка без задержки]])</f>
        <v>0</v>
      </c>
      <c r="Q377" s="25">
        <f>IF(ISBLANK(ТаблДан[[#This Row],[Дата отправки]]),0,(ТаблДан[[#This Row],[Задержка отправки]]=0)+0)</f>
        <v>1</v>
      </c>
      <c r="R377" s="25">
        <f>IF(ISBLANK(ТаблДан[[#This Row],[Дата отправки]]),0,1-ТаблДан[[#This Row],[Отправка 
без задержки]])</f>
        <v>0</v>
      </c>
      <c r="S377" s="46" t="str">
        <f>IF(COUNTBLANK(ТаблДан[[#This Row],[Дата подготовки]:[Периодичность]])&gt;0,"Пустые ячейки", "")</f>
        <v/>
      </c>
    </row>
    <row r="378" spans="2:19" ht="27" hidden="1" customHeight="1" x14ac:dyDescent="0.25">
      <c r="B378" s="19">
        <f>YEAR(IF(ISBLANK(ТаблДан[Срок подготовки]),ТаблДан[Срок отправки],ТаблДан[Срок подготовки]))</f>
        <v>2023</v>
      </c>
      <c r="C378" s="26" t="str">
        <f>TEXT(ТаблДан[[#This Row],[Срок подготовки]],"МММ")</f>
        <v>июл</v>
      </c>
      <c r="D378" s="28">
        <v>45068</v>
      </c>
      <c r="E378" s="21">
        <v>45125</v>
      </c>
      <c r="F378" s="32">
        <v>45069</v>
      </c>
      <c r="G378" s="21">
        <v>45127</v>
      </c>
      <c r="H378" s="22" t="s">
        <v>7</v>
      </c>
      <c r="I378" s="23" t="s">
        <v>35</v>
      </c>
      <c r="J378" s="24" t="s">
        <v>11</v>
      </c>
      <c r="K378" s="25">
        <f>MAX(ТаблДан[Дата подготовки]-ТаблДан[Срок подготовки],0)</f>
        <v>0</v>
      </c>
      <c r="L378" s="25">
        <f>MAX(ТаблДан[[#This Row],[Дата отправки]]-ТаблДан[[#This Row],[Срок отправки]],0)</f>
        <v>0</v>
      </c>
      <c r="M378" s="25">
        <f>IF(ISBLANK(ТаблДан[[#This Row],[Дата подготовки]]),0,-MIN(ТаблДан[Дата подготовки]-ТаблДан[Срок подготовки],0))</f>
        <v>57</v>
      </c>
      <c r="N378" s="25">
        <f>IF(ISBLANK(ТаблДан[[#This Row],[Дата отправки]]),0,-MIN(ТаблДан[Дата отправки]-ТаблДан[Срок отправки],0))</f>
        <v>58</v>
      </c>
      <c r="O378" s="25">
        <f>IF(ISBLANK(ТаблДан[[#This Row],[Дата подготовки]]),0,(ТаблДан[Задержка подготовки]=0)+0)</f>
        <v>1</v>
      </c>
      <c r="P378" s="25">
        <f>IF(ISBLANK(ТаблДан[[#This Row],[Дата подготовки]]),0,1-ТаблДан[[#This Row],[Подготовка без задержки]])</f>
        <v>0</v>
      </c>
      <c r="Q378" s="25">
        <f>IF(ISBLANK(ТаблДан[[#This Row],[Дата отправки]]),0,(ТаблДан[[#This Row],[Задержка отправки]]=0)+0)</f>
        <v>1</v>
      </c>
      <c r="R378" s="25">
        <f>IF(ISBLANK(ТаблДан[[#This Row],[Дата отправки]]),0,1-ТаблДан[[#This Row],[Отправка 
без задержки]])</f>
        <v>0</v>
      </c>
      <c r="S378" s="46" t="str">
        <f>IF(COUNTBLANK(ТаблДан[[#This Row],[Дата подготовки]:[Периодичность]])&gt;0,"Пустые ячейки", "")</f>
        <v/>
      </c>
    </row>
    <row r="379" spans="2:19" ht="27" hidden="1" customHeight="1" x14ac:dyDescent="0.25">
      <c r="B379" s="19">
        <f>YEAR(IF(ISBLANK(ТаблДан[Срок подготовки]),ТаблДан[Срок отправки],ТаблДан[Срок подготовки]))</f>
        <v>2023</v>
      </c>
      <c r="C379" s="26" t="str">
        <f>TEXT(ТаблДан[[#This Row],[Срок подготовки]],"МММ")</f>
        <v>июл</v>
      </c>
      <c r="D379" s="28">
        <v>45068</v>
      </c>
      <c r="E379" s="21">
        <v>45125</v>
      </c>
      <c r="F379" s="32">
        <v>45069</v>
      </c>
      <c r="G379" s="21">
        <v>45127</v>
      </c>
      <c r="H379" s="22" t="s">
        <v>7</v>
      </c>
      <c r="I379" s="23" t="s">
        <v>24</v>
      </c>
      <c r="J379" s="24" t="s">
        <v>11</v>
      </c>
      <c r="K379" s="25">
        <f>MAX(ТаблДан[Дата подготовки]-ТаблДан[Срок подготовки],0)</f>
        <v>0</v>
      </c>
      <c r="L379" s="25">
        <f>MAX(ТаблДан[[#This Row],[Дата отправки]]-ТаблДан[[#This Row],[Срок отправки]],0)</f>
        <v>0</v>
      </c>
      <c r="M379" s="25">
        <f>IF(ISBLANK(ТаблДан[[#This Row],[Дата подготовки]]),0,-MIN(ТаблДан[Дата подготовки]-ТаблДан[Срок подготовки],0))</f>
        <v>57</v>
      </c>
      <c r="N379" s="25">
        <f>IF(ISBLANK(ТаблДан[[#This Row],[Дата отправки]]),0,-MIN(ТаблДан[Дата отправки]-ТаблДан[Срок отправки],0))</f>
        <v>58</v>
      </c>
      <c r="O379" s="25">
        <f>IF(ISBLANK(ТаблДан[[#This Row],[Дата подготовки]]),0,(ТаблДан[Задержка подготовки]=0)+0)</f>
        <v>1</v>
      </c>
      <c r="P379" s="25">
        <f>IF(ISBLANK(ТаблДан[[#This Row],[Дата подготовки]]),0,1-ТаблДан[[#This Row],[Подготовка без задержки]])</f>
        <v>0</v>
      </c>
      <c r="Q379" s="25">
        <f>IF(ISBLANK(ТаблДан[[#This Row],[Дата отправки]]),0,(ТаблДан[[#This Row],[Задержка отправки]]=0)+0)</f>
        <v>1</v>
      </c>
      <c r="R379" s="25">
        <f>IF(ISBLANK(ТаблДан[[#This Row],[Дата отправки]]),0,1-ТаблДан[[#This Row],[Отправка 
без задержки]])</f>
        <v>0</v>
      </c>
      <c r="S379" s="46" t="str">
        <f>IF(COUNTBLANK(ТаблДан[[#This Row],[Дата подготовки]:[Периодичность]])&gt;0,"Пустые ячейки", "")</f>
        <v/>
      </c>
    </row>
    <row r="380" spans="2:19" ht="27" hidden="1" customHeight="1" x14ac:dyDescent="0.25">
      <c r="B380" s="19">
        <f>YEAR(IF(ISBLANK(ТаблДан[Срок подготовки]),ТаблДан[Срок отправки],ТаблДан[Срок подготовки]))</f>
        <v>2023</v>
      </c>
      <c r="C380" s="26" t="str">
        <f>TEXT(ТаблДан[[#This Row],[Срок подготовки]],"МММ")</f>
        <v>июл</v>
      </c>
      <c r="D380" s="28">
        <v>45134</v>
      </c>
      <c r="E380" s="21">
        <v>45133</v>
      </c>
      <c r="F380" s="32">
        <v>45134</v>
      </c>
      <c r="G380" s="21">
        <v>45135</v>
      </c>
      <c r="H380" s="22" t="s">
        <v>0</v>
      </c>
      <c r="I380" s="23" t="s">
        <v>76</v>
      </c>
      <c r="J380" s="24" t="s">
        <v>11</v>
      </c>
      <c r="K380" s="25">
        <f>MAX(ТаблДан[Дата подготовки]-ТаблДан[Срок подготовки],0)</f>
        <v>1</v>
      </c>
      <c r="L380" s="25">
        <f>MAX(ТаблДан[[#This Row],[Дата отправки]]-ТаблДан[[#This Row],[Срок отправки]],0)</f>
        <v>0</v>
      </c>
      <c r="M380" s="25">
        <f>IF(ISBLANK(ТаблДан[[#This Row],[Дата подготовки]]),0,-MIN(ТаблДан[Дата подготовки]-ТаблДан[Срок подготовки],0))</f>
        <v>0</v>
      </c>
      <c r="N380" s="25">
        <f>IF(ISBLANK(ТаблДан[[#This Row],[Дата отправки]]),0,-MIN(ТаблДан[Дата отправки]-ТаблДан[Срок отправки],0))</f>
        <v>1</v>
      </c>
      <c r="O380" s="25">
        <f>IF(ISBLANK(ТаблДан[[#This Row],[Дата подготовки]]),0,(ТаблДан[Задержка подготовки]=0)+0)</f>
        <v>0</v>
      </c>
      <c r="P380" s="25">
        <f>IF(ISBLANK(ТаблДан[[#This Row],[Дата подготовки]]),0,1-ТаблДан[[#This Row],[Подготовка без задержки]])</f>
        <v>1</v>
      </c>
      <c r="Q380" s="25">
        <f>IF(ISBLANK(ТаблДан[[#This Row],[Дата отправки]]),0,(ТаблДан[[#This Row],[Задержка отправки]]=0)+0)</f>
        <v>1</v>
      </c>
      <c r="R380" s="25">
        <f>IF(ISBLANK(ТаблДан[[#This Row],[Дата отправки]]),0,1-ТаблДан[[#This Row],[Отправка 
без задержки]])</f>
        <v>0</v>
      </c>
      <c r="S380" s="46" t="str">
        <f>IF(COUNTBLANK(ТаблДан[[#This Row],[Дата подготовки]:[Периодичность]])&gt;0,"Пустые ячейки", "")</f>
        <v/>
      </c>
    </row>
    <row r="381" spans="2:19" ht="27" hidden="1" customHeight="1" x14ac:dyDescent="0.25">
      <c r="B381" s="19">
        <f>YEAR(IF(ISBLANK(ТаблДан[Срок подготовки]),ТаблДан[Срок отправки],ТаблДан[Срок подготовки]))</f>
        <v>2023</v>
      </c>
      <c r="C381" s="26" t="str">
        <f>TEXT(ТаблДан[[#This Row],[Срок подготовки]],"МММ")</f>
        <v>июл</v>
      </c>
      <c r="D381" s="28">
        <v>45134</v>
      </c>
      <c r="E381" s="21">
        <v>45133</v>
      </c>
      <c r="F381" s="32">
        <v>45134</v>
      </c>
      <c r="G381" s="21">
        <v>45135</v>
      </c>
      <c r="H381" s="22" t="s">
        <v>0</v>
      </c>
      <c r="I381" s="23" t="s">
        <v>38</v>
      </c>
      <c r="J381" s="24" t="s">
        <v>11</v>
      </c>
      <c r="K381" s="25">
        <f>MAX(ТаблДан[Дата подготовки]-ТаблДан[Срок подготовки],0)</f>
        <v>1</v>
      </c>
      <c r="L381" s="25">
        <f>MAX(ТаблДан[[#This Row],[Дата отправки]]-ТаблДан[[#This Row],[Срок отправки]],0)</f>
        <v>0</v>
      </c>
      <c r="M381" s="25">
        <f>IF(ISBLANK(ТаблДан[[#This Row],[Дата подготовки]]),0,-MIN(ТаблДан[Дата подготовки]-ТаблДан[Срок подготовки],0))</f>
        <v>0</v>
      </c>
      <c r="N381" s="25">
        <f>IF(ISBLANK(ТаблДан[[#This Row],[Дата отправки]]),0,-MIN(ТаблДан[Дата отправки]-ТаблДан[Срок отправки],0))</f>
        <v>1</v>
      </c>
      <c r="O381" s="25">
        <f>IF(ISBLANK(ТаблДан[[#This Row],[Дата подготовки]]),0,(ТаблДан[Задержка подготовки]=0)+0)</f>
        <v>0</v>
      </c>
      <c r="P381" s="25">
        <f>IF(ISBLANK(ТаблДан[[#This Row],[Дата подготовки]]),0,1-ТаблДан[[#This Row],[Подготовка без задержки]])</f>
        <v>1</v>
      </c>
      <c r="Q381" s="25">
        <f>IF(ISBLANK(ТаблДан[[#This Row],[Дата отправки]]),0,(ТаблДан[[#This Row],[Задержка отправки]]=0)+0)</f>
        <v>1</v>
      </c>
      <c r="R381" s="25">
        <f>IF(ISBLANK(ТаблДан[[#This Row],[Дата отправки]]),0,1-ТаблДан[[#This Row],[Отправка 
без задержки]])</f>
        <v>0</v>
      </c>
      <c r="S381" s="46" t="str">
        <f>IF(COUNTBLANK(ТаблДан[[#This Row],[Дата подготовки]:[Периодичность]])&gt;0,"Пустые ячейки", "")</f>
        <v/>
      </c>
    </row>
    <row r="382" spans="2:19" ht="27" hidden="1" customHeight="1" x14ac:dyDescent="0.25">
      <c r="B382" s="19">
        <f>YEAR(IF(ISBLANK(ТаблДан[Срок подготовки]),ТаблДан[Срок отправки],ТаблДан[Срок подготовки]))</f>
        <v>2023</v>
      </c>
      <c r="C382" s="26" t="str">
        <f>TEXT(ТаблДан[[#This Row],[Срок подготовки]],"МММ")</f>
        <v>июл</v>
      </c>
      <c r="D382" s="28">
        <v>45134</v>
      </c>
      <c r="E382" s="21">
        <v>45133</v>
      </c>
      <c r="F382" s="32">
        <v>45134</v>
      </c>
      <c r="G382" s="21">
        <v>45135</v>
      </c>
      <c r="H382" s="22" t="s">
        <v>0</v>
      </c>
      <c r="I382" s="23" t="s">
        <v>39</v>
      </c>
      <c r="J382" s="24" t="s">
        <v>11</v>
      </c>
      <c r="K382" s="25">
        <f>MAX(ТаблДан[Дата подготовки]-ТаблДан[Срок подготовки],0)</f>
        <v>1</v>
      </c>
      <c r="L382" s="25">
        <f>MAX(ТаблДан[[#This Row],[Дата отправки]]-ТаблДан[[#This Row],[Срок отправки]],0)</f>
        <v>0</v>
      </c>
      <c r="M382" s="25">
        <f>IF(ISBLANK(ТаблДан[[#This Row],[Дата подготовки]]),0,-MIN(ТаблДан[Дата подготовки]-ТаблДан[Срок подготовки],0))</f>
        <v>0</v>
      </c>
      <c r="N382" s="25">
        <f>IF(ISBLANK(ТаблДан[[#This Row],[Дата отправки]]),0,-MIN(ТаблДан[Дата отправки]-ТаблДан[Срок отправки],0))</f>
        <v>1</v>
      </c>
      <c r="O382" s="25">
        <f>IF(ISBLANK(ТаблДан[[#This Row],[Дата подготовки]]),0,(ТаблДан[Задержка подготовки]=0)+0)</f>
        <v>0</v>
      </c>
      <c r="P382" s="25">
        <f>IF(ISBLANK(ТаблДан[[#This Row],[Дата подготовки]]),0,1-ТаблДан[[#This Row],[Подготовка без задержки]])</f>
        <v>1</v>
      </c>
      <c r="Q382" s="25">
        <f>IF(ISBLANK(ТаблДан[[#This Row],[Дата отправки]]),0,(ТаблДан[[#This Row],[Задержка отправки]]=0)+0)</f>
        <v>1</v>
      </c>
      <c r="R382" s="25">
        <f>IF(ISBLANK(ТаблДан[[#This Row],[Дата отправки]]),0,1-ТаблДан[[#This Row],[Отправка 
без задержки]])</f>
        <v>0</v>
      </c>
      <c r="S382" s="46" t="str">
        <f>IF(COUNTBLANK(ТаблДан[[#This Row],[Дата подготовки]:[Периодичность]])&gt;0,"Пустые ячейки", "")</f>
        <v/>
      </c>
    </row>
    <row r="383" spans="2:19" ht="27" hidden="1" customHeight="1" x14ac:dyDescent="0.25">
      <c r="B383" s="19">
        <f>YEAR(IF(ISBLANK(ТаблДан[Срок подготовки]),ТаблДан[Срок отправки],ТаблДан[Срок подготовки]))</f>
        <v>2023</v>
      </c>
      <c r="C383" s="26" t="str">
        <f>TEXT(ТаблДан[[#This Row],[Срок подготовки]],"МММ")</f>
        <v>июл</v>
      </c>
      <c r="D383" s="28">
        <v>45134</v>
      </c>
      <c r="E383" s="21">
        <v>45133</v>
      </c>
      <c r="F383" s="32">
        <v>45134</v>
      </c>
      <c r="G383" s="21">
        <v>45135</v>
      </c>
      <c r="H383" s="22" t="s">
        <v>0</v>
      </c>
      <c r="I383" s="23" t="s">
        <v>44</v>
      </c>
      <c r="J383" s="24" t="s">
        <v>11</v>
      </c>
      <c r="K383" s="25">
        <f>MAX(ТаблДан[Дата подготовки]-ТаблДан[Срок подготовки],0)</f>
        <v>1</v>
      </c>
      <c r="L383" s="25">
        <f>MAX(ТаблДан[[#This Row],[Дата отправки]]-ТаблДан[[#This Row],[Срок отправки]],0)</f>
        <v>0</v>
      </c>
      <c r="M383" s="25">
        <f>IF(ISBLANK(ТаблДан[[#This Row],[Дата подготовки]]),0,-MIN(ТаблДан[Дата подготовки]-ТаблДан[Срок подготовки],0))</f>
        <v>0</v>
      </c>
      <c r="N383" s="25">
        <f>IF(ISBLANK(ТаблДан[[#This Row],[Дата отправки]]),0,-MIN(ТаблДан[Дата отправки]-ТаблДан[Срок отправки],0))</f>
        <v>1</v>
      </c>
      <c r="O383" s="25">
        <f>IF(ISBLANK(ТаблДан[[#This Row],[Дата подготовки]]),0,(ТаблДан[Задержка подготовки]=0)+0)</f>
        <v>0</v>
      </c>
      <c r="P383" s="25">
        <f>IF(ISBLANK(ТаблДан[[#This Row],[Дата подготовки]]),0,1-ТаблДан[[#This Row],[Подготовка без задержки]])</f>
        <v>1</v>
      </c>
      <c r="Q383" s="25">
        <f>IF(ISBLANK(ТаблДан[[#This Row],[Дата отправки]]),0,(ТаблДан[[#This Row],[Задержка отправки]]=0)+0)</f>
        <v>1</v>
      </c>
      <c r="R383" s="25">
        <f>IF(ISBLANK(ТаблДан[[#This Row],[Дата отправки]]),0,1-ТаблДан[[#This Row],[Отправка 
без задержки]])</f>
        <v>0</v>
      </c>
      <c r="S383" s="46" t="str">
        <f>IF(COUNTBLANK(ТаблДан[[#This Row],[Дата подготовки]:[Периодичность]])&gt;0,"Пустые ячейки", "")</f>
        <v/>
      </c>
    </row>
    <row r="384" spans="2:19" ht="27" hidden="1" customHeight="1" x14ac:dyDescent="0.25">
      <c r="B384" s="19">
        <f>YEAR(IF(ISBLANK(ТаблДан[Срок подготовки]),ТаблДан[Срок отправки],ТаблДан[Срок подготовки]))</f>
        <v>2023</v>
      </c>
      <c r="C384" s="26" t="str">
        <f>TEXT(ТаблДан[[#This Row],[Срок подготовки]],"МММ")</f>
        <v>июл</v>
      </c>
      <c r="D384" s="28">
        <v>45112</v>
      </c>
      <c r="E384" s="21">
        <v>45133</v>
      </c>
      <c r="F384" s="32">
        <v>45112</v>
      </c>
      <c r="G384" s="21">
        <v>45135</v>
      </c>
      <c r="H384" s="22" t="s">
        <v>0</v>
      </c>
      <c r="I384" s="23" t="s">
        <v>95</v>
      </c>
      <c r="J384" s="24" t="s">
        <v>11</v>
      </c>
      <c r="K384" s="25">
        <f>MAX(ТаблДан[Дата подготовки]-ТаблДан[Срок подготовки],0)</f>
        <v>0</v>
      </c>
      <c r="L384" s="25">
        <f>MAX(ТаблДан[[#This Row],[Дата отправки]]-ТаблДан[[#This Row],[Срок отправки]],0)</f>
        <v>0</v>
      </c>
      <c r="M384" s="25">
        <f>IF(ISBLANK(ТаблДан[[#This Row],[Дата подготовки]]),0,-MIN(ТаблДан[Дата подготовки]-ТаблДан[Срок подготовки],0))</f>
        <v>21</v>
      </c>
      <c r="N384" s="25">
        <f>IF(ISBLANK(ТаблДан[[#This Row],[Дата отправки]]),0,-MIN(ТаблДан[Дата отправки]-ТаблДан[Срок отправки],0))</f>
        <v>23</v>
      </c>
      <c r="O384" s="25">
        <f>IF(ISBLANK(ТаблДан[[#This Row],[Дата подготовки]]),0,(ТаблДан[Задержка подготовки]=0)+0)</f>
        <v>1</v>
      </c>
      <c r="P384" s="25">
        <f>IF(ISBLANK(ТаблДан[[#This Row],[Дата подготовки]]),0,1-ТаблДан[[#This Row],[Подготовка без задержки]])</f>
        <v>0</v>
      </c>
      <c r="Q384" s="25">
        <f>IF(ISBLANK(ТаблДан[[#This Row],[Дата отправки]]),0,(ТаблДан[[#This Row],[Задержка отправки]]=0)+0)</f>
        <v>1</v>
      </c>
      <c r="R384" s="25">
        <f>IF(ISBLANK(ТаблДан[[#This Row],[Дата отправки]]),0,1-ТаблДан[[#This Row],[Отправка 
без задержки]])</f>
        <v>0</v>
      </c>
      <c r="S384" s="46" t="str">
        <f>IF(COUNTBLANK(ТаблДан[[#This Row],[Дата подготовки]:[Периодичность]])&gt;0,"Пустые ячейки", "")</f>
        <v/>
      </c>
    </row>
    <row r="385" spans="2:19" ht="27" hidden="1" customHeight="1" x14ac:dyDescent="0.25">
      <c r="B385" s="19">
        <f>YEAR(IF(ISBLANK(ТаблДан[Срок подготовки]),ТаблДан[Срок отправки],ТаблДан[Срок подготовки]))</f>
        <v>2023</v>
      </c>
      <c r="C385" s="26" t="str">
        <f>TEXT(ТаблДан[[#This Row],[Срок подготовки]],"МММ")</f>
        <v>июл</v>
      </c>
      <c r="D385" s="28">
        <v>45132</v>
      </c>
      <c r="E385" s="21">
        <v>45134</v>
      </c>
      <c r="F385" s="32">
        <v>45132</v>
      </c>
      <c r="G385" s="21">
        <v>45138</v>
      </c>
      <c r="H385" s="22" t="s">
        <v>5</v>
      </c>
      <c r="I385" s="23" t="s">
        <v>75</v>
      </c>
      <c r="J385" s="24" t="s">
        <v>11</v>
      </c>
      <c r="K385" s="25">
        <f>MAX(ТаблДан[Дата подготовки]-ТаблДан[Срок подготовки],0)</f>
        <v>0</v>
      </c>
      <c r="L385" s="25">
        <f>MAX(ТаблДан[[#This Row],[Дата отправки]]-ТаблДан[[#This Row],[Срок отправки]],0)</f>
        <v>0</v>
      </c>
      <c r="M385" s="25">
        <f>IF(ISBLANK(ТаблДан[[#This Row],[Дата подготовки]]),0,-MIN(ТаблДан[Дата подготовки]-ТаблДан[Срок подготовки],0))</f>
        <v>2</v>
      </c>
      <c r="N385" s="25">
        <f>IF(ISBLANK(ТаблДан[[#This Row],[Дата отправки]]),0,-MIN(ТаблДан[Дата отправки]-ТаблДан[Срок отправки],0))</f>
        <v>6</v>
      </c>
      <c r="O385" s="25">
        <f>IF(ISBLANK(ТаблДан[[#This Row],[Дата подготовки]]),0,(ТаблДан[Задержка подготовки]=0)+0)</f>
        <v>1</v>
      </c>
      <c r="P385" s="25">
        <f>IF(ISBLANK(ТаблДан[[#This Row],[Дата подготовки]]),0,1-ТаблДан[[#This Row],[Подготовка без задержки]])</f>
        <v>0</v>
      </c>
      <c r="Q385" s="25">
        <f>IF(ISBLANK(ТаблДан[[#This Row],[Дата отправки]]),0,(ТаблДан[[#This Row],[Задержка отправки]]=0)+0)</f>
        <v>1</v>
      </c>
      <c r="R385" s="25">
        <f>IF(ISBLANK(ТаблДан[[#This Row],[Дата отправки]]),0,1-ТаблДан[[#This Row],[Отправка 
без задержки]])</f>
        <v>0</v>
      </c>
      <c r="S385" s="46" t="str">
        <f>IF(COUNTBLANK(ТаблДан[[#This Row],[Дата подготовки]:[Периодичность]])&gt;0,"Пустые ячейки", "")</f>
        <v/>
      </c>
    </row>
    <row r="386" spans="2:19" ht="27" hidden="1" customHeight="1" x14ac:dyDescent="0.25">
      <c r="B386" s="19">
        <f>YEAR(IF(ISBLANK(ТаблДан[Срок подготовки]),ТаблДан[Срок отправки],ТаблДан[Срок подготовки]))</f>
        <v>2023</v>
      </c>
      <c r="C386" s="26" t="str">
        <f>TEXT(ТаблДан[[#This Row],[Срок подготовки]],"МММ")</f>
        <v>июл</v>
      </c>
      <c r="D386" s="28">
        <v>45132</v>
      </c>
      <c r="E386" s="21">
        <v>45134</v>
      </c>
      <c r="F386" s="32">
        <v>45132</v>
      </c>
      <c r="G386" s="21">
        <v>45138</v>
      </c>
      <c r="H386" s="22" t="s">
        <v>5</v>
      </c>
      <c r="I386" s="23" t="s">
        <v>74</v>
      </c>
      <c r="J386" s="24" t="s">
        <v>11</v>
      </c>
      <c r="K386" s="25">
        <f>MAX(ТаблДан[Дата подготовки]-ТаблДан[Срок подготовки],0)</f>
        <v>0</v>
      </c>
      <c r="L386" s="25">
        <f>MAX(ТаблДан[[#This Row],[Дата отправки]]-ТаблДан[[#This Row],[Срок отправки]],0)</f>
        <v>0</v>
      </c>
      <c r="M386" s="25">
        <f>IF(ISBLANK(ТаблДан[[#This Row],[Дата подготовки]]),0,-MIN(ТаблДан[Дата подготовки]-ТаблДан[Срок подготовки],0))</f>
        <v>2</v>
      </c>
      <c r="N386" s="25">
        <f>IF(ISBLANK(ТаблДан[[#This Row],[Дата отправки]]),0,-MIN(ТаблДан[Дата отправки]-ТаблДан[Срок отправки],0))</f>
        <v>6</v>
      </c>
      <c r="O386" s="25">
        <f>IF(ISBLANK(ТаблДан[[#This Row],[Дата подготовки]]),0,(ТаблДан[Задержка подготовки]=0)+0)</f>
        <v>1</v>
      </c>
      <c r="P386" s="25">
        <f>IF(ISBLANK(ТаблДан[[#This Row],[Дата подготовки]]),0,1-ТаблДан[[#This Row],[Подготовка без задержки]])</f>
        <v>0</v>
      </c>
      <c r="Q386" s="25">
        <f>IF(ISBLANK(ТаблДан[[#This Row],[Дата отправки]]),0,(ТаблДан[[#This Row],[Задержка отправки]]=0)+0)</f>
        <v>1</v>
      </c>
      <c r="R386" s="25">
        <f>IF(ISBLANK(ТаблДан[[#This Row],[Дата отправки]]),0,1-ТаблДан[[#This Row],[Отправка 
без задержки]])</f>
        <v>0</v>
      </c>
      <c r="S386" s="46" t="str">
        <f>IF(COUNTBLANK(ТаблДан[[#This Row],[Дата подготовки]:[Периодичность]])&gt;0,"Пустые ячейки", "")</f>
        <v/>
      </c>
    </row>
    <row r="387" spans="2:19" ht="27" hidden="1" customHeight="1" x14ac:dyDescent="0.25">
      <c r="B387" s="19">
        <f>YEAR(IF(ISBLANK(ТаблДан[Срок подготовки]),ТаблДан[Срок отправки],ТаблДан[Срок подготовки]))</f>
        <v>2023</v>
      </c>
      <c r="C387" s="26" t="str">
        <f>TEXT(ТаблДан[[#This Row],[Срок подготовки]],"МММ")</f>
        <v>июл</v>
      </c>
      <c r="D387" s="28">
        <v>45132</v>
      </c>
      <c r="E387" s="21">
        <v>45134</v>
      </c>
      <c r="F387" s="32">
        <v>45132</v>
      </c>
      <c r="G387" s="21">
        <v>45138</v>
      </c>
      <c r="H387" s="22" t="s">
        <v>5</v>
      </c>
      <c r="I387" s="23" t="s">
        <v>29</v>
      </c>
      <c r="J387" s="24" t="s">
        <v>11</v>
      </c>
      <c r="K387" s="25">
        <f>MAX(ТаблДан[Дата подготовки]-ТаблДан[Срок подготовки],0)</f>
        <v>0</v>
      </c>
      <c r="L387" s="25">
        <f>MAX(ТаблДан[[#This Row],[Дата отправки]]-ТаблДан[[#This Row],[Срок отправки]],0)</f>
        <v>0</v>
      </c>
      <c r="M387" s="25">
        <f>IF(ISBLANK(ТаблДан[[#This Row],[Дата подготовки]]),0,-MIN(ТаблДан[Дата подготовки]-ТаблДан[Срок подготовки],0))</f>
        <v>2</v>
      </c>
      <c r="N387" s="25">
        <f>IF(ISBLANK(ТаблДан[[#This Row],[Дата отправки]]),0,-MIN(ТаблДан[Дата отправки]-ТаблДан[Срок отправки],0))</f>
        <v>6</v>
      </c>
      <c r="O387" s="25">
        <f>IF(ISBLANK(ТаблДан[[#This Row],[Дата подготовки]]),0,(ТаблДан[Задержка подготовки]=0)+0)</f>
        <v>1</v>
      </c>
      <c r="P387" s="25">
        <f>IF(ISBLANK(ТаблДан[[#This Row],[Дата подготовки]]),0,1-ТаблДан[[#This Row],[Подготовка без задержки]])</f>
        <v>0</v>
      </c>
      <c r="Q387" s="25">
        <f>IF(ISBLANK(ТаблДан[[#This Row],[Дата отправки]]),0,(ТаблДан[[#This Row],[Задержка отправки]]=0)+0)</f>
        <v>1</v>
      </c>
      <c r="R387" s="25">
        <f>IF(ISBLANK(ТаблДан[[#This Row],[Дата отправки]]),0,1-ТаблДан[[#This Row],[Отправка 
без задержки]])</f>
        <v>0</v>
      </c>
      <c r="S387" s="46" t="str">
        <f>IF(COUNTBLANK(ТаблДан[[#This Row],[Дата подготовки]:[Периодичность]])&gt;0,"Пустые ячейки", "")</f>
        <v/>
      </c>
    </row>
    <row r="388" spans="2:19" ht="27" hidden="1" customHeight="1" x14ac:dyDescent="0.25">
      <c r="B388" s="19">
        <f>YEAR(IF(ISBLANK(ТаблДан[Срок подготовки]),ТаблДан[Срок отправки],ТаблДан[Срок подготовки]))</f>
        <v>2023</v>
      </c>
      <c r="C388" s="26" t="str">
        <f>TEXT(ТаблДан[[#This Row],[Срок подготовки]],"МММ")</f>
        <v>июл</v>
      </c>
      <c r="D388" s="28">
        <v>45132</v>
      </c>
      <c r="E388" s="21">
        <v>45134</v>
      </c>
      <c r="F388" s="32">
        <v>45132</v>
      </c>
      <c r="G388" s="21">
        <v>45138</v>
      </c>
      <c r="H388" s="22" t="s">
        <v>5</v>
      </c>
      <c r="I388" s="23" t="s">
        <v>28</v>
      </c>
      <c r="J388" s="24" t="s">
        <v>11</v>
      </c>
      <c r="K388" s="25">
        <f>MAX(ТаблДан[Дата подготовки]-ТаблДан[Срок подготовки],0)</f>
        <v>0</v>
      </c>
      <c r="L388" s="25">
        <f>MAX(ТаблДан[[#This Row],[Дата отправки]]-ТаблДан[[#This Row],[Срок отправки]],0)</f>
        <v>0</v>
      </c>
      <c r="M388" s="25">
        <f>IF(ISBLANK(ТаблДан[[#This Row],[Дата подготовки]]),0,-MIN(ТаблДан[Дата подготовки]-ТаблДан[Срок подготовки],0))</f>
        <v>2</v>
      </c>
      <c r="N388" s="25">
        <f>IF(ISBLANK(ТаблДан[[#This Row],[Дата отправки]]),0,-MIN(ТаблДан[Дата отправки]-ТаблДан[Срок отправки],0))</f>
        <v>6</v>
      </c>
      <c r="O388" s="25">
        <f>IF(ISBLANK(ТаблДан[[#This Row],[Дата подготовки]]),0,(ТаблДан[Задержка подготовки]=0)+0)</f>
        <v>1</v>
      </c>
      <c r="P388" s="25">
        <f>IF(ISBLANK(ТаблДан[[#This Row],[Дата подготовки]]),0,1-ТаблДан[[#This Row],[Подготовка без задержки]])</f>
        <v>0</v>
      </c>
      <c r="Q388" s="25">
        <f>IF(ISBLANK(ТаблДан[[#This Row],[Дата отправки]]),0,(ТаблДан[[#This Row],[Задержка отправки]]=0)+0)</f>
        <v>1</v>
      </c>
      <c r="R388" s="25">
        <f>IF(ISBLANK(ТаблДан[[#This Row],[Дата отправки]]),0,1-ТаблДан[[#This Row],[Отправка 
без задержки]])</f>
        <v>0</v>
      </c>
      <c r="S388" s="46" t="str">
        <f>IF(COUNTBLANK(ТаблДан[[#This Row],[Дата подготовки]:[Периодичность]])&gt;0,"Пустые ячейки", "")</f>
        <v/>
      </c>
    </row>
    <row r="389" spans="2:19" ht="27" hidden="1" customHeight="1" x14ac:dyDescent="0.25">
      <c r="B389" s="19">
        <f>YEAR(IF(ISBLANK(ТаблДан[Срок подготовки]),ТаблДан[Срок отправки],ТаблДан[Срок подготовки]))</f>
        <v>2023</v>
      </c>
      <c r="C389" s="26" t="str">
        <f>TEXT(ТаблДан[[#This Row],[Срок подготовки]],"МММ")</f>
        <v>июл</v>
      </c>
      <c r="D389" s="28">
        <v>45124</v>
      </c>
      <c r="E389" s="21">
        <v>45134</v>
      </c>
      <c r="F389" s="32">
        <v>45127</v>
      </c>
      <c r="G389" s="21">
        <v>45138</v>
      </c>
      <c r="H389" s="22" t="s">
        <v>6</v>
      </c>
      <c r="I389" s="23" t="s">
        <v>67</v>
      </c>
      <c r="J389" s="24" t="s">
        <v>11</v>
      </c>
      <c r="K389" s="25">
        <f>MAX(ТаблДан[Дата подготовки]-ТаблДан[Срок подготовки],0)</f>
        <v>0</v>
      </c>
      <c r="L389" s="25">
        <f>MAX(ТаблДан[[#This Row],[Дата отправки]]-ТаблДан[[#This Row],[Срок отправки]],0)</f>
        <v>0</v>
      </c>
      <c r="M389" s="25">
        <f>IF(ISBLANK(ТаблДан[[#This Row],[Дата подготовки]]),0,-MIN(ТаблДан[Дата подготовки]-ТаблДан[Срок подготовки],0))</f>
        <v>10</v>
      </c>
      <c r="N389" s="25">
        <f>IF(ISBLANK(ТаблДан[[#This Row],[Дата отправки]]),0,-MIN(ТаблДан[Дата отправки]-ТаблДан[Срок отправки],0))</f>
        <v>11</v>
      </c>
      <c r="O389" s="25">
        <f>IF(ISBLANK(ТаблДан[[#This Row],[Дата подготовки]]),0,(ТаблДан[Задержка подготовки]=0)+0)</f>
        <v>1</v>
      </c>
      <c r="P389" s="25">
        <f>IF(ISBLANK(ТаблДан[[#This Row],[Дата подготовки]]),0,1-ТаблДан[[#This Row],[Подготовка без задержки]])</f>
        <v>0</v>
      </c>
      <c r="Q389" s="25">
        <f>IF(ISBLANK(ТаблДан[[#This Row],[Дата отправки]]),0,(ТаблДан[[#This Row],[Задержка отправки]]=0)+0)</f>
        <v>1</v>
      </c>
      <c r="R389" s="25">
        <f>IF(ISBLANK(ТаблДан[[#This Row],[Дата отправки]]),0,1-ТаблДан[[#This Row],[Отправка 
без задержки]])</f>
        <v>0</v>
      </c>
      <c r="S389" s="46" t="str">
        <f>IF(COUNTBLANK(ТаблДан[[#This Row],[Дата подготовки]:[Периодичность]])&gt;0,"Пустые ячейки", "")</f>
        <v/>
      </c>
    </row>
    <row r="390" spans="2:19" ht="27" hidden="1" customHeight="1" x14ac:dyDescent="0.25">
      <c r="B390" s="19">
        <f>YEAR(IF(ISBLANK(ТаблДан[Срок подготовки]),ТаблДан[Срок отправки],ТаблДан[Срок подготовки]))</f>
        <v>2023</v>
      </c>
      <c r="C390" s="26" t="str">
        <f>TEXT(ТаблДан[[#This Row],[Срок подготовки]],"МММ")</f>
        <v>июл</v>
      </c>
      <c r="D390" s="28">
        <v>45119</v>
      </c>
      <c r="E390" s="21">
        <v>45120</v>
      </c>
      <c r="F390" s="32">
        <v>45120</v>
      </c>
      <c r="G390" s="21">
        <v>45124</v>
      </c>
      <c r="H390" s="22" t="s">
        <v>3</v>
      </c>
      <c r="I390" s="48" t="s">
        <v>20</v>
      </c>
      <c r="J390" s="24" t="s">
        <v>9</v>
      </c>
      <c r="K390" s="25">
        <f>MAX(ТаблДан[Дата подготовки]-ТаблДан[Срок подготовки],0)</f>
        <v>0</v>
      </c>
      <c r="L390" s="25">
        <f>MAX(ТаблДан[[#This Row],[Дата отправки]]-ТаблДан[[#This Row],[Срок отправки]],0)</f>
        <v>0</v>
      </c>
      <c r="M390" s="25">
        <f>IF(ISBLANK(ТаблДан[[#This Row],[Дата подготовки]]),0,-MIN(ТаблДан[Дата подготовки]-ТаблДан[Срок подготовки],0))</f>
        <v>1</v>
      </c>
      <c r="N390" s="25">
        <f>IF(ISBLANK(ТаблДан[[#This Row],[Дата отправки]]),0,-MIN(ТаблДан[Дата отправки]-ТаблДан[Срок отправки],0))</f>
        <v>4</v>
      </c>
      <c r="O390" s="25">
        <f>IF(ISBLANK(ТаблДан[[#This Row],[Дата подготовки]]),0,(ТаблДан[Задержка подготовки]=0)+0)</f>
        <v>1</v>
      </c>
      <c r="P390" s="25">
        <f>IF(ISBLANK(ТаблДан[[#This Row],[Дата подготовки]]),0,1-ТаблДан[[#This Row],[Подготовка без задержки]])</f>
        <v>0</v>
      </c>
      <c r="Q390" s="25">
        <f>IF(ISBLANK(ТаблДан[[#This Row],[Дата отправки]]),0,(ТаблДан[[#This Row],[Задержка отправки]]=0)+0)</f>
        <v>1</v>
      </c>
      <c r="R390" s="25">
        <f>IF(ISBLANK(ТаблДан[[#This Row],[Дата отправки]]),0,1-ТаблДан[[#This Row],[Отправка 
без задержки]])</f>
        <v>0</v>
      </c>
      <c r="S390" s="47" t="str">
        <f>IF(COUNTBLANK(ТаблДан[[#This Row],[Дата подготовки]:[Периодичность]])&gt;0,"Пустые ячейки", "")</f>
        <v/>
      </c>
    </row>
    <row r="391" spans="2:19" ht="27" hidden="1" customHeight="1" x14ac:dyDescent="0.25">
      <c r="B391" s="19">
        <f>YEAR(IF(ISBLANK(ТаблДан[Срок подготовки]),ТаблДан[Срок отправки],ТаблДан[Срок подготовки]))</f>
        <v>2023</v>
      </c>
      <c r="C391" s="26" t="str">
        <f>TEXT(ТаблДан[[#This Row],[Срок подготовки]],"МММ")</f>
        <v>июл</v>
      </c>
      <c r="D391" s="28">
        <v>45112</v>
      </c>
      <c r="E391" s="32">
        <v>45112</v>
      </c>
      <c r="F391" s="32">
        <v>45112</v>
      </c>
      <c r="G391" s="21">
        <v>45114</v>
      </c>
      <c r="H391" s="22" t="s">
        <v>0</v>
      </c>
      <c r="I391" s="48" t="s">
        <v>32</v>
      </c>
      <c r="J391" s="24" t="s">
        <v>11</v>
      </c>
      <c r="K391" s="25">
        <f>MAX(ТаблДан[Дата подготовки]-ТаблДан[Срок подготовки],0)</f>
        <v>0</v>
      </c>
      <c r="L391" s="25">
        <f>MAX(ТаблДан[[#This Row],[Дата отправки]]-ТаблДан[[#This Row],[Срок отправки]],0)</f>
        <v>0</v>
      </c>
      <c r="M391" s="25">
        <f>IF(ISBLANK(ТаблДан[[#This Row],[Дата подготовки]]),0,-MIN(ТаблДан[Дата подготовки]-ТаблДан[Срок подготовки],0))</f>
        <v>0</v>
      </c>
      <c r="N391" s="25">
        <f>IF(ISBLANK(ТаблДан[[#This Row],[Дата отправки]]),0,-MIN(ТаблДан[Дата отправки]-ТаблДан[Срок отправки],0))</f>
        <v>2</v>
      </c>
      <c r="O391" s="25">
        <f>IF(ISBLANK(ТаблДан[[#This Row],[Дата подготовки]]),0,(ТаблДан[Задержка подготовки]=0)+0)</f>
        <v>1</v>
      </c>
      <c r="P391" s="25">
        <f>IF(ISBLANK(ТаблДан[[#This Row],[Дата подготовки]]),0,1-ТаблДан[[#This Row],[Подготовка без задержки]])</f>
        <v>0</v>
      </c>
      <c r="Q391" s="25">
        <f>IF(ISBLANK(ТаблДан[[#This Row],[Дата отправки]]),0,(ТаблДан[[#This Row],[Задержка отправки]]=0)+0)</f>
        <v>1</v>
      </c>
      <c r="R391" s="25">
        <f>IF(ISBLANK(ТаблДан[[#This Row],[Дата отправки]]),0,1-ТаблДан[[#This Row],[Отправка 
без задержки]])</f>
        <v>0</v>
      </c>
      <c r="S391" s="47" t="str">
        <f>IF(COUNTBLANK(ТаблДан[[#This Row],[Дата подготовки]:[Периодичность]])&gt;0,"Пустые ячейки", "")</f>
        <v/>
      </c>
    </row>
    <row r="392" spans="2:19" ht="27" hidden="1" customHeight="1" x14ac:dyDescent="0.25">
      <c r="B392" s="19">
        <f>YEAR(IF(ISBLANK(ТаблДан[Срок подготовки]),ТаблДан[Срок отправки],ТаблДан[Срок подготовки]))</f>
        <v>2023</v>
      </c>
      <c r="C392" s="26" t="str">
        <f>TEXT(ТаблДан[[#This Row],[Срок подготовки]],"МММ")</f>
        <v>июл</v>
      </c>
      <c r="D392" s="28">
        <v>45131</v>
      </c>
      <c r="E392" s="21">
        <v>45134</v>
      </c>
      <c r="F392" s="32">
        <v>45131</v>
      </c>
      <c r="G392" s="21">
        <v>45138</v>
      </c>
      <c r="H392" s="22" t="s">
        <v>7</v>
      </c>
      <c r="I392" s="23" t="s">
        <v>22</v>
      </c>
      <c r="J392" s="24" t="s">
        <v>11</v>
      </c>
      <c r="K392" s="25">
        <v>0</v>
      </c>
      <c r="L392" s="25">
        <v>0</v>
      </c>
      <c r="M392" s="25">
        <v>1</v>
      </c>
      <c r="N392" s="25">
        <v>0</v>
      </c>
      <c r="O392" s="25">
        <f>IF(ISBLANK(ТаблДан[[#This Row],[Дата подготовки]]),0,(ТаблДан[Задержка подготовки]=0)+0)</f>
        <v>1</v>
      </c>
      <c r="P392" s="25">
        <f>IF(ISBLANK(ТаблДан[[#This Row],[Дата подготовки]]),0,1-ТаблДан[[#This Row],[Подготовка без задержки]])</f>
        <v>0</v>
      </c>
      <c r="Q392" s="25">
        <f>IF(ISBLANK(ТаблДан[[#This Row],[Дата отправки]]),0,(ТаблДан[[#This Row],[Задержка отправки]]=0)+0)</f>
        <v>1</v>
      </c>
      <c r="R392" s="25">
        <f>IF(ISBLANK(ТаблДан[[#This Row],[Дата отправки]]),0,1-ТаблДан[[#This Row],[Отправка 
без задержки]])</f>
        <v>0</v>
      </c>
      <c r="S392" s="47" t="str">
        <f>IF(COUNTBLANK(ТаблДан[[#This Row],[Дата подготовки]:[Периодичность]])&gt;0,"Пустые ячейки", "")</f>
        <v/>
      </c>
    </row>
    <row r="393" spans="2:19" ht="21.75" hidden="1" customHeight="1" x14ac:dyDescent="0.25">
      <c r="B393" s="19">
        <f>YEAR(IF(ISBLANK(ТаблДан[Срок подготовки]),ТаблДан[Срок отправки],ТаблДан[Срок подготовки]))</f>
        <v>2023</v>
      </c>
      <c r="C393" s="26" t="str">
        <f>TEXT(ТаблДан[[#This Row],[Срок подготовки]],"МММ")</f>
        <v>авг</v>
      </c>
      <c r="D393" s="28">
        <v>45147</v>
      </c>
      <c r="E393" s="21">
        <v>45148</v>
      </c>
      <c r="F393" s="32">
        <v>45147</v>
      </c>
      <c r="G393" s="21">
        <v>45152</v>
      </c>
      <c r="H393" s="22" t="s">
        <v>3</v>
      </c>
      <c r="I393" s="23" t="s">
        <v>73</v>
      </c>
      <c r="J393" s="24" t="s">
        <v>9</v>
      </c>
      <c r="K393" s="25">
        <f>MAX(ТаблДан[Дата подготовки]-ТаблДан[Срок подготовки],0)</f>
        <v>0</v>
      </c>
      <c r="L393" s="25">
        <f>MAX(ТаблДан[[#This Row],[Дата отправки]]-ТаблДан[[#This Row],[Срок отправки]],0)</f>
        <v>0</v>
      </c>
      <c r="M393" s="25">
        <f>IF(ISBLANK(ТаблДан[[#This Row],[Дата подготовки]]),0,-MIN(ТаблДан[Дата подготовки]-ТаблДан[Срок подготовки],0))</f>
        <v>1</v>
      </c>
      <c r="N393" s="25">
        <f>IF(ISBLANK(ТаблДан[[#This Row],[Дата отправки]]),0,-MIN(ТаблДан[Дата отправки]-ТаблДан[Срок отправки],0))</f>
        <v>5</v>
      </c>
      <c r="O393" s="25">
        <f>IF(ISBLANK(ТаблДан[[#This Row],[Дата подготовки]]),0,(ТаблДан[Задержка подготовки]=0)+0)</f>
        <v>1</v>
      </c>
      <c r="P393" s="25">
        <f>IF(ISBLANK(ТаблДан[[#This Row],[Дата подготовки]]),0,1-ТаблДан[[#This Row],[Подготовка без задержки]])</f>
        <v>0</v>
      </c>
      <c r="Q393" s="25">
        <f>IF(ISBLANK(ТаблДан[[#This Row],[Дата отправки]]),0,(ТаблДан[[#This Row],[Задержка отправки]]=0)+0)</f>
        <v>1</v>
      </c>
      <c r="R393" s="25">
        <f>IF(ISBLANK(ТаблДан[[#This Row],[Дата отправки]]),0,1-ТаблДан[[#This Row],[Отправка 
без задержки]])</f>
        <v>0</v>
      </c>
      <c r="S393" s="47" t="str">
        <f>IF(COUNTBLANK(ТаблДан[[#This Row],[Дата подготовки]:[Периодичность]])&gt;0,"Пустые ячейки", "")</f>
        <v/>
      </c>
    </row>
    <row r="394" spans="2:19" ht="21.75" hidden="1" customHeight="1" x14ac:dyDescent="0.25">
      <c r="B394" s="19">
        <f>YEAR(IF(ISBLANK(ТаблДан[Срок подготовки]),ТаблДан[Срок отправки],ТаблДан[Срок подготовки]))</f>
        <v>2023</v>
      </c>
      <c r="C394" s="26" t="str">
        <f>TEXT(ТаблДан[[#This Row],[Срок подготовки]],"МММ")</f>
        <v>авг</v>
      </c>
      <c r="D394" s="28">
        <v>45145</v>
      </c>
      <c r="E394" s="21">
        <v>45149</v>
      </c>
      <c r="F394" s="32">
        <v>45146</v>
      </c>
      <c r="G394" s="21">
        <v>45153</v>
      </c>
      <c r="H394" s="22" t="s">
        <v>3</v>
      </c>
      <c r="I394" s="23" t="s">
        <v>23</v>
      </c>
      <c r="J394" s="24" t="s">
        <v>9</v>
      </c>
      <c r="K394" s="25">
        <f>MAX(ТаблДан[Дата подготовки]-ТаблДан[Срок подготовки],0)</f>
        <v>0</v>
      </c>
      <c r="L394" s="25">
        <f>MAX(ТаблДан[[#This Row],[Дата отправки]]-ТаблДан[[#This Row],[Срок отправки]],0)</f>
        <v>0</v>
      </c>
      <c r="M394" s="25">
        <f>IF(ISBLANK(ТаблДан[[#This Row],[Дата подготовки]]),0,-MIN(ТаблДан[Дата подготовки]-ТаблДан[Срок подготовки],0))</f>
        <v>4</v>
      </c>
      <c r="N394" s="25">
        <f>IF(ISBLANK(ТаблДан[[#This Row],[Дата отправки]]),0,-MIN(ТаблДан[Дата отправки]-ТаблДан[Срок отправки],0))</f>
        <v>7</v>
      </c>
      <c r="O394" s="25">
        <f>IF(ISBLANK(ТаблДан[[#This Row],[Дата подготовки]]),0,(ТаблДан[Задержка подготовки]=0)+0)</f>
        <v>1</v>
      </c>
      <c r="P394" s="25">
        <f>IF(ISBLANK(ТаблДан[[#This Row],[Дата подготовки]]),0,1-ТаблДан[[#This Row],[Подготовка без задержки]])</f>
        <v>0</v>
      </c>
      <c r="Q394" s="25">
        <f>IF(ISBLANK(ТаблДан[[#This Row],[Дата отправки]]),0,(ТаблДан[[#This Row],[Задержка отправки]]=0)+0)</f>
        <v>1</v>
      </c>
      <c r="R394" s="25">
        <f>IF(ISBLANK(ТаблДан[[#This Row],[Дата отправки]]),0,1-ТаблДан[[#This Row],[Отправка 
без задержки]])</f>
        <v>0</v>
      </c>
      <c r="S394" s="47" t="str">
        <f>IF(COUNTBLANK(ТаблДан[[#This Row],[Дата подготовки]:[Периодичность]])&gt;0,"Пустые ячейки", "")</f>
        <v/>
      </c>
    </row>
    <row r="395" spans="2:19" ht="21.75" hidden="1" customHeight="1" x14ac:dyDescent="0.25">
      <c r="B395" s="19">
        <f>YEAR(IF(ISBLANK(ТаблДан[Срок подготовки]),ТаблДан[Срок отправки],ТаблДан[Срок подготовки]))</f>
        <v>2023</v>
      </c>
      <c r="C395" s="26" t="str">
        <f>TEXT(ТаблДан[[#This Row],[Срок подготовки]],"МММ")</f>
        <v>авг</v>
      </c>
      <c r="D395" s="28">
        <v>45145</v>
      </c>
      <c r="E395" s="21">
        <v>45149</v>
      </c>
      <c r="F395" s="32">
        <v>45146</v>
      </c>
      <c r="G395" s="21">
        <v>45153</v>
      </c>
      <c r="H395" s="22" t="s">
        <v>3</v>
      </c>
      <c r="I395" s="23" t="s">
        <v>30</v>
      </c>
      <c r="J395" s="24" t="s">
        <v>9</v>
      </c>
      <c r="K395" s="25">
        <f>MAX(ТаблДан[Дата подготовки]-ТаблДан[Срок подготовки],0)</f>
        <v>0</v>
      </c>
      <c r="L395" s="25">
        <f>MAX(ТаблДан[[#This Row],[Дата отправки]]-ТаблДан[[#This Row],[Срок отправки]],0)</f>
        <v>0</v>
      </c>
      <c r="M395" s="25">
        <f>IF(ISBLANK(ТаблДан[[#This Row],[Дата подготовки]]),0,-MIN(ТаблДан[Дата подготовки]-ТаблДан[Срок подготовки],0))</f>
        <v>4</v>
      </c>
      <c r="N395" s="25">
        <f>IF(ISBLANK(ТаблДан[[#This Row],[Дата отправки]]),0,-MIN(ТаблДан[Дата отправки]-ТаблДан[Срок отправки],0))</f>
        <v>7</v>
      </c>
      <c r="O395" s="25">
        <f>IF(ISBLANK(ТаблДан[[#This Row],[Дата подготовки]]),0,(ТаблДан[Задержка подготовки]=0)+0)</f>
        <v>1</v>
      </c>
      <c r="P395" s="25">
        <f>IF(ISBLANK(ТаблДан[[#This Row],[Дата подготовки]]),0,1-ТаблДан[[#This Row],[Подготовка без задержки]])</f>
        <v>0</v>
      </c>
      <c r="Q395" s="25">
        <f>IF(ISBLANK(ТаблДан[[#This Row],[Дата отправки]]),0,(ТаблДан[[#This Row],[Задержка отправки]]=0)+0)</f>
        <v>1</v>
      </c>
      <c r="R395" s="25">
        <f>IF(ISBLANK(ТаблДан[[#This Row],[Дата отправки]]),0,1-ТаблДан[[#This Row],[Отправка 
без задержки]])</f>
        <v>0</v>
      </c>
      <c r="S395" s="47" t="str">
        <f>IF(COUNTBLANK(ТаблДан[[#This Row],[Дата подготовки]:[Периодичность]])&gt;0,"Пустые ячейки", "")</f>
        <v/>
      </c>
    </row>
    <row r="396" spans="2:19" ht="21.75" hidden="1" customHeight="1" x14ac:dyDescent="0.25">
      <c r="B396" s="19">
        <f>YEAR(IF(ISBLANK(ТаблДан[Срок подготовки]),ТаблДан[Срок отправки],ТаблДан[Срок подготовки]))</f>
        <v>2023</v>
      </c>
      <c r="C396" s="26" t="str">
        <f>TEXT(ТаблДан[[#This Row],[Срок подготовки]],"МММ")</f>
        <v>авг</v>
      </c>
      <c r="D396" s="28">
        <v>45145</v>
      </c>
      <c r="E396" s="21">
        <v>45149</v>
      </c>
      <c r="F396" s="32">
        <v>45148</v>
      </c>
      <c r="G396" s="21">
        <v>45153</v>
      </c>
      <c r="H396" s="22" t="s">
        <v>3</v>
      </c>
      <c r="I396" s="23" t="s">
        <v>78</v>
      </c>
      <c r="J396" s="24" t="s">
        <v>11</v>
      </c>
      <c r="K396" s="25">
        <f>MAX(ТаблДан[Дата подготовки]-ТаблДан[Срок подготовки],0)</f>
        <v>0</v>
      </c>
      <c r="L396" s="25">
        <f>MAX(ТаблДан[[#This Row],[Дата отправки]]-ТаблДан[[#This Row],[Срок отправки]],0)</f>
        <v>0</v>
      </c>
      <c r="M396" s="25">
        <f>IF(ISBLANK(ТаблДан[[#This Row],[Дата подготовки]]),0,-MIN(ТаблДан[Дата подготовки]-ТаблДан[Срок подготовки],0))</f>
        <v>4</v>
      </c>
      <c r="N396" s="25">
        <f>IF(ISBLANK(ТаблДан[[#This Row],[Дата отправки]]),0,-MIN(ТаблДан[Дата отправки]-ТаблДан[Срок отправки],0))</f>
        <v>5</v>
      </c>
      <c r="O396" s="25">
        <f>IF(ISBLANK(ТаблДан[[#This Row],[Дата подготовки]]),0,(ТаблДан[Задержка подготовки]=0)+0)</f>
        <v>1</v>
      </c>
      <c r="P396" s="25">
        <f>IF(ISBLANK(ТаблДан[[#This Row],[Дата подготовки]]),0,1-ТаблДан[[#This Row],[Подготовка без задержки]])</f>
        <v>0</v>
      </c>
      <c r="Q396" s="25">
        <f>IF(ISBLANK(ТаблДан[[#This Row],[Дата отправки]]),0,(ТаблДан[[#This Row],[Задержка отправки]]=0)+0)</f>
        <v>1</v>
      </c>
      <c r="R396" s="25">
        <f>IF(ISBLANK(ТаблДан[[#This Row],[Дата отправки]]),0,1-ТаблДан[[#This Row],[Отправка 
без задержки]])</f>
        <v>0</v>
      </c>
      <c r="S396" s="47" t="str">
        <f>IF(COUNTBLANK(ТаблДан[[#This Row],[Дата подготовки]:[Периодичность]])&gt;0,"Пустые ячейки", "")</f>
        <v/>
      </c>
    </row>
    <row r="397" spans="2:19" ht="21.75" hidden="1" customHeight="1" x14ac:dyDescent="0.25">
      <c r="B397" s="19">
        <f>YEAR(IF(ISBLANK(ТаблДан[Срок подготовки]),ТаблДан[Срок отправки],ТаблДан[Срок подготовки]))</f>
        <v>2023</v>
      </c>
      <c r="C397" s="26" t="str">
        <f>TEXT(ТаблДан[[#This Row],[Срок подготовки]],"МММ")</f>
        <v>авг</v>
      </c>
      <c r="D397" s="28">
        <v>45145</v>
      </c>
      <c r="E397" s="21">
        <v>45149</v>
      </c>
      <c r="F397" s="32">
        <v>45146</v>
      </c>
      <c r="G397" s="21">
        <v>45153</v>
      </c>
      <c r="H397" s="22" t="s">
        <v>3</v>
      </c>
      <c r="I397" s="48" t="s">
        <v>20</v>
      </c>
      <c r="J397" s="24" t="s">
        <v>9</v>
      </c>
      <c r="K397" s="25">
        <f>MAX(ТаблДан[Дата подготовки]-ТаблДан[Срок подготовки],0)</f>
        <v>0</v>
      </c>
      <c r="L397" s="25">
        <f>MAX(ТаблДан[[#This Row],[Дата отправки]]-ТаблДан[[#This Row],[Срок отправки]],0)</f>
        <v>0</v>
      </c>
      <c r="M397" s="25">
        <f>IF(ISBLANK(ТаблДан[[#This Row],[Дата подготовки]]),0,-MIN(ТаблДан[Дата подготовки]-ТаблДан[Срок подготовки],0))</f>
        <v>4</v>
      </c>
      <c r="N397" s="25">
        <f>IF(ISBLANK(ТаблДан[[#This Row],[Дата отправки]]),0,-MIN(ТаблДан[Дата отправки]-ТаблДан[Срок отправки],0))</f>
        <v>7</v>
      </c>
      <c r="O397" s="25">
        <f>IF(ISBLANK(ТаблДан[[#This Row],[Дата подготовки]]),0,(ТаблДан[Задержка подготовки]=0)+0)</f>
        <v>1</v>
      </c>
      <c r="P397" s="25">
        <f>IF(ISBLANK(ТаблДан[[#This Row],[Дата подготовки]]),0,1-ТаблДан[[#This Row],[Подготовка без задержки]])</f>
        <v>0</v>
      </c>
      <c r="Q397" s="25">
        <f>IF(ISBLANK(ТаблДан[[#This Row],[Дата отправки]]),0,(ТаблДан[[#This Row],[Задержка отправки]]=0)+0)</f>
        <v>1</v>
      </c>
      <c r="R397" s="25">
        <f>IF(ISBLANK(ТаблДан[[#This Row],[Дата отправки]]),0,1-ТаблДан[[#This Row],[Отправка 
без задержки]])</f>
        <v>0</v>
      </c>
      <c r="S397" s="47" t="str">
        <f>IF(COUNTBLANK(ТаблДан[[#This Row],[Дата подготовки]:[Периодичность]])&gt;0,"Пустые ячейки", "")</f>
        <v/>
      </c>
    </row>
    <row r="398" spans="2:19" ht="21.75" hidden="1" customHeight="1" x14ac:dyDescent="0.25">
      <c r="B398" s="19">
        <f>YEAR(IF(ISBLANK(ТаблДан[Срок подготовки]),ТаблДан[Срок отправки],ТаблДан[Срок подготовки]))</f>
        <v>2023</v>
      </c>
      <c r="C398" s="26" t="str">
        <f>TEXT(ТаблДан[[#This Row],[Срок подготовки]],"МММ")</f>
        <v>авг</v>
      </c>
      <c r="D398" s="28">
        <v>45145</v>
      </c>
      <c r="E398" s="21">
        <v>45149</v>
      </c>
      <c r="F398" s="32">
        <v>45146</v>
      </c>
      <c r="G398" s="21">
        <v>45153</v>
      </c>
      <c r="H398" s="22" t="s">
        <v>3</v>
      </c>
      <c r="I398" s="23" t="s">
        <v>53</v>
      </c>
      <c r="J398" s="24" t="s">
        <v>9</v>
      </c>
      <c r="K398" s="25">
        <f>MAX(ТаблДан[Дата подготовки]-ТаблДан[Срок подготовки],0)</f>
        <v>0</v>
      </c>
      <c r="L398" s="25">
        <f>MAX(ТаблДан[[#This Row],[Дата отправки]]-ТаблДан[[#This Row],[Срок отправки]],0)</f>
        <v>0</v>
      </c>
      <c r="M398" s="25">
        <f>IF(ISBLANK(ТаблДан[[#This Row],[Дата подготовки]]),0,-MIN(ТаблДан[Дата подготовки]-ТаблДан[Срок подготовки],0))</f>
        <v>4</v>
      </c>
      <c r="N398" s="25">
        <f>IF(ISBLANK(ТаблДан[[#This Row],[Дата отправки]]),0,-MIN(ТаблДан[Дата отправки]-ТаблДан[Срок отправки],0))</f>
        <v>7</v>
      </c>
      <c r="O398" s="25">
        <f>IF(ISBLANK(ТаблДан[[#This Row],[Дата подготовки]]),0,(ТаблДан[Задержка подготовки]=0)+0)</f>
        <v>1</v>
      </c>
      <c r="P398" s="25">
        <f>IF(ISBLANK(ТаблДан[[#This Row],[Дата подготовки]]),0,1-ТаблДан[[#This Row],[Подготовка без задержки]])</f>
        <v>0</v>
      </c>
      <c r="Q398" s="25">
        <f>IF(ISBLANK(ТаблДан[[#This Row],[Дата отправки]]),0,(ТаблДан[[#This Row],[Задержка отправки]]=0)+0)</f>
        <v>1</v>
      </c>
      <c r="R398" s="25">
        <f>IF(ISBLANK(ТаблДан[[#This Row],[Дата отправки]]),0,1-ТаблДан[[#This Row],[Отправка 
без задержки]])</f>
        <v>0</v>
      </c>
      <c r="S398" s="47" t="str">
        <f>IF(COUNTBLANK(ТаблДан[[#This Row],[Дата подготовки]:[Периодичность]])&gt;0,"Пустые ячейки", "")</f>
        <v/>
      </c>
    </row>
    <row r="399" spans="2:19" ht="21.75" hidden="1" customHeight="1" x14ac:dyDescent="0.25">
      <c r="B399" s="19">
        <f>YEAR(IF(ISBLANK(ТаблДан[Срок подготовки]),ТаблДан[Срок отправки],ТаблДан[Срок подготовки]))</f>
        <v>2023</v>
      </c>
      <c r="C399" s="26" t="str">
        <f>TEXT(ТаблДан[[#This Row],[Срок подготовки]],"МММ")</f>
        <v>авг</v>
      </c>
      <c r="D399" s="28">
        <v>45145</v>
      </c>
      <c r="E399" s="21">
        <v>45149</v>
      </c>
      <c r="F399" s="32">
        <v>45146</v>
      </c>
      <c r="G399" s="21">
        <v>45153</v>
      </c>
      <c r="H399" s="22" t="s">
        <v>3</v>
      </c>
      <c r="I399" s="23" t="s">
        <v>52</v>
      </c>
      <c r="J399" s="24" t="s">
        <v>9</v>
      </c>
      <c r="K399" s="25">
        <f>MAX(ТаблДан[Дата подготовки]-ТаблДан[Срок подготовки],0)</f>
        <v>0</v>
      </c>
      <c r="L399" s="25">
        <f>MAX(ТаблДан[[#This Row],[Дата отправки]]-ТаблДан[[#This Row],[Срок отправки]],0)</f>
        <v>0</v>
      </c>
      <c r="M399" s="25">
        <f>IF(ISBLANK(ТаблДан[[#This Row],[Дата подготовки]]),0,-MIN(ТаблДан[Дата подготовки]-ТаблДан[Срок подготовки],0))</f>
        <v>4</v>
      </c>
      <c r="N399" s="25">
        <f>IF(ISBLANK(ТаблДан[[#This Row],[Дата отправки]]),0,-MIN(ТаблДан[Дата отправки]-ТаблДан[Срок отправки],0))</f>
        <v>7</v>
      </c>
      <c r="O399" s="25">
        <f>IF(ISBLANK(ТаблДан[[#This Row],[Дата подготовки]]),0,(ТаблДан[Задержка подготовки]=0)+0)</f>
        <v>1</v>
      </c>
      <c r="P399" s="25">
        <f>IF(ISBLANK(ТаблДан[[#This Row],[Дата подготовки]]),0,1-ТаблДан[[#This Row],[Подготовка без задержки]])</f>
        <v>0</v>
      </c>
      <c r="Q399" s="25">
        <f>IF(ISBLANK(ТаблДан[[#This Row],[Дата отправки]]),0,(ТаблДан[[#This Row],[Задержка отправки]]=0)+0)</f>
        <v>1</v>
      </c>
      <c r="R399" s="25">
        <f>IF(ISBLANK(ТаблДан[[#This Row],[Дата отправки]]),0,1-ТаблДан[[#This Row],[Отправка 
без задержки]])</f>
        <v>0</v>
      </c>
      <c r="S399" s="47" t="str">
        <f>IF(COUNTBLANK(ТаблДан[[#This Row],[Дата подготовки]:[Периодичность]])&gt;0,"Пустые ячейки", "")</f>
        <v/>
      </c>
    </row>
    <row r="400" spans="2:19" ht="21.75" hidden="1" customHeight="1" x14ac:dyDescent="0.25">
      <c r="B400" s="19">
        <f>YEAR(IF(ISBLANK(ТаблДан[Срок подготовки]),ТаблДан[Срок отправки],ТаблДан[Срок подготовки]))</f>
        <v>2023</v>
      </c>
      <c r="C400" s="26" t="str">
        <f>TEXT(ТаблДан[[#This Row],[Срок подготовки]],"МММ")</f>
        <v>авг</v>
      </c>
      <c r="D400" s="28">
        <v>45119</v>
      </c>
      <c r="E400" s="21">
        <v>45149</v>
      </c>
      <c r="F400" s="32">
        <v>45121</v>
      </c>
      <c r="G400" s="21">
        <v>45153</v>
      </c>
      <c r="H400" s="22" t="s">
        <v>2</v>
      </c>
      <c r="I400" s="23" t="s">
        <v>65</v>
      </c>
      <c r="J400" s="24" t="s">
        <v>9</v>
      </c>
      <c r="K400" s="25">
        <f>MAX(ТаблДан[Дата подготовки]-ТаблДан[Срок подготовки],0)</f>
        <v>0</v>
      </c>
      <c r="L400" s="25">
        <f>MAX(ТаблДан[[#This Row],[Дата отправки]]-ТаблДан[[#This Row],[Срок отправки]],0)</f>
        <v>0</v>
      </c>
      <c r="M400" s="25">
        <f>IF(ISBLANK(ТаблДан[[#This Row],[Дата подготовки]]),0,-MIN(ТаблДан[Дата подготовки]-ТаблДан[Срок подготовки],0))</f>
        <v>30</v>
      </c>
      <c r="N400" s="25">
        <f>IF(ISBLANK(ТаблДан[[#This Row],[Дата отправки]]),0,-MIN(ТаблДан[Дата отправки]-ТаблДан[Срок отправки],0))</f>
        <v>32</v>
      </c>
      <c r="O400" s="25">
        <f>IF(ISBLANK(ТаблДан[[#This Row],[Дата подготовки]]),0,(ТаблДан[Задержка подготовки]=0)+0)</f>
        <v>1</v>
      </c>
      <c r="P400" s="25">
        <f>IF(ISBLANK(ТаблДан[[#This Row],[Дата подготовки]]),0,1-ТаблДан[[#This Row],[Подготовка без задержки]])</f>
        <v>0</v>
      </c>
      <c r="Q400" s="25">
        <f>IF(ISBLANK(ТаблДан[[#This Row],[Дата отправки]]),0,(ТаблДан[[#This Row],[Задержка отправки]]=0)+0)</f>
        <v>1</v>
      </c>
      <c r="R400" s="25">
        <f>IF(ISBLANK(ТаблДан[[#This Row],[Дата отправки]]),0,1-ТаблДан[[#This Row],[Отправка 
без задержки]])</f>
        <v>0</v>
      </c>
      <c r="S400" s="47" t="str">
        <f>IF(COUNTBLANK(ТаблДан[[#This Row],[Дата подготовки]:[Периодичность]])&gt;0,"Пустые ячейки", "")</f>
        <v/>
      </c>
    </row>
    <row r="401" spans="2:19" ht="21.75" hidden="1" customHeight="1" x14ac:dyDescent="0.25">
      <c r="B401" s="19">
        <f>YEAR(IF(ISBLANK(ТаблДан[Срок подготовки]),ТаблДан[Срок отправки],ТаблДан[Срок подготовки]))</f>
        <v>2023</v>
      </c>
      <c r="C401" s="26" t="str">
        <f>TEXT(ТаблДан[[#This Row],[Срок подготовки]],"МММ")</f>
        <v>авг</v>
      </c>
      <c r="D401" s="28">
        <v>45145</v>
      </c>
      <c r="E401" s="21">
        <v>45149</v>
      </c>
      <c r="F401" s="32">
        <v>45147</v>
      </c>
      <c r="G401" s="21">
        <v>45153</v>
      </c>
      <c r="H401" s="22" t="s">
        <v>1</v>
      </c>
      <c r="I401" s="23" t="s">
        <v>36</v>
      </c>
      <c r="J401" s="24" t="s">
        <v>9</v>
      </c>
      <c r="K401" s="25">
        <f>MAX(ТаблДан[Дата подготовки]-ТаблДан[Срок подготовки],0)</f>
        <v>0</v>
      </c>
      <c r="L401" s="25">
        <f>MAX(ТаблДан[[#This Row],[Дата отправки]]-ТаблДан[[#This Row],[Срок отправки]],0)</f>
        <v>0</v>
      </c>
      <c r="M401" s="25">
        <f>IF(ISBLANK(ТаблДан[[#This Row],[Дата подготовки]]),0,-MIN(ТаблДан[Дата подготовки]-ТаблДан[Срок подготовки],0))</f>
        <v>4</v>
      </c>
      <c r="N401" s="25">
        <f>IF(ISBLANK(ТаблДан[[#This Row],[Дата отправки]]),0,-MIN(ТаблДан[Дата отправки]-ТаблДан[Срок отправки],0))</f>
        <v>6</v>
      </c>
      <c r="O401" s="25">
        <f>IF(ISBLANK(ТаблДан[[#This Row],[Дата подготовки]]),0,(ТаблДан[Задержка подготовки]=0)+0)</f>
        <v>1</v>
      </c>
      <c r="P401" s="25">
        <f>IF(ISBLANK(ТаблДан[[#This Row],[Дата подготовки]]),0,1-ТаблДан[[#This Row],[Подготовка без задержки]])</f>
        <v>0</v>
      </c>
      <c r="Q401" s="25">
        <f>IF(ISBLANK(ТаблДан[[#This Row],[Дата отправки]]),0,(ТаблДан[[#This Row],[Задержка отправки]]=0)+0)</f>
        <v>1</v>
      </c>
      <c r="R401" s="25">
        <f>IF(ISBLANK(ТаблДан[[#This Row],[Дата отправки]]),0,1-ТаблДан[[#This Row],[Отправка 
без задержки]])</f>
        <v>0</v>
      </c>
      <c r="S401" s="47" t="str">
        <f>IF(COUNTBLANK(ТаблДан[[#This Row],[Дата подготовки]:[Периодичность]])&gt;0,"Пустые ячейки", "")</f>
        <v/>
      </c>
    </row>
    <row r="402" spans="2:19" ht="21.75" hidden="1" customHeight="1" x14ac:dyDescent="0.25">
      <c r="B402" s="19">
        <f>YEAR(IF(ISBLANK(ТаблДан[Срок подготовки]),ТаблДан[Срок отправки],ТаблДан[Срок подготовки]))</f>
        <v>2023</v>
      </c>
      <c r="C402" s="26" t="str">
        <f>TEXT(ТаблДан[[#This Row],[Срок подготовки]],"МММ")</f>
        <v>авг</v>
      </c>
      <c r="D402" s="28">
        <v>45145</v>
      </c>
      <c r="E402" s="21">
        <v>45149</v>
      </c>
      <c r="F402" s="32">
        <v>45147</v>
      </c>
      <c r="G402" s="21">
        <v>45153</v>
      </c>
      <c r="H402" s="22" t="s">
        <v>1</v>
      </c>
      <c r="I402" s="23" t="s">
        <v>13</v>
      </c>
      <c r="J402" s="24" t="s">
        <v>9</v>
      </c>
      <c r="K402" s="25">
        <f>MAX(ТаблДан[Дата подготовки]-ТаблДан[Срок подготовки],0)</f>
        <v>0</v>
      </c>
      <c r="L402" s="25">
        <f>MAX(ТаблДан[[#This Row],[Дата отправки]]-ТаблДан[[#This Row],[Срок отправки]],0)</f>
        <v>0</v>
      </c>
      <c r="M402" s="25">
        <f>IF(ISBLANK(ТаблДан[[#This Row],[Дата подготовки]]),0,-MIN(ТаблДан[Дата подготовки]-ТаблДан[Срок подготовки],0))</f>
        <v>4</v>
      </c>
      <c r="N402" s="25">
        <f>IF(ISBLANK(ТаблДан[[#This Row],[Дата отправки]]),0,-MIN(ТаблДан[Дата отправки]-ТаблДан[Срок отправки],0))</f>
        <v>6</v>
      </c>
      <c r="O402" s="25">
        <f>IF(ISBLANK(ТаблДан[[#This Row],[Дата подготовки]]),0,(ТаблДан[Задержка подготовки]=0)+0)</f>
        <v>1</v>
      </c>
      <c r="P402" s="25">
        <f>IF(ISBLANK(ТаблДан[[#This Row],[Дата подготовки]]),0,1-ТаблДан[[#This Row],[Подготовка без задержки]])</f>
        <v>0</v>
      </c>
      <c r="Q402" s="25">
        <f>IF(ISBLANK(ТаблДан[[#This Row],[Дата отправки]]),0,(ТаблДан[[#This Row],[Задержка отправки]]=0)+0)</f>
        <v>1</v>
      </c>
      <c r="R402" s="25">
        <f>IF(ISBLANK(ТаблДан[[#This Row],[Дата отправки]]),0,1-ТаблДан[[#This Row],[Отправка 
без задержки]])</f>
        <v>0</v>
      </c>
      <c r="S402" s="47" t="str">
        <f>IF(COUNTBLANK(ТаблДан[[#This Row],[Дата подготовки]:[Периодичность]])&gt;0,"Пустые ячейки", "")</f>
        <v/>
      </c>
    </row>
    <row r="403" spans="2:19" ht="21.75" hidden="1" customHeight="1" x14ac:dyDescent="0.25">
      <c r="B403" s="19">
        <f>YEAR(IF(ISBLANK(ТаблДан[Срок подготовки]),ТаблДан[Срок отправки],ТаблДан[Срок подготовки]))</f>
        <v>2023</v>
      </c>
      <c r="C403" s="26" t="str">
        <f>TEXT(ТаблДан[[#This Row],[Срок подготовки]],"МММ")</f>
        <v>авг</v>
      </c>
      <c r="D403" s="28">
        <v>45145</v>
      </c>
      <c r="E403" s="21">
        <v>45149</v>
      </c>
      <c r="F403" s="32">
        <v>45147</v>
      </c>
      <c r="G403" s="21">
        <v>45153</v>
      </c>
      <c r="H403" s="22" t="s">
        <v>1</v>
      </c>
      <c r="I403" s="23" t="s">
        <v>14</v>
      </c>
      <c r="J403" s="24" t="s">
        <v>9</v>
      </c>
      <c r="K403" s="25">
        <f>MAX(ТаблДан[Дата подготовки]-ТаблДан[Срок подготовки],0)</f>
        <v>0</v>
      </c>
      <c r="L403" s="25">
        <f>MAX(ТаблДан[[#This Row],[Дата отправки]]-ТаблДан[[#This Row],[Срок отправки]],0)</f>
        <v>0</v>
      </c>
      <c r="M403" s="25">
        <f>IF(ISBLANK(ТаблДан[[#This Row],[Дата подготовки]]),0,-MIN(ТаблДан[Дата подготовки]-ТаблДан[Срок подготовки],0))</f>
        <v>4</v>
      </c>
      <c r="N403" s="25">
        <f>IF(ISBLANK(ТаблДан[[#This Row],[Дата отправки]]),0,-MIN(ТаблДан[Дата отправки]-ТаблДан[Срок отправки],0))</f>
        <v>6</v>
      </c>
      <c r="O403" s="25">
        <f>IF(ISBLANK(ТаблДан[[#This Row],[Дата подготовки]]),0,(ТаблДан[Задержка подготовки]=0)+0)</f>
        <v>1</v>
      </c>
      <c r="P403" s="25">
        <f>IF(ISBLANK(ТаблДан[[#This Row],[Дата подготовки]]),0,1-ТаблДан[[#This Row],[Подготовка без задержки]])</f>
        <v>0</v>
      </c>
      <c r="Q403" s="25">
        <f>IF(ISBLANK(ТаблДан[[#This Row],[Дата отправки]]),0,(ТаблДан[[#This Row],[Задержка отправки]]=0)+0)</f>
        <v>1</v>
      </c>
      <c r="R403" s="25">
        <f>IF(ISBLANK(ТаблДан[[#This Row],[Дата отправки]]),0,1-ТаблДан[[#This Row],[Отправка 
без задержки]])</f>
        <v>0</v>
      </c>
      <c r="S403" s="47" t="str">
        <f>IF(COUNTBLANK(ТаблДан[[#This Row],[Дата подготовки]:[Периодичность]])&gt;0,"Пустые ячейки", "")</f>
        <v/>
      </c>
    </row>
    <row r="404" spans="2:19" ht="21.75" hidden="1" customHeight="1" x14ac:dyDescent="0.25">
      <c r="B404" s="19">
        <f>YEAR(IF(ISBLANK(ТаблДан[Срок подготовки]),ТаблДан[Срок отправки],ТаблДан[Срок подготовки]))</f>
        <v>2023</v>
      </c>
      <c r="C404" s="26" t="str">
        <f>TEXT(ТаблДан[[#This Row],[Срок подготовки]],"МММ")</f>
        <v>авг</v>
      </c>
      <c r="D404" s="28">
        <v>45145</v>
      </c>
      <c r="E404" s="21">
        <v>45149</v>
      </c>
      <c r="F404" s="32">
        <v>45147</v>
      </c>
      <c r="G404" s="21">
        <v>45153</v>
      </c>
      <c r="H404" s="22" t="s">
        <v>1</v>
      </c>
      <c r="I404" s="23" t="s">
        <v>86</v>
      </c>
      <c r="J404" s="24" t="s">
        <v>9</v>
      </c>
      <c r="K404" s="25">
        <f>MAX(ТаблДан[Дата подготовки]-ТаблДан[Срок подготовки],0)</f>
        <v>0</v>
      </c>
      <c r="L404" s="25">
        <f>MAX(ТаблДан[[#This Row],[Дата отправки]]-ТаблДан[[#This Row],[Срок отправки]],0)</f>
        <v>0</v>
      </c>
      <c r="M404" s="25">
        <f>IF(ISBLANK(ТаблДан[[#This Row],[Дата подготовки]]),0,-MIN(ТаблДан[Дата подготовки]-ТаблДан[Срок подготовки],0))</f>
        <v>4</v>
      </c>
      <c r="N404" s="25">
        <f>IF(ISBLANK(ТаблДан[[#This Row],[Дата отправки]]),0,-MIN(ТаблДан[Дата отправки]-ТаблДан[Срок отправки],0))</f>
        <v>6</v>
      </c>
      <c r="O404" s="25">
        <f>IF(ISBLANK(ТаблДан[[#This Row],[Дата подготовки]]),0,(ТаблДан[Задержка подготовки]=0)+0)</f>
        <v>1</v>
      </c>
      <c r="P404" s="25">
        <f>IF(ISBLANK(ТаблДан[[#This Row],[Дата подготовки]]),0,1-ТаблДан[[#This Row],[Подготовка без задержки]])</f>
        <v>0</v>
      </c>
      <c r="Q404" s="25">
        <f>IF(ISBLANK(ТаблДан[[#This Row],[Дата отправки]]),0,(ТаблДан[[#This Row],[Задержка отправки]]=0)+0)</f>
        <v>1</v>
      </c>
      <c r="R404" s="25">
        <f>IF(ISBLANK(ТаблДан[[#This Row],[Дата отправки]]),0,1-ТаблДан[[#This Row],[Отправка 
без задержки]])</f>
        <v>0</v>
      </c>
      <c r="S404" s="47" t="str">
        <f>IF(COUNTBLANK(ТаблДан[[#This Row],[Дата подготовки]:[Периодичность]])&gt;0,"Пустые ячейки", "")</f>
        <v/>
      </c>
    </row>
    <row r="405" spans="2:19" ht="21.75" hidden="1" customHeight="1" x14ac:dyDescent="0.25">
      <c r="B405" s="19">
        <f>YEAR(IF(ISBLANK(ТаблДан[Срок подготовки]),ТаблДан[Срок отправки],ТаблДан[Срок подготовки]))</f>
        <v>2023</v>
      </c>
      <c r="C405" s="26" t="str">
        <f>TEXT(ТаблДан[[#This Row],[Срок подготовки]],"МММ")</f>
        <v>авг</v>
      </c>
      <c r="D405" s="28">
        <v>45145</v>
      </c>
      <c r="E405" s="21">
        <v>45149</v>
      </c>
      <c r="F405" s="32">
        <v>45147</v>
      </c>
      <c r="G405" s="21">
        <v>45153</v>
      </c>
      <c r="H405" s="22" t="s">
        <v>1</v>
      </c>
      <c r="I405" s="23" t="s">
        <v>85</v>
      </c>
      <c r="J405" s="24" t="s">
        <v>9</v>
      </c>
      <c r="K405" s="25">
        <f>MAX(ТаблДан[Дата подготовки]-ТаблДан[Срок подготовки],0)</f>
        <v>0</v>
      </c>
      <c r="L405" s="25">
        <f>MAX(ТаблДан[[#This Row],[Дата отправки]]-ТаблДан[[#This Row],[Срок отправки]],0)</f>
        <v>0</v>
      </c>
      <c r="M405" s="25">
        <f>IF(ISBLANK(ТаблДан[[#This Row],[Дата подготовки]]),0,-MIN(ТаблДан[Дата подготовки]-ТаблДан[Срок подготовки],0))</f>
        <v>4</v>
      </c>
      <c r="N405" s="25">
        <f>IF(ISBLANK(ТаблДан[[#This Row],[Дата отправки]]),0,-MIN(ТаблДан[Дата отправки]-ТаблДан[Срок отправки],0))</f>
        <v>6</v>
      </c>
      <c r="O405" s="25">
        <f>IF(ISBLANK(ТаблДан[[#This Row],[Дата подготовки]]),0,(ТаблДан[Задержка подготовки]=0)+0)</f>
        <v>1</v>
      </c>
      <c r="P405" s="25">
        <f>IF(ISBLANK(ТаблДан[[#This Row],[Дата подготовки]]),0,1-ТаблДан[[#This Row],[Подготовка без задержки]])</f>
        <v>0</v>
      </c>
      <c r="Q405" s="25">
        <f>IF(ISBLANK(ТаблДан[[#This Row],[Дата отправки]]),0,(ТаблДан[[#This Row],[Задержка отправки]]=0)+0)</f>
        <v>1</v>
      </c>
      <c r="R405" s="25">
        <f>IF(ISBLANK(ТаблДан[[#This Row],[Дата отправки]]),0,1-ТаблДан[[#This Row],[Отправка 
без задержки]])</f>
        <v>0</v>
      </c>
      <c r="S405" s="47" t="str">
        <f>IF(COUNTBLANK(ТаблДан[[#This Row],[Дата подготовки]:[Периодичность]])&gt;0,"Пустые ячейки", "")</f>
        <v/>
      </c>
    </row>
    <row r="406" spans="2:19" ht="21.75" hidden="1" customHeight="1" x14ac:dyDescent="0.25">
      <c r="B406" s="19">
        <f>YEAR(IF(ISBLANK(ТаблДан[Срок подготовки]),ТаблДан[Срок отправки],ТаблДан[Срок подготовки]))</f>
        <v>2023</v>
      </c>
      <c r="C406" s="26" t="str">
        <f>TEXT(ТаблДан[[#This Row],[Срок подготовки]],"МММ")</f>
        <v>авг</v>
      </c>
      <c r="D406" s="28">
        <v>45145</v>
      </c>
      <c r="E406" s="21">
        <v>45149</v>
      </c>
      <c r="F406" s="32">
        <v>45147</v>
      </c>
      <c r="G406" s="21">
        <v>45153</v>
      </c>
      <c r="H406" s="22" t="s">
        <v>1</v>
      </c>
      <c r="I406" s="23" t="s">
        <v>83</v>
      </c>
      <c r="J406" s="24" t="s">
        <v>9</v>
      </c>
      <c r="K406" s="25">
        <f>MAX(ТаблДан[Дата подготовки]-ТаблДан[Срок подготовки],0)</f>
        <v>0</v>
      </c>
      <c r="L406" s="25">
        <f>MAX(ТаблДан[[#This Row],[Дата отправки]]-ТаблДан[[#This Row],[Срок отправки]],0)</f>
        <v>0</v>
      </c>
      <c r="M406" s="25">
        <f>IF(ISBLANK(ТаблДан[[#This Row],[Дата подготовки]]),0,-MIN(ТаблДан[Дата подготовки]-ТаблДан[Срок подготовки],0))</f>
        <v>4</v>
      </c>
      <c r="N406" s="25">
        <f>IF(ISBLANK(ТаблДан[[#This Row],[Дата отправки]]),0,-MIN(ТаблДан[Дата отправки]-ТаблДан[Срок отправки],0))</f>
        <v>6</v>
      </c>
      <c r="O406" s="25">
        <f>IF(ISBLANK(ТаблДан[[#This Row],[Дата подготовки]]),0,(ТаблДан[Задержка подготовки]=0)+0)</f>
        <v>1</v>
      </c>
      <c r="P406" s="25">
        <f>IF(ISBLANK(ТаблДан[[#This Row],[Дата подготовки]]),0,1-ТаблДан[[#This Row],[Подготовка без задержки]])</f>
        <v>0</v>
      </c>
      <c r="Q406" s="25">
        <f>IF(ISBLANK(ТаблДан[[#This Row],[Дата отправки]]),0,(ТаблДан[[#This Row],[Задержка отправки]]=0)+0)</f>
        <v>1</v>
      </c>
      <c r="R406" s="25">
        <f>IF(ISBLANK(ТаблДан[[#This Row],[Дата отправки]]),0,1-ТаблДан[[#This Row],[Отправка 
без задержки]])</f>
        <v>0</v>
      </c>
      <c r="S406" s="47" t="str">
        <f>IF(COUNTBLANK(ТаблДан[[#This Row],[Дата подготовки]:[Периодичность]])&gt;0,"Пустые ячейки", "")</f>
        <v/>
      </c>
    </row>
    <row r="407" spans="2:19" ht="21.75" hidden="1" customHeight="1" x14ac:dyDescent="0.25">
      <c r="B407" s="19">
        <f>YEAR(IF(ISBLANK(ТаблДан[Срок подготовки]),ТаблДан[Срок отправки],ТаблДан[Срок подготовки]))</f>
        <v>2023</v>
      </c>
      <c r="C407" s="26" t="str">
        <f>TEXT(ТаблДан[[#This Row],[Срок подготовки]],"МММ")</f>
        <v>авг</v>
      </c>
      <c r="D407" s="28">
        <v>45145</v>
      </c>
      <c r="E407" s="21">
        <v>45149</v>
      </c>
      <c r="F407" s="32">
        <v>45147</v>
      </c>
      <c r="G407" s="21">
        <v>45153</v>
      </c>
      <c r="H407" s="22" t="s">
        <v>1</v>
      </c>
      <c r="I407" s="23" t="s">
        <v>84</v>
      </c>
      <c r="J407" s="24" t="s">
        <v>9</v>
      </c>
      <c r="K407" s="25">
        <f>MAX(ТаблДан[Дата подготовки]-ТаблДан[Срок подготовки],0)</f>
        <v>0</v>
      </c>
      <c r="L407" s="25">
        <f>MAX(ТаблДан[[#This Row],[Дата отправки]]-ТаблДан[[#This Row],[Срок отправки]],0)</f>
        <v>0</v>
      </c>
      <c r="M407" s="25">
        <f>IF(ISBLANK(ТаблДан[[#This Row],[Дата подготовки]]),0,-MIN(ТаблДан[Дата подготовки]-ТаблДан[Срок подготовки],0))</f>
        <v>4</v>
      </c>
      <c r="N407" s="25">
        <f>IF(ISBLANK(ТаблДан[[#This Row],[Дата отправки]]),0,-MIN(ТаблДан[Дата отправки]-ТаблДан[Срок отправки],0))</f>
        <v>6</v>
      </c>
      <c r="O407" s="25">
        <f>IF(ISBLANK(ТаблДан[[#This Row],[Дата подготовки]]),0,(ТаблДан[Задержка подготовки]=0)+0)</f>
        <v>1</v>
      </c>
      <c r="P407" s="25">
        <f>IF(ISBLANK(ТаблДан[[#This Row],[Дата подготовки]]),0,1-ТаблДан[[#This Row],[Подготовка без задержки]])</f>
        <v>0</v>
      </c>
      <c r="Q407" s="25">
        <f>IF(ISBLANK(ТаблДан[[#This Row],[Дата отправки]]),0,(ТаблДан[[#This Row],[Задержка отправки]]=0)+0)</f>
        <v>1</v>
      </c>
      <c r="R407" s="25">
        <f>IF(ISBLANK(ТаблДан[[#This Row],[Дата отправки]]),0,1-ТаблДан[[#This Row],[Отправка 
без задержки]])</f>
        <v>0</v>
      </c>
      <c r="S407" s="47" t="str">
        <f>IF(COUNTBLANK(ТаблДан[[#This Row],[Дата подготовки]:[Периодичность]])&gt;0,"Пустые ячейки", "")</f>
        <v/>
      </c>
    </row>
    <row r="408" spans="2:19" ht="21.75" hidden="1" customHeight="1" x14ac:dyDescent="0.25">
      <c r="B408" s="19">
        <f>YEAR(IF(ISBLANK(ТаблДан[Срок подготовки]),ТаблДан[Срок отправки],ТаблДан[Срок подготовки]))</f>
        <v>2023</v>
      </c>
      <c r="C408" s="26" t="str">
        <f>TEXT(ТаблДан[[#This Row],[Срок подготовки]],"МММ")</f>
        <v>авг</v>
      </c>
      <c r="D408" s="28">
        <v>45145</v>
      </c>
      <c r="E408" s="21">
        <v>45149</v>
      </c>
      <c r="F408" s="32">
        <v>45147</v>
      </c>
      <c r="G408" s="21">
        <v>45153</v>
      </c>
      <c r="H408" s="22" t="s">
        <v>1</v>
      </c>
      <c r="I408" s="23" t="s">
        <v>69</v>
      </c>
      <c r="J408" s="24" t="s">
        <v>9</v>
      </c>
      <c r="K408" s="25">
        <f>MAX(ТаблДан[Дата подготовки]-ТаблДан[Срок подготовки],0)</f>
        <v>0</v>
      </c>
      <c r="L408" s="25">
        <f>MAX(ТаблДан[[#This Row],[Дата отправки]]-ТаблДан[[#This Row],[Срок отправки]],0)</f>
        <v>0</v>
      </c>
      <c r="M408" s="25">
        <f>IF(ISBLANK(ТаблДан[[#This Row],[Дата подготовки]]),0,-MIN(ТаблДан[Дата подготовки]-ТаблДан[Срок подготовки],0))</f>
        <v>4</v>
      </c>
      <c r="N408" s="25">
        <f>IF(ISBLANK(ТаблДан[[#This Row],[Дата отправки]]),0,-MIN(ТаблДан[Дата отправки]-ТаблДан[Срок отправки],0))</f>
        <v>6</v>
      </c>
      <c r="O408" s="25">
        <f>IF(ISBLANK(ТаблДан[[#This Row],[Дата подготовки]]),0,(ТаблДан[Задержка подготовки]=0)+0)</f>
        <v>1</v>
      </c>
      <c r="P408" s="25">
        <f>IF(ISBLANK(ТаблДан[[#This Row],[Дата подготовки]]),0,1-ТаблДан[[#This Row],[Подготовка без задержки]])</f>
        <v>0</v>
      </c>
      <c r="Q408" s="25">
        <f>IF(ISBLANK(ТаблДан[[#This Row],[Дата отправки]]),0,(ТаблДан[[#This Row],[Задержка отправки]]=0)+0)</f>
        <v>1</v>
      </c>
      <c r="R408" s="25">
        <f>IF(ISBLANK(ТаблДан[[#This Row],[Дата отправки]]),0,1-ТаблДан[[#This Row],[Отправка 
без задержки]])</f>
        <v>0</v>
      </c>
      <c r="S408" s="47" t="str">
        <f>IF(COUNTBLANK(ТаблДан[[#This Row],[Дата подготовки]:[Периодичность]])&gt;0,"Пустые ячейки", "")</f>
        <v/>
      </c>
    </row>
    <row r="409" spans="2:19" ht="21.75" hidden="1" customHeight="1" x14ac:dyDescent="0.25">
      <c r="B409" s="19">
        <f>YEAR(IF(ISBLANK(ТаблДан[Срок подготовки]),ТаблДан[Срок отправки],ТаблДан[Срок подготовки]))</f>
        <v>2023</v>
      </c>
      <c r="C409" s="26" t="str">
        <f>TEXT(ТаблДан[[#This Row],[Срок подготовки]],"МММ")</f>
        <v>авг</v>
      </c>
      <c r="D409" s="28">
        <v>45145</v>
      </c>
      <c r="E409" s="21">
        <v>45149</v>
      </c>
      <c r="F409" s="32">
        <v>45147</v>
      </c>
      <c r="G409" s="21">
        <v>45153</v>
      </c>
      <c r="H409" s="22" t="s">
        <v>1</v>
      </c>
      <c r="I409" s="23" t="s">
        <v>70</v>
      </c>
      <c r="J409" s="24" t="s">
        <v>9</v>
      </c>
      <c r="K409" s="25">
        <f>MAX(ТаблДан[Дата подготовки]-ТаблДан[Срок подготовки],0)</f>
        <v>0</v>
      </c>
      <c r="L409" s="25">
        <f>MAX(ТаблДан[[#This Row],[Дата отправки]]-ТаблДан[[#This Row],[Срок отправки]],0)</f>
        <v>0</v>
      </c>
      <c r="M409" s="25">
        <f>IF(ISBLANK(ТаблДан[[#This Row],[Дата подготовки]]),0,-MIN(ТаблДан[Дата подготовки]-ТаблДан[Срок подготовки],0))</f>
        <v>4</v>
      </c>
      <c r="N409" s="25">
        <f>IF(ISBLANK(ТаблДан[[#This Row],[Дата отправки]]),0,-MIN(ТаблДан[Дата отправки]-ТаблДан[Срок отправки],0))</f>
        <v>6</v>
      </c>
      <c r="O409" s="25">
        <f>IF(ISBLANK(ТаблДан[[#This Row],[Дата подготовки]]),0,(ТаблДан[Задержка подготовки]=0)+0)</f>
        <v>1</v>
      </c>
      <c r="P409" s="25">
        <f>IF(ISBLANK(ТаблДан[[#This Row],[Дата подготовки]]),0,1-ТаблДан[[#This Row],[Подготовка без задержки]])</f>
        <v>0</v>
      </c>
      <c r="Q409" s="25">
        <f>IF(ISBLANK(ТаблДан[[#This Row],[Дата отправки]]),0,(ТаблДан[[#This Row],[Задержка отправки]]=0)+0)</f>
        <v>1</v>
      </c>
      <c r="R409" s="25">
        <f>IF(ISBLANK(ТаблДан[[#This Row],[Дата отправки]]),0,1-ТаблДан[[#This Row],[Отправка 
без задержки]])</f>
        <v>0</v>
      </c>
      <c r="S409" s="46" t="str">
        <f>IF(COUNTBLANK(ТаблДан[[#This Row],[Дата подготовки]:[Периодичность]])&gt;0,"Пустые ячейки", "")</f>
        <v/>
      </c>
    </row>
    <row r="410" spans="2:19" hidden="1" x14ac:dyDescent="0.25">
      <c r="B410" s="19">
        <f>YEAR(IF(ISBLANK(ТаблДан[Срок подготовки]),ТаблДан[Срок отправки],ТаблДан[Срок подготовки]))</f>
        <v>2023</v>
      </c>
      <c r="C410" s="26" t="str">
        <f>TEXT(ТаблДан[[#This Row],[Срок подготовки]],"МММ")</f>
        <v>сен</v>
      </c>
      <c r="D410" s="28">
        <v>45181</v>
      </c>
      <c r="E410" s="21">
        <v>45177</v>
      </c>
      <c r="F410" s="32">
        <v>45181</v>
      </c>
      <c r="G410" s="21">
        <v>45181</v>
      </c>
      <c r="H410" s="22" t="s">
        <v>0</v>
      </c>
      <c r="I410" s="49" t="s">
        <v>92</v>
      </c>
      <c r="J410" s="24" t="s">
        <v>11</v>
      </c>
      <c r="K410" s="25">
        <f>MAX(ТаблДан[Дата подготовки]-ТаблДан[Срок подготовки],0)</f>
        <v>4</v>
      </c>
      <c r="L410" s="25">
        <f>MAX(ТаблДан[[#This Row],[Дата отправки]]-ТаблДан[[#This Row],[Срок отправки]],0)</f>
        <v>0</v>
      </c>
      <c r="M410" s="25">
        <f>IF(ISBLANK(ТаблДан[[#This Row],[Дата подготовки]]),0,-MIN(ТаблДан[Дата подготовки]-ТаблДан[Срок подготовки],0))</f>
        <v>0</v>
      </c>
      <c r="N410" s="25">
        <f>IF(ISBLANK(ТаблДан[[#This Row],[Дата отправки]]),0,-MIN(ТаблДан[Дата отправки]-ТаблДан[Срок отправки],0))</f>
        <v>0</v>
      </c>
      <c r="O410" s="25">
        <f>IF(ISBLANK(ТаблДан[[#This Row],[Дата подготовки]]),0,(ТаблДан[Задержка подготовки]=0)+0)</f>
        <v>0</v>
      </c>
      <c r="P410" s="25">
        <f>IF(ISBLANK(ТаблДан[[#This Row],[Дата подготовки]]),0,1-ТаблДан[[#This Row],[Подготовка без задержки]])</f>
        <v>1</v>
      </c>
      <c r="Q410" s="25">
        <f>IF(ISBLANK(ТаблДан[[#This Row],[Дата отправки]]),0,(ТаблДан[[#This Row],[Задержка отправки]]=0)+0)</f>
        <v>1</v>
      </c>
      <c r="R410" s="25">
        <f>IF(ISBLANK(ТаблДан[[#This Row],[Дата отправки]]),0,1-ТаблДан[[#This Row],[Отправка 
без задержки]])</f>
        <v>0</v>
      </c>
      <c r="S410" s="47" t="str">
        <f>IF(COUNTBLANK(ТаблДан[[#This Row],[Дата подготовки]:[Периодичность]])&gt;0,"Пустые ячейки", "")</f>
        <v/>
      </c>
    </row>
    <row r="411" spans="2:19" hidden="1" x14ac:dyDescent="0.25">
      <c r="B411" s="19">
        <f>YEAR(IF(ISBLANK(ТаблДан[Срок подготовки]),ТаблДан[Срок отправки],ТаблДан[Срок подготовки]))</f>
        <v>2023</v>
      </c>
      <c r="C411" s="26" t="str">
        <f>TEXT(ТаблДан[[#This Row],[Срок подготовки]],"МММ")</f>
        <v>сен</v>
      </c>
      <c r="D411" s="28">
        <v>45180</v>
      </c>
      <c r="E411" s="21">
        <v>45182</v>
      </c>
      <c r="F411" s="32">
        <v>45181</v>
      </c>
      <c r="G411" s="21">
        <v>45184</v>
      </c>
      <c r="H411" s="22" t="s">
        <v>3</v>
      </c>
      <c r="I411" s="49" t="s">
        <v>73</v>
      </c>
      <c r="J411" s="24" t="s">
        <v>9</v>
      </c>
      <c r="K411" s="25">
        <f>MAX(ТаблДан[Дата подготовки]-ТаблДан[Срок подготовки],0)</f>
        <v>0</v>
      </c>
      <c r="L411" s="25">
        <f>MAX(ТаблДан[[#This Row],[Дата отправки]]-ТаблДан[[#This Row],[Срок отправки]],0)</f>
        <v>0</v>
      </c>
      <c r="M411" s="25">
        <f>IF(ISBLANK(ТаблДан[[#This Row],[Дата подготовки]]),0,-MIN(ТаблДан[Дата подготовки]-ТаблДан[Срок подготовки],0))</f>
        <v>2</v>
      </c>
      <c r="N411" s="25">
        <f>IF(ISBLANK(ТаблДан[[#This Row],[Дата отправки]]),0,-MIN(ТаблДан[Дата отправки]-ТаблДан[Срок отправки],0))</f>
        <v>3</v>
      </c>
      <c r="O411" s="25">
        <f>IF(ISBLANK(ТаблДан[[#This Row],[Дата подготовки]]),0,(ТаблДан[Задержка подготовки]=0)+0)</f>
        <v>1</v>
      </c>
      <c r="P411" s="25">
        <f>IF(ISBLANK(ТаблДан[[#This Row],[Дата подготовки]]),0,1-ТаблДан[[#This Row],[Подготовка без задержки]])</f>
        <v>0</v>
      </c>
      <c r="Q411" s="25">
        <f>IF(ISBLANK(ТаблДан[[#This Row],[Дата отправки]]),0,(ТаблДан[[#This Row],[Задержка отправки]]=0)+0)</f>
        <v>1</v>
      </c>
      <c r="R411" s="25">
        <f>IF(ISBLANK(ТаблДан[[#This Row],[Дата отправки]]),0,1-ТаблДан[[#This Row],[Отправка 
без задержки]])</f>
        <v>0</v>
      </c>
      <c r="S411" s="47" t="str">
        <f>IF(COUNTBLANK(ТаблДан[[#This Row],[Дата подготовки]:[Периодичность]])&gt;0,"Пустые ячейки", "")</f>
        <v/>
      </c>
    </row>
    <row r="412" spans="2:19" hidden="1" x14ac:dyDescent="0.25">
      <c r="B412" s="19">
        <f>YEAR(IF(ISBLANK(ТаблДан[Срок подготовки]),ТаблДан[Срок отправки],ТаблДан[Срок подготовки]))</f>
        <v>2023</v>
      </c>
      <c r="C412" s="26" t="str">
        <f>TEXT(ТаблДан[[#This Row],[Срок подготовки]],"МММ")</f>
        <v>сен</v>
      </c>
      <c r="D412" s="28">
        <v>45149</v>
      </c>
      <c r="E412" s="21">
        <v>45182</v>
      </c>
      <c r="F412" s="32">
        <v>45149</v>
      </c>
      <c r="G412" s="21">
        <v>45184</v>
      </c>
      <c r="H412" s="22" t="s">
        <v>2</v>
      </c>
      <c r="I412" s="49" t="s">
        <v>65</v>
      </c>
      <c r="J412" s="24" t="s">
        <v>9</v>
      </c>
      <c r="K412" s="25">
        <f>MAX(ТаблДан[Дата подготовки]-ТаблДан[Срок подготовки],0)</f>
        <v>0</v>
      </c>
      <c r="L412" s="25">
        <f>MAX(ТаблДан[[#This Row],[Дата отправки]]-ТаблДан[[#This Row],[Срок отправки]],0)</f>
        <v>0</v>
      </c>
      <c r="M412" s="25">
        <f>IF(ISBLANK(ТаблДан[[#This Row],[Дата подготовки]]),0,-MIN(ТаблДан[Дата подготовки]-ТаблДан[Срок подготовки],0))</f>
        <v>33</v>
      </c>
      <c r="N412" s="25">
        <f>IF(ISBLANK(ТаблДан[[#This Row],[Дата отправки]]),0,-MIN(ТаблДан[Дата отправки]-ТаблДан[Срок отправки],0))</f>
        <v>35</v>
      </c>
      <c r="O412" s="25">
        <f>IF(ISBLANK(ТаблДан[[#This Row],[Дата подготовки]]),0,(ТаблДан[Задержка подготовки]=0)+0)</f>
        <v>1</v>
      </c>
      <c r="P412" s="25">
        <f>IF(ISBLANK(ТаблДан[[#This Row],[Дата подготовки]]),0,1-ТаблДан[[#This Row],[Подготовка без задержки]])</f>
        <v>0</v>
      </c>
      <c r="Q412" s="25">
        <f>IF(ISBLANK(ТаблДан[[#This Row],[Дата отправки]]),0,(ТаблДан[[#This Row],[Задержка отправки]]=0)+0)</f>
        <v>1</v>
      </c>
      <c r="R412" s="25">
        <f>IF(ISBLANK(ТаблДан[[#This Row],[Дата отправки]]),0,1-ТаблДан[[#This Row],[Отправка 
без задержки]])</f>
        <v>0</v>
      </c>
      <c r="S412" s="47" t="str">
        <f>IF(COUNTBLANK(ТаблДан[[#This Row],[Дата подготовки]:[Периодичность]])&gt;0,"Пустые ячейки", "")</f>
        <v/>
      </c>
    </row>
    <row r="413" spans="2:19" hidden="1" x14ac:dyDescent="0.25">
      <c r="B413" s="19">
        <f>YEAR(IF(ISBLANK(ТаблДан[Срок подготовки]),ТаблДан[Срок отправки],ТаблДан[Срок подготовки]))</f>
        <v>2023</v>
      </c>
      <c r="C413" s="26" t="str">
        <f>TEXT(ТаблДан[[#This Row],[Срок подготовки]],"МММ")</f>
        <v>сен</v>
      </c>
      <c r="D413" s="28">
        <v>45176</v>
      </c>
      <c r="E413" s="21">
        <v>45182</v>
      </c>
      <c r="F413" s="32">
        <v>45177</v>
      </c>
      <c r="G413" s="21">
        <v>45184</v>
      </c>
      <c r="H413" s="22" t="s">
        <v>3</v>
      </c>
      <c r="I413" s="49" t="s">
        <v>23</v>
      </c>
      <c r="J413" s="24" t="s">
        <v>9</v>
      </c>
      <c r="K413" s="25">
        <f>MAX(ТаблДан[Дата подготовки]-ТаблДан[Срок подготовки],0)</f>
        <v>0</v>
      </c>
      <c r="L413" s="25">
        <f>MAX(ТаблДан[[#This Row],[Дата отправки]]-ТаблДан[[#This Row],[Срок отправки]],0)</f>
        <v>0</v>
      </c>
      <c r="M413" s="25">
        <f>IF(ISBLANK(ТаблДан[[#This Row],[Дата подготовки]]),0,-MIN(ТаблДан[Дата подготовки]-ТаблДан[Срок подготовки],0))</f>
        <v>6</v>
      </c>
      <c r="N413" s="25">
        <f>IF(ISBLANK(ТаблДан[[#This Row],[Дата отправки]]),0,-MIN(ТаблДан[Дата отправки]-ТаблДан[Срок отправки],0))</f>
        <v>7</v>
      </c>
      <c r="O413" s="25">
        <f>IF(ISBLANK(ТаблДан[[#This Row],[Дата подготовки]]),0,(ТаблДан[Задержка подготовки]=0)+0)</f>
        <v>1</v>
      </c>
      <c r="P413" s="25">
        <f>IF(ISBLANK(ТаблДан[[#This Row],[Дата подготовки]]),0,1-ТаблДан[[#This Row],[Подготовка без задержки]])</f>
        <v>0</v>
      </c>
      <c r="Q413" s="25">
        <f>IF(ISBLANK(ТаблДан[[#This Row],[Дата отправки]]),0,(ТаблДан[[#This Row],[Задержка отправки]]=0)+0)</f>
        <v>1</v>
      </c>
      <c r="R413" s="25">
        <f>IF(ISBLANK(ТаблДан[[#This Row],[Дата отправки]]),0,1-ТаблДан[[#This Row],[Отправка 
без задержки]])</f>
        <v>0</v>
      </c>
      <c r="S413" s="47" t="str">
        <f>IF(COUNTBLANK(ТаблДан[[#This Row],[Дата подготовки]:[Периодичность]])&gt;0,"Пустые ячейки", "")</f>
        <v/>
      </c>
    </row>
    <row r="414" spans="2:19" hidden="1" x14ac:dyDescent="0.25">
      <c r="B414" s="19">
        <f>YEAR(IF(ISBLANK(ТаблДан[Срок подготовки]),ТаблДан[Срок отправки],ТаблДан[Срок подготовки]))</f>
        <v>2023</v>
      </c>
      <c r="C414" s="26" t="str">
        <f>TEXT(ТаблДан[[#This Row],[Срок подготовки]],"МММ")</f>
        <v>сен</v>
      </c>
      <c r="D414" s="28">
        <v>45176</v>
      </c>
      <c r="E414" s="21">
        <v>45182</v>
      </c>
      <c r="F414" s="32">
        <v>45177</v>
      </c>
      <c r="G414" s="21">
        <v>45184</v>
      </c>
      <c r="H414" s="22" t="s">
        <v>3</v>
      </c>
      <c r="I414" s="49" t="s">
        <v>30</v>
      </c>
      <c r="J414" s="24" t="s">
        <v>9</v>
      </c>
      <c r="K414" s="25">
        <f>MAX(ТаблДан[Дата подготовки]-ТаблДан[Срок подготовки],0)</f>
        <v>0</v>
      </c>
      <c r="L414" s="25">
        <f>MAX(ТаблДан[[#This Row],[Дата отправки]]-ТаблДан[[#This Row],[Срок отправки]],0)</f>
        <v>0</v>
      </c>
      <c r="M414" s="25">
        <f>IF(ISBLANK(ТаблДан[[#This Row],[Дата подготовки]]),0,-MIN(ТаблДан[Дата подготовки]-ТаблДан[Срок подготовки],0))</f>
        <v>6</v>
      </c>
      <c r="N414" s="25">
        <f>IF(ISBLANK(ТаблДан[[#This Row],[Дата отправки]]),0,-MIN(ТаблДан[Дата отправки]-ТаблДан[Срок отправки],0))</f>
        <v>7</v>
      </c>
      <c r="O414" s="25">
        <f>IF(ISBLANK(ТаблДан[[#This Row],[Дата подготовки]]),0,(ТаблДан[Задержка подготовки]=0)+0)</f>
        <v>1</v>
      </c>
      <c r="P414" s="25">
        <f>IF(ISBLANK(ТаблДан[[#This Row],[Дата подготовки]]),0,1-ТаблДан[[#This Row],[Подготовка без задержки]])</f>
        <v>0</v>
      </c>
      <c r="Q414" s="25">
        <f>IF(ISBLANK(ТаблДан[[#This Row],[Дата отправки]]),0,(ТаблДан[[#This Row],[Задержка отправки]]=0)+0)</f>
        <v>1</v>
      </c>
      <c r="R414" s="25">
        <f>IF(ISBLANK(ТаблДан[[#This Row],[Дата отправки]]),0,1-ТаблДан[[#This Row],[Отправка 
без задержки]])</f>
        <v>0</v>
      </c>
      <c r="S414" s="47" t="str">
        <f>IF(COUNTBLANK(ТаблДан[[#This Row],[Дата подготовки]:[Периодичность]])&gt;0,"Пустые ячейки", "")</f>
        <v/>
      </c>
    </row>
    <row r="415" spans="2:19" hidden="1" x14ac:dyDescent="0.25">
      <c r="B415" s="19">
        <f>YEAR(IF(ISBLANK(ТаблДан[Срок подготовки]),ТаблДан[Срок отправки],ТаблДан[Срок подготовки]))</f>
        <v>2023</v>
      </c>
      <c r="C415" s="26" t="str">
        <f>TEXT(ТаблДан[[#This Row],[Срок подготовки]],"МММ")</f>
        <v>сен</v>
      </c>
      <c r="D415" s="28">
        <v>45176</v>
      </c>
      <c r="E415" s="21">
        <v>45182</v>
      </c>
      <c r="F415" s="32">
        <v>45177</v>
      </c>
      <c r="G415" s="21">
        <v>45184</v>
      </c>
      <c r="H415" s="22" t="s">
        <v>3</v>
      </c>
      <c r="I415" s="50" t="s">
        <v>20</v>
      </c>
      <c r="J415" s="24" t="s">
        <v>9</v>
      </c>
      <c r="K415" s="25">
        <f>MAX(ТаблДан[Дата подготовки]-ТаблДан[Срок подготовки],0)</f>
        <v>0</v>
      </c>
      <c r="L415" s="25">
        <f>MAX(ТаблДан[[#This Row],[Дата отправки]]-ТаблДан[[#This Row],[Срок отправки]],0)</f>
        <v>0</v>
      </c>
      <c r="M415" s="25">
        <f>IF(ISBLANK(ТаблДан[[#This Row],[Дата подготовки]]),0,-MIN(ТаблДан[Дата подготовки]-ТаблДан[Срок подготовки],0))</f>
        <v>6</v>
      </c>
      <c r="N415" s="25">
        <f>IF(ISBLANK(ТаблДан[[#This Row],[Дата отправки]]),0,-MIN(ТаблДан[Дата отправки]-ТаблДан[Срок отправки],0))</f>
        <v>7</v>
      </c>
      <c r="O415" s="25">
        <f>IF(ISBLANK(ТаблДан[[#This Row],[Дата подготовки]]),0,(ТаблДан[Задержка подготовки]=0)+0)</f>
        <v>1</v>
      </c>
      <c r="P415" s="25">
        <f>IF(ISBLANK(ТаблДан[[#This Row],[Дата подготовки]]),0,1-ТаблДан[[#This Row],[Подготовка без задержки]])</f>
        <v>0</v>
      </c>
      <c r="Q415" s="25">
        <f>IF(ISBLANK(ТаблДан[[#This Row],[Дата отправки]]),0,(ТаблДан[[#This Row],[Задержка отправки]]=0)+0)</f>
        <v>1</v>
      </c>
      <c r="R415" s="25">
        <f>IF(ISBLANK(ТаблДан[[#This Row],[Дата отправки]]),0,1-ТаблДан[[#This Row],[Отправка 
без задержки]])</f>
        <v>0</v>
      </c>
      <c r="S415" s="47" t="str">
        <f>IF(COUNTBLANK(ТаблДан[[#This Row],[Дата подготовки]:[Периодичность]])&gt;0,"Пустые ячейки", "")</f>
        <v/>
      </c>
    </row>
    <row r="416" spans="2:19" hidden="1" x14ac:dyDescent="0.25">
      <c r="B416" s="19">
        <f>YEAR(IF(ISBLANK(ТаблДан[Срок подготовки]),ТаблДан[Срок отправки],ТаблДан[Срок подготовки]))</f>
        <v>2023</v>
      </c>
      <c r="C416" s="26" t="str">
        <f>TEXT(ТаблДан[[#This Row],[Срок подготовки]],"МММ")</f>
        <v>сен</v>
      </c>
      <c r="D416" s="28">
        <v>45176</v>
      </c>
      <c r="E416" s="21">
        <v>45182</v>
      </c>
      <c r="F416" s="32">
        <v>45177</v>
      </c>
      <c r="G416" s="21">
        <v>45184</v>
      </c>
      <c r="H416" s="22" t="s">
        <v>3</v>
      </c>
      <c r="I416" s="49" t="s">
        <v>53</v>
      </c>
      <c r="J416" s="24" t="s">
        <v>9</v>
      </c>
      <c r="K416" s="25">
        <f>MAX(ТаблДан[Дата подготовки]-ТаблДан[Срок подготовки],0)</f>
        <v>0</v>
      </c>
      <c r="L416" s="25">
        <f>MAX(ТаблДан[[#This Row],[Дата отправки]]-ТаблДан[[#This Row],[Срок отправки]],0)</f>
        <v>0</v>
      </c>
      <c r="M416" s="25">
        <f>IF(ISBLANK(ТаблДан[[#This Row],[Дата подготовки]]),0,-MIN(ТаблДан[Дата подготовки]-ТаблДан[Срок подготовки],0))</f>
        <v>6</v>
      </c>
      <c r="N416" s="25">
        <f>IF(ISBLANK(ТаблДан[[#This Row],[Дата отправки]]),0,-MIN(ТаблДан[Дата отправки]-ТаблДан[Срок отправки],0))</f>
        <v>7</v>
      </c>
      <c r="O416" s="25">
        <f>IF(ISBLANK(ТаблДан[[#This Row],[Дата подготовки]]),0,(ТаблДан[Задержка подготовки]=0)+0)</f>
        <v>1</v>
      </c>
      <c r="P416" s="25">
        <f>IF(ISBLANK(ТаблДан[[#This Row],[Дата подготовки]]),0,1-ТаблДан[[#This Row],[Подготовка без задержки]])</f>
        <v>0</v>
      </c>
      <c r="Q416" s="25">
        <f>IF(ISBLANK(ТаблДан[[#This Row],[Дата отправки]]),0,(ТаблДан[[#This Row],[Задержка отправки]]=0)+0)</f>
        <v>1</v>
      </c>
      <c r="R416" s="25">
        <f>IF(ISBLANK(ТаблДан[[#This Row],[Дата отправки]]),0,1-ТаблДан[[#This Row],[Отправка 
без задержки]])</f>
        <v>0</v>
      </c>
      <c r="S416" s="47" t="str">
        <f>IF(COUNTBLANK(ТаблДан[[#This Row],[Дата подготовки]:[Периодичность]])&gt;0,"Пустые ячейки", "")</f>
        <v/>
      </c>
    </row>
    <row r="417" spans="2:19" hidden="1" x14ac:dyDescent="0.25">
      <c r="B417" s="19">
        <f>YEAR(IF(ISBLANK(ТаблДан[Срок подготовки]),ТаблДан[Срок отправки],ТаблДан[Срок подготовки]))</f>
        <v>2023</v>
      </c>
      <c r="C417" s="26" t="str">
        <f>TEXT(ТаблДан[[#This Row],[Срок подготовки]],"МММ")</f>
        <v>сен</v>
      </c>
      <c r="D417" s="28">
        <v>45176</v>
      </c>
      <c r="E417" s="21">
        <v>45182</v>
      </c>
      <c r="F417" s="32">
        <v>45177</v>
      </c>
      <c r="G417" s="21">
        <v>45184</v>
      </c>
      <c r="H417" s="22" t="s">
        <v>3</v>
      </c>
      <c r="I417" s="49" t="s">
        <v>52</v>
      </c>
      <c r="J417" s="24" t="s">
        <v>9</v>
      </c>
      <c r="K417" s="25">
        <f>MAX(ТаблДан[Дата подготовки]-ТаблДан[Срок подготовки],0)</f>
        <v>0</v>
      </c>
      <c r="L417" s="25">
        <f>MAX(ТаблДан[[#This Row],[Дата отправки]]-ТаблДан[[#This Row],[Срок отправки]],0)</f>
        <v>0</v>
      </c>
      <c r="M417" s="25">
        <f>IF(ISBLANK(ТаблДан[[#This Row],[Дата подготовки]]),0,-MIN(ТаблДан[Дата подготовки]-ТаблДан[Срок подготовки],0))</f>
        <v>6</v>
      </c>
      <c r="N417" s="25">
        <f>IF(ISBLANK(ТаблДан[[#This Row],[Дата отправки]]),0,-MIN(ТаблДан[Дата отправки]-ТаблДан[Срок отправки],0))</f>
        <v>7</v>
      </c>
      <c r="O417" s="25">
        <f>IF(ISBLANK(ТаблДан[[#This Row],[Дата подготовки]]),0,(ТаблДан[Задержка подготовки]=0)+0)</f>
        <v>1</v>
      </c>
      <c r="P417" s="25">
        <f>IF(ISBLANK(ТаблДан[[#This Row],[Дата подготовки]]),0,1-ТаблДан[[#This Row],[Подготовка без задержки]])</f>
        <v>0</v>
      </c>
      <c r="Q417" s="25">
        <f>IF(ISBLANK(ТаблДан[[#This Row],[Дата отправки]]),0,(ТаблДан[[#This Row],[Задержка отправки]]=0)+0)</f>
        <v>1</v>
      </c>
      <c r="R417" s="25">
        <f>IF(ISBLANK(ТаблДан[[#This Row],[Дата отправки]]),0,1-ТаблДан[[#This Row],[Отправка 
без задержки]])</f>
        <v>0</v>
      </c>
      <c r="S417" s="47" t="str">
        <f>IF(COUNTBLANK(ТаблДан[[#This Row],[Дата подготовки]:[Периодичность]])&gt;0,"Пустые ячейки", "")</f>
        <v/>
      </c>
    </row>
    <row r="418" spans="2:19" hidden="1" x14ac:dyDescent="0.25">
      <c r="B418" s="19">
        <f>YEAR(IF(ISBLANK(ТаблДан[Срок подготовки]),ТаблДан[Срок отправки],ТаблДан[Срок подготовки]))</f>
        <v>2023</v>
      </c>
      <c r="C418" s="26" t="str">
        <f>TEXT(ТаблДан[[#This Row],[Срок подготовки]],"МММ")</f>
        <v>сен</v>
      </c>
      <c r="D418" s="28">
        <v>45181</v>
      </c>
      <c r="E418" s="21">
        <v>45182</v>
      </c>
      <c r="F418" s="32">
        <v>45181</v>
      </c>
      <c r="G418" s="21">
        <v>45184</v>
      </c>
      <c r="H418" s="22" t="s">
        <v>1</v>
      </c>
      <c r="I418" s="49" t="s">
        <v>36</v>
      </c>
      <c r="J418" s="24" t="s">
        <v>9</v>
      </c>
      <c r="K418" s="25">
        <f>MAX(ТаблДан[Дата подготовки]-ТаблДан[Срок подготовки],0)</f>
        <v>0</v>
      </c>
      <c r="L418" s="25">
        <f>MAX(ТаблДан[[#This Row],[Дата отправки]]-ТаблДан[[#This Row],[Срок отправки]],0)</f>
        <v>0</v>
      </c>
      <c r="M418" s="25">
        <f>IF(ISBLANK(ТаблДан[[#This Row],[Дата подготовки]]),0,-MIN(ТаблДан[Дата подготовки]-ТаблДан[Срок подготовки],0))</f>
        <v>1</v>
      </c>
      <c r="N418" s="25">
        <f>IF(ISBLANK(ТаблДан[[#This Row],[Дата отправки]]),0,-MIN(ТаблДан[Дата отправки]-ТаблДан[Срок отправки],0))</f>
        <v>3</v>
      </c>
      <c r="O418" s="25">
        <f>IF(ISBLANK(ТаблДан[[#This Row],[Дата подготовки]]),0,(ТаблДан[Задержка подготовки]=0)+0)</f>
        <v>1</v>
      </c>
      <c r="P418" s="25">
        <f>IF(ISBLANK(ТаблДан[[#This Row],[Дата подготовки]]),0,1-ТаблДан[[#This Row],[Подготовка без задержки]])</f>
        <v>0</v>
      </c>
      <c r="Q418" s="25">
        <f>IF(ISBLANK(ТаблДан[[#This Row],[Дата отправки]]),0,(ТаблДан[[#This Row],[Задержка отправки]]=0)+0)</f>
        <v>1</v>
      </c>
      <c r="R418" s="25">
        <f>IF(ISBLANK(ТаблДан[[#This Row],[Дата отправки]]),0,1-ТаблДан[[#This Row],[Отправка 
без задержки]])</f>
        <v>0</v>
      </c>
      <c r="S418" s="47" t="str">
        <f>IF(COUNTBLANK(ТаблДан[[#This Row],[Дата подготовки]:[Периодичность]])&gt;0,"Пустые ячейки", "")</f>
        <v/>
      </c>
    </row>
    <row r="419" spans="2:19" hidden="1" x14ac:dyDescent="0.25">
      <c r="B419" s="19">
        <f>YEAR(IF(ISBLANK(ТаблДан[Срок подготовки]),ТаблДан[Срок отправки],ТаблДан[Срок подготовки]))</f>
        <v>2023</v>
      </c>
      <c r="C419" s="26" t="str">
        <f>TEXT(ТаблДан[[#This Row],[Срок подготовки]],"МММ")</f>
        <v>сен</v>
      </c>
      <c r="D419" s="28">
        <v>45181</v>
      </c>
      <c r="E419" s="21">
        <v>45182</v>
      </c>
      <c r="F419" s="32">
        <v>45181</v>
      </c>
      <c r="G419" s="21">
        <v>45184</v>
      </c>
      <c r="H419" s="22" t="s">
        <v>1</v>
      </c>
      <c r="I419" s="49" t="s">
        <v>13</v>
      </c>
      <c r="J419" s="24" t="s">
        <v>9</v>
      </c>
      <c r="K419" s="25">
        <f>MAX(ТаблДан[Дата подготовки]-ТаблДан[Срок подготовки],0)</f>
        <v>0</v>
      </c>
      <c r="L419" s="25">
        <f>MAX(ТаблДан[[#This Row],[Дата отправки]]-ТаблДан[[#This Row],[Срок отправки]],0)</f>
        <v>0</v>
      </c>
      <c r="M419" s="25">
        <f>IF(ISBLANK(ТаблДан[[#This Row],[Дата подготовки]]),0,-MIN(ТаблДан[Дата подготовки]-ТаблДан[Срок подготовки],0))</f>
        <v>1</v>
      </c>
      <c r="N419" s="25">
        <f>IF(ISBLANK(ТаблДан[[#This Row],[Дата отправки]]),0,-MIN(ТаблДан[Дата отправки]-ТаблДан[Срок отправки],0))</f>
        <v>3</v>
      </c>
      <c r="O419" s="25">
        <f>IF(ISBLANK(ТаблДан[[#This Row],[Дата подготовки]]),0,(ТаблДан[Задержка подготовки]=0)+0)</f>
        <v>1</v>
      </c>
      <c r="P419" s="25">
        <f>IF(ISBLANK(ТаблДан[[#This Row],[Дата подготовки]]),0,1-ТаблДан[[#This Row],[Подготовка без задержки]])</f>
        <v>0</v>
      </c>
      <c r="Q419" s="25">
        <f>IF(ISBLANK(ТаблДан[[#This Row],[Дата отправки]]),0,(ТаблДан[[#This Row],[Задержка отправки]]=0)+0)</f>
        <v>1</v>
      </c>
      <c r="R419" s="25">
        <f>IF(ISBLANK(ТаблДан[[#This Row],[Дата отправки]]),0,1-ТаблДан[[#This Row],[Отправка 
без задержки]])</f>
        <v>0</v>
      </c>
      <c r="S419" s="47" t="str">
        <f>IF(COUNTBLANK(ТаблДан[[#This Row],[Дата подготовки]:[Периодичность]])&gt;0,"Пустые ячейки", "")</f>
        <v/>
      </c>
    </row>
    <row r="420" spans="2:19" hidden="1" x14ac:dyDescent="0.25">
      <c r="B420" s="19">
        <f>YEAR(IF(ISBLANK(ТаблДан[Срок подготовки]),ТаблДан[Срок отправки],ТаблДан[Срок подготовки]))</f>
        <v>2023</v>
      </c>
      <c r="C420" s="26" t="str">
        <f>TEXT(ТаблДан[[#This Row],[Срок подготовки]],"МММ")</f>
        <v>сен</v>
      </c>
      <c r="D420" s="28">
        <v>45181</v>
      </c>
      <c r="E420" s="21">
        <v>45182</v>
      </c>
      <c r="F420" s="32">
        <v>45181</v>
      </c>
      <c r="G420" s="21">
        <v>45184</v>
      </c>
      <c r="H420" s="22" t="s">
        <v>1</v>
      </c>
      <c r="I420" s="49" t="s">
        <v>14</v>
      </c>
      <c r="J420" s="24" t="s">
        <v>9</v>
      </c>
      <c r="K420" s="25">
        <f>MAX(ТаблДан[Дата подготовки]-ТаблДан[Срок подготовки],0)</f>
        <v>0</v>
      </c>
      <c r="L420" s="25">
        <f>MAX(ТаблДан[[#This Row],[Дата отправки]]-ТаблДан[[#This Row],[Срок отправки]],0)</f>
        <v>0</v>
      </c>
      <c r="M420" s="25">
        <f>IF(ISBLANK(ТаблДан[[#This Row],[Дата подготовки]]),0,-MIN(ТаблДан[Дата подготовки]-ТаблДан[Срок подготовки],0))</f>
        <v>1</v>
      </c>
      <c r="N420" s="25">
        <f>IF(ISBLANK(ТаблДан[[#This Row],[Дата отправки]]),0,-MIN(ТаблДан[Дата отправки]-ТаблДан[Срок отправки],0))</f>
        <v>3</v>
      </c>
      <c r="O420" s="25">
        <f>IF(ISBLANK(ТаблДан[[#This Row],[Дата подготовки]]),0,(ТаблДан[Задержка подготовки]=0)+0)</f>
        <v>1</v>
      </c>
      <c r="P420" s="25">
        <f>IF(ISBLANK(ТаблДан[[#This Row],[Дата подготовки]]),0,1-ТаблДан[[#This Row],[Подготовка без задержки]])</f>
        <v>0</v>
      </c>
      <c r="Q420" s="25">
        <f>IF(ISBLANK(ТаблДан[[#This Row],[Дата отправки]]),0,(ТаблДан[[#This Row],[Задержка отправки]]=0)+0)</f>
        <v>1</v>
      </c>
      <c r="R420" s="25">
        <f>IF(ISBLANK(ТаблДан[[#This Row],[Дата отправки]]),0,1-ТаблДан[[#This Row],[Отправка 
без задержки]])</f>
        <v>0</v>
      </c>
      <c r="S420" s="47" t="str">
        <f>IF(COUNTBLANK(ТаблДан[[#This Row],[Дата подготовки]:[Периодичность]])&gt;0,"Пустые ячейки", "")</f>
        <v/>
      </c>
    </row>
    <row r="421" spans="2:19" hidden="1" x14ac:dyDescent="0.25">
      <c r="B421" s="19">
        <f>YEAR(IF(ISBLANK(ТаблДан[Срок подготовки]),ТаблДан[Срок отправки],ТаблДан[Срок подготовки]))</f>
        <v>2023</v>
      </c>
      <c r="C421" s="26" t="str">
        <f>TEXT(ТаблДан[[#This Row],[Срок подготовки]],"МММ")</f>
        <v>сен</v>
      </c>
      <c r="D421" s="28">
        <v>45181</v>
      </c>
      <c r="E421" s="21">
        <v>45182</v>
      </c>
      <c r="F421" s="32">
        <v>45181</v>
      </c>
      <c r="G421" s="21">
        <v>45184</v>
      </c>
      <c r="H421" s="22" t="s">
        <v>1</v>
      </c>
      <c r="I421" s="49" t="s">
        <v>86</v>
      </c>
      <c r="J421" s="24" t="s">
        <v>9</v>
      </c>
      <c r="K421" s="25">
        <f>MAX(ТаблДан[Дата подготовки]-ТаблДан[Срок подготовки],0)</f>
        <v>0</v>
      </c>
      <c r="L421" s="25">
        <f>MAX(ТаблДан[[#This Row],[Дата отправки]]-ТаблДан[[#This Row],[Срок отправки]],0)</f>
        <v>0</v>
      </c>
      <c r="M421" s="25">
        <f>IF(ISBLANK(ТаблДан[[#This Row],[Дата подготовки]]),0,-MIN(ТаблДан[Дата подготовки]-ТаблДан[Срок подготовки],0))</f>
        <v>1</v>
      </c>
      <c r="N421" s="25">
        <f>IF(ISBLANK(ТаблДан[[#This Row],[Дата отправки]]),0,-MIN(ТаблДан[Дата отправки]-ТаблДан[Срок отправки],0))</f>
        <v>3</v>
      </c>
      <c r="O421" s="25">
        <f>IF(ISBLANK(ТаблДан[[#This Row],[Дата подготовки]]),0,(ТаблДан[Задержка подготовки]=0)+0)</f>
        <v>1</v>
      </c>
      <c r="P421" s="25">
        <f>IF(ISBLANK(ТаблДан[[#This Row],[Дата подготовки]]),0,1-ТаблДан[[#This Row],[Подготовка без задержки]])</f>
        <v>0</v>
      </c>
      <c r="Q421" s="25">
        <f>IF(ISBLANK(ТаблДан[[#This Row],[Дата отправки]]),0,(ТаблДан[[#This Row],[Задержка отправки]]=0)+0)</f>
        <v>1</v>
      </c>
      <c r="R421" s="25">
        <f>IF(ISBLANK(ТаблДан[[#This Row],[Дата отправки]]),0,1-ТаблДан[[#This Row],[Отправка 
без задержки]])</f>
        <v>0</v>
      </c>
      <c r="S421" s="47" t="str">
        <f>IF(COUNTBLANK(ТаблДан[[#This Row],[Дата подготовки]:[Периодичность]])&gt;0,"Пустые ячейки", "")</f>
        <v/>
      </c>
    </row>
    <row r="422" spans="2:19" hidden="1" x14ac:dyDescent="0.25">
      <c r="B422" s="19">
        <f>YEAR(IF(ISBLANK(ТаблДан[Срок подготовки]),ТаблДан[Срок отправки],ТаблДан[Срок подготовки]))</f>
        <v>2023</v>
      </c>
      <c r="C422" s="26" t="str">
        <f>TEXT(ТаблДан[[#This Row],[Срок подготовки]],"МММ")</f>
        <v>сен</v>
      </c>
      <c r="D422" s="28">
        <v>45181</v>
      </c>
      <c r="E422" s="21">
        <v>45182</v>
      </c>
      <c r="F422" s="32">
        <v>45181</v>
      </c>
      <c r="G422" s="21">
        <v>45184</v>
      </c>
      <c r="H422" s="22" t="s">
        <v>1</v>
      </c>
      <c r="I422" s="49" t="s">
        <v>85</v>
      </c>
      <c r="J422" s="24" t="s">
        <v>9</v>
      </c>
      <c r="K422" s="25">
        <f>MAX(ТаблДан[Дата подготовки]-ТаблДан[Срок подготовки],0)</f>
        <v>0</v>
      </c>
      <c r="L422" s="25">
        <f>MAX(ТаблДан[[#This Row],[Дата отправки]]-ТаблДан[[#This Row],[Срок отправки]],0)</f>
        <v>0</v>
      </c>
      <c r="M422" s="25">
        <f>IF(ISBLANK(ТаблДан[[#This Row],[Дата подготовки]]),0,-MIN(ТаблДан[Дата подготовки]-ТаблДан[Срок подготовки],0))</f>
        <v>1</v>
      </c>
      <c r="N422" s="25">
        <f>IF(ISBLANK(ТаблДан[[#This Row],[Дата отправки]]),0,-MIN(ТаблДан[Дата отправки]-ТаблДан[Срок отправки],0))</f>
        <v>3</v>
      </c>
      <c r="O422" s="25">
        <f>IF(ISBLANK(ТаблДан[[#This Row],[Дата подготовки]]),0,(ТаблДан[Задержка подготовки]=0)+0)</f>
        <v>1</v>
      </c>
      <c r="P422" s="25">
        <f>IF(ISBLANK(ТаблДан[[#This Row],[Дата подготовки]]),0,1-ТаблДан[[#This Row],[Подготовка без задержки]])</f>
        <v>0</v>
      </c>
      <c r="Q422" s="25">
        <f>IF(ISBLANK(ТаблДан[[#This Row],[Дата отправки]]),0,(ТаблДан[[#This Row],[Задержка отправки]]=0)+0)</f>
        <v>1</v>
      </c>
      <c r="R422" s="25">
        <f>IF(ISBLANK(ТаблДан[[#This Row],[Дата отправки]]),0,1-ТаблДан[[#This Row],[Отправка 
без задержки]])</f>
        <v>0</v>
      </c>
      <c r="S422" s="47" t="str">
        <f>IF(COUNTBLANK(ТаблДан[[#This Row],[Дата подготовки]:[Периодичность]])&gt;0,"Пустые ячейки", "")</f>
        <v/>
      </c>
    </row>
    <row r="423" spans="2:19" hidden="1" x14ac:dyDescent="0.25">
      <c r="B423" s="19">
        <f>YEAR(IF(ISBLANK(ТаблДан[Срок подготовки]),ТаблДан[Срок отправки],ТаблДан[Срок подготовки]))</f>
        <v>2023</v>
      </c>
      <c r="C423" s="26" t="str">
        <f>TEXT(ТаблДан[[#This Row],[Срок подготовки]],"МММ")</f>
        <v>сен</v>
      </c>
      <c r="D423" s="28">
        <v>45181</v>
      </c>
      <c r="E423" s="21">
        <v>45182</v>
      </c>
      <c r="F423" s="32">
        <v>45181</v>
      </c>
      <c r="G423" s="21">
        <v>45184</v>
      </c>
      <c r="H423" s="22" t="s">
        <v>1</v>
      </c>
      <c r="I423" s="49" t="s">
        <v>83</v>
      </c>
      <c r="J423" s="24" t="s">
        <v>9</v>
      </c>
      <c r="K423" s="25">
        <f>MAX(ТаблДан[Дата подготовки]-ТаблДан[Срок подготовки],0)</f>
        <v>0</v>
      </c>
      <c r="L423" s="25">
        <f>MAX(ТаблДан[[#This Row],[Дата отправки]]-ТаблДан[[#This Row],[Срок отправки]],0)</f>
        <v>0</v>
      </c>
      <c r="M423" s="25">
        <f>IF(ISBLANK(ТаблДан[[#This Row],[Дата подготовки]]),0,-MIN(ТаблДан[Дата подготовки]-ТаблДан[Срок подготовки],0))</f>
        <v>1</v>
      </c>
      <c r="N423" s="25">
        <f>IF(ISBLANK(ТаблДан[[#This Row],[Дата отправки]]),0,-MIN(ТаблДан[Дата отправки]-ТаблДан[Срок отправки],0))</f>
        <v>3</v>
      </c>
      <c r="O423" s="25">
        <f>IF(ISBLANK(ТаблДан[[#This Row],[Дата подготовки]]),0,(ТаблДан[Задержка подготовки]=0)+0)</f>
        <v>1</v>
      </c>
      <c r="P423" s="25">
        <f>IF(ISBLANK(ТаблДан[[#This Row],[Дата подготовки]]),0,1-ТаблДан[[#This Row],[Подготовка без задержки]])</f>
        <v>0</v>
      </c>
      <c r="Q423" s="25">
        <f>IF(ISBLANK(ТаблДан[[#This Row],[Дата отправки]]),0,(ТаблДан[[#This Row],[Задержка отправки]]=0)+0)</f>
        <v>1</v>
      </c>
      <c r="R423" s="25">
        <f>IF(ISBLANK(ТаблДан[[#This Row],[Дата отправки]]),0,1-ТаблДан[[#This Row],[Отправка 
без задержки]])</f>
        <v>0</v>
      </c>
      <c r="S423" s="47" t="str">
        <f>IF(COUNTBLANK(ТаблДан[[#This Row],[Дата подготовки]:[Периодичность]])&gt;0,"Пустые ячейки", "")</f>
        <v/>
      </c>
    </row>
    <row r="424" spans="2:19" hidden="1" x14ac:dyDescent="0.25">
      <c r="B424" s="19">
        <f>YEAR(IF(ISBLANK(ТаблДан[Срок подготовки]),ТаблДан[Срок отправки],ТаблДан[Срок подготовки]))</f>
        <v>2023</v>
      </c>
      <c r="C424" s="26" t="str">
        <f>TEXT(ТаблДан[[#This Row],[Срок подготовки]],"МММ")</f>
        <v>сен</v>
      </c>
      <c r="D424" s="28">
        <v>45181</v>
      </c>
      <c r="E424" s="21">
        <v>45182</v>
      </c>
      <c r="F424" s="32">
        <v>45181</v>
      </c>
      <c r="G424" s="21">
        <v>45184</v>
      </c>
      <c r="H424" s="22" t="s">
        <v>1</v>
      </c>
      <c r="I424" s="49" t="s">
        <v>84</v>
      </c>
      <c r="J424" s="24" t="s">
        <v>9</v>
      </c>
      <c r="K424" s="25">
        <f>MAX(ТаблДан[Дата подготовки]-ТаблДан[Срок подготовки],0)</f>
        <v>0</v>
      </c>
      <c r="L424" s="25">
        <f>MAX(ТаблДан[[#This Row],[Дата отправки]]-ТаблДан[[#This Row],[Срок отправки]],0)</f>
        <v>0</v>
      </c>
      <c r="M424" s="25">
        <f>IF(ISBLANK(ТаблДан[[#This Row],[Дата подготовки]]),0,-MIN(ТаблДан[Дата подготовки]-ТаблДан[Срок подготовки],0))</f>
        <v>1</v>
      </c>
      <c r="N424" s="25">
        <f>IF(ISBLANK(ТаблДан[[#This Row],[Дата отправки]]),0,-MIN(ТаблДан[Дата отправки]-ТаблДан[Срок отправки],0))</f>
        <v>3</v>
      </c>
      <c r="O424" s="25">
        <f>IF(ISBLANK(ТаблДан[[#This Row],[Дата подготовки]]),0,(ТаблДан[Задержка подготовки]=0)+0)</f>
        <v>1</v>
      </c>
      <c r="P424" s="25">
        <f>IF(ISBLANK(ТаблДан[[#This Row],[Дата подготовки]]),0,1-ТаблДан[[#This Row],[Подготовка без задержки]])</f>
        <v>0</v>
      </c>
      <c r="Q424" s="25">
        <f>IF(ISBLANK(ТаблДан[[#This Row],[Дата отправки]]),0,(ТаблДан[[#This Row],[Задержка отправки]]=0)+0)</f>
        <v>1</v>
      </c>
      <c r="R424" s="25">
        <f>IF(ISBLANK(ТаблДан[[#This Row],[Дата отправки]]),0,1-ТаблДан[[#This Row],[Отправка 
без задержки]])</f>
        <v>0</v>
      </c>
      <c r="S424" s="47" t="str">
        <f>IF(COUNTBLANK(ТаблДан[[#This Row],[Дата подготовки]:[Периодичность]])&gt;0,"Пустые ячейки", "")</f>
        <v/>
      </c>
    </row>
    <row r="425" spans="2:19" hidden="1" x14ac:dyDescent="0.25">
      <c r="B425" s="19">
        <f>YEAR(IF(ISBLANK(ТаблДан[Срок подготовки]),ТаблДан[Срок отправки],ТаблДан[Срок подготовки]))</f>
        <v>2023</v>
      </c>
      <c r="C425" s="26" t="str">
        <f>TEXT(ТаблДан[[#This Row],[Срок подготовки]],"МММ")</f>
        <v>сен</v>
      </c>
      <c r="D425" s="28">
        <v>45181</v>
      </c>
      <c r="E425" s="21">
        <v>45182</v>
      </c>
      <c r="F425" s="32">
        <v>45181</v>
      </c>
      <c r="G425" s="21">
        <v>45184</v>
      </c>
      <c r="H425" s="22" t="s">
        <v>1</v>
      </c>
      <c r="I425" s="49" t="s">
        <v>69</v>
      </c>
      <c r="J425" s="24" t="s">
        <v>9</v>
      </c>
      <c r="K425" s="25">
        <f>MAX(ТаблДан[Дата подготовки]-ТаблДан[Срок подготовки],0)</f>
        <v>0</v>
      </c>
      <c r="L425" s="25">
        <f>MAX(ТаблДан[[#This Row],[Дата отправки]]-ТаблДан[[#This Row],[Срок отправки]],0)</f>
        <v>0</v>
      </c>
      <c r="M425" s="25">
        <f>IF(ISBLANK(ТаблДан[[#This Row],[Дата подготовки]]),0,-MIN(ТаблДан[Дата подготовки]-ТаблДан[Срок подготовки],0))</f>
        <v>1</v>
      </c>
      <c r="N425" s="25">
        <f>IF(ISBLANK(ТаблДан[[#This Row],[Дата отправки]]),0,-MIN(ТаблДан[Дата отправки]-ТаблДан[Срок отправки],0))</f>
        <v>3</v>
      </c>
      <c r="O425" s="25">
        <f>IF(ISBLANK(ТаблДан[[#This Row],[Дата подготовки]]),0,(ТаблДан[Задержка подготовки]=0)+0)</f>
        <v>1</v>
      </c>
      <c r="P425" s="25">
        <f>IF(ISBLANK(ТаблДан[[#This Row],[Дата подготовки]]),0,1-ТаблДан[[#This Row],[Подготовка без задержки]])</f>
        <v>0</v>
      </c>
      <c r="Q425" s="25">
        <f>IF(ISBLANK(ТаблДан[[#This Row],[Дата отправки]]),0,(ТаблДан[[#This Row],[Задержка отправки]]=0)+0)</f>
        <v>1</v>
      </c>
      <c r="R425" s="25">
        <f>IF(ISBLANK(ТаблДан[[#This Row],[Дата отправки]]),0,1-ТаблДан[[#This Row],[Отправка 
без задержки]])</f>
        <v>0</v>
      </c>
      <c r="S425" s="47" t="str">
        <f>IF(COUNTBLANK(ТаблДан[[#This Row],[Дата подготовки]:[Периодичность]])&gt;0,"Пустые ячейки", "")</f>
        <v/>
      </c>
    </row>
    <row r="426" spans="2:19" hidden="1" x14ac:dyDescent="0.25">
      <c r="B426" s="19">
        <f>YEAR(IF(ISBLANK(ТаблДан[Срок подготовки]),ТаблДан[Срок отправки],ТаблДан[Срок подготовки]))</f>
        <v>2023</v>
      </c>
      <c r="C426" s="26" t="str">
        <f>TEXT(ТаблДан[[#This Row],[Срок подготовки]],"МММ")</f>
        <v>сен</v>
      </c>
      <c r="D426" s="28">
        <v>45181</v>
      </c>
      <c r="E426" s="21">
        <v>45182</v>
      </c>
      <c r="F426" s="32">
        <v>45181</v>
      </c>
      <c r="G426" s="21">
        <v>45184</v>
      </c>
      <c r="H426" s="22" t="s">
        <v>1</v>
      </c>
      <c r="I426" s="49" t="s">
        <v>70</v>
      </c>
      <c r="J426" s="24" t="s">
        <v>9</v>
      </c>
      <c r="K426" s="25">
        <f>MAX(ТаблДан[Дата подготовки]-ТаблДан[Срок подготовки],0)</f>
        <v>0</v>
      </c>
      <c r="L426" s="25">
        <f>MAX(ТаблДан[[#This Row],[Дата отправки]]-ТаблДан[[#This Row],[Срок отправки]],0)</f>
        <v>0</v>
      </c>
      <c r="M426" s="25">
        <f>IF(ISBLANK(ТаблДан[[#This Row],[Дата подготовки]]),0,-MIN(ТаблДан[Дата подготовки]-ТаблДан[Срок подготовки],0))</f>
        <v>1</v>
      </c>
      <c r="N426" s="25">
        <f>IF(ISBLANK(ТаблДан[[#This Row],[Дата отправки]]),0,-MIN(ТаблДан[Дата отправки]-ТаблДан[Срок отправки],0))</f>
        <v>3</v>
      </c>
      <c r="O426" s="25">
        <f>IF(ISBLANK(ТаблДан[[#This Row],[Дата подготовки]]),0,(ТаблДан[Задержка подготовки]=0)+0)</f>
        <v>1</v>
      </c>
      <c r="P426" s="25">
        <f>IF(ISBLANK(ТаблДан[[#This Row],[Дата подготовки]]),0,1-ТаблДан[[#This Row],[Подготовка без задержки]])</f>
        <v>0</v>
      </c>
      <c r="Q426" s="25">
        <f>IF(ISBLANK(ТаблДан[[#This Row],[Дата отправки]]),0,(ТаблДан[[#This Row],[Задержка отправки]]=0)+0)</f>
        <v>1</v>
      </c>
      <c r="R426" s="25">
        <f>IF(ISBLANK(ТаблДан[[#This Row],[Дата отправки]]),0,1-ТаблДан[[#This Row],[Отправка 
без задержки]])</f>
        <v>0</v>
      </c>
      <c r="S426" s="47" t="str">
        <f>IF(COUNTBLANK(ТаблДан[[#This Row],[Дата подготовки]:[Периодичность]])&gt;0,"Пустые ячейки", "")</f>
        <v/>
      </c>
    </row>
    <row r="427" spans="2:19" hidden="1" x14ac:dyDescent="0.25">
      <c r="B427" s="19">
        <f>YEAR(IF(ISBLANK(ТаблДан[Срок подготовки]),ТаблДан[Срок отправки],ТаблДан[Срок подготовки]))</f>
        <v>2023</v>
      </c>
      <c r="C427" s="26" t="str">
        <f>TEXT(ТаблДан[[#This Row],[Срок подготовки]],"МММ")</f>
        <v>окт</v>
      </c>
      <c r="D427" s="21">
        <v>45203</v>
      </c>
      <c r="E427" s="21">
        <v>45203</v>
      </c>
      <c r="F427" s="32">
        <v>45205</v>
      </c>
      <c r="G427" s="21">
        <v>45205</v>
      </c>
      <c r="H427" s="22" t="s">
        <v>0</v>
      </c>
      <c r="I427" s="23" t="s">
        <v>31</v>
      </c>
      <c r="J427" s="24" t="s">
        <v>11</v>
      </c>
      <c r="K427" s="25">
        <f>MAX(ТаблДан[Дата подготовки]-ТаблДан[Срок подготовки],0)</f>
        <v>0</v>
      </c>
      <c r="L427" s="25">
        <f>MAX(ТаблДан[[#This Row],[Дата отправки]]-ТаблДан[[#This Row],[Срок отправки]],0)</f>
        <v>0</v>
      </c>
      <c r="M427" s="25">
        <f>IF(ISBLANK(ТаблДан[[#This Row],[Дата подготовки]]),0,-MIN(ТаблДан[Дата подготовки]-ТаблДан[Срок подготовки],0))</f>
        <v>0</v>
      </c>
      <c r="N427" s="25">
        <f>IF(ISBLANK(ТаблДан[[#This Row],[Дата отправки]]),0,-MIN(ТаблДан[Дата отправки]-ТаблДан[Срок отправки],0))</f>
        <v>0</v>
      </c>
      <c r="O427" s="25">
        <f>IF(ISBLANK(ТаблДан[[#This Row],[Дата подготовки]]),0,(ТаблДан[Задержка подготовки]=0)+0)</f>
        <v>1</v>
      </c>
      <c r="P427" s="25">
        <f>IF(ISBLANK(ТаблДан[[#This Row],[Дата подготовки]]),0,1-ТаблДан[[#This Row],[Подготовка без задержки]])</f>
        <v>0</v>
      </c>
      <c r="Q427" s="25">
        <f>IF(ISBLANK(ТаблДан[[#This Row],[Дата отправки]]),0,(ТаблДан[[#This Row],[Задержка отправки]]=0)+0)</f>
        <v>1</v>
      </c>
      <c r="R427" s="25">
        <f>IF(ISBLANK(ТаблДан[[#This Row],[Дата отправки]]),0,1-ТаблДан[[#This Row],[Отправка 
без задержки]])</f>
        <v>0</v>
      </c>
      <c r="S427" s="47" t="str">
        <f>IF(COUNTBLANK(ТаблДан[[#This Row],[Дата подготовки]:[Периодичность]])&gt;0,"Пустые ячейки", "")</f>
        <v/>
      </c>
    </row>
    <row r="428" spans="2:19" ht="25.5" hidden="1" x14ac:dyDescent="0.25">
      <c r="B428" s="19">
        <f>YEAR(IF(ISBLANK(ТаблДан[Срок подготовки]),ТаблДан[Срок отправки],ТаблДан[Срок подготовки]))</f>
        <v>2023</v>
      </c>
      <c r="C428" s="26" t="str">
        <f>TEXT(ТаблДан[[#This Row],[Срок подготовки]],"МММ")</f>
        <v>окт</v>
      </c>
      <c r="D428" s="21">
        <v>45203</v>
      </c>
      <c r="E428" s="21">
        <v>45203</v>
      </c>
      <c r="F428" s="32">
        <v>45205</v>
      </c>
      <c r="G428" s="21">
        <v>45205</v>
      </c>
      <c r="H428" s="22" t="s">
        <v>0</v>
      </c>
      <c r="I428" s="48" t="s">
        <v>32</v>
      </c>
      <c r="J428" s="24" t="s">
        <v>11</v>
      </c>
      <c r="K428" s="25">
        <f>MAX(ТаблДан[Дата подготовки]-ТаблДан[Срок подготовки],0)</f>
        <v>0</v>
      </c>
      <c r="L428" s="25">
        <f>MAX(ТаблДан[[#This Row],[Дата отправки]]-ТаблДан[[#This Row],[Срок отправки]],0)</f>
        <v>0</v>
      </c>
      <c r="M428" s="25">
        <f>IF(ISBLANK(ТаблДан[[#This Row],[Дата подготовки]]),0,-MIN(ТаблДан[Дата подготовки]-ТаблДан[Срок подготовки],0))</f>
        <v>0</v>
      </c>
      <c r="N428" s="25">
        <f>IF(ISBLANK(ТаблДан[[#This Row],[Дата отправки]]),0,-MIN(ТаблДан[Дата отправки]-ТаблДан[Срок отправки],0))</f>
        <v>0</v>
      </c>
      <c r="O428" s="25">
        <f>IF(ISBLANK(ТаблДан[[#This Row],[Дата подготовки]]),0,(ТаблДан[Задержка подготовки]=0)+0)</f>
        <v>1</v>
      </c>
      <c r="P428" s="25">
        <f>IF(ISBLANK(ТаблДан[[#This Row],[Дата подготовки]]),0,1-ТаблДан[[#This Row],[Подготовка без задержки]])</f>
        <v>0</v>
      </c>
      <c r="Q428" s="25">
        <f>IF(ISBLANK(ТаблДан[[#This Row],[Дата отправки]]),0,(ТаблДан[[#This Row],[Задержка отправки]]=0)+0)</f>
        <v>1</v>
      </c>
      <c r="R428" s="25">
        <f>IF(ISBLANK(ТаблДан[[#This Row],[Дата отправки]]),0,1-ТаблДан[[#This Row],[Отправка 
без задержки]])</f>
        <v>0</v>
      </c>
      <c r="S428" s="47" t="str">
        <f>IF(COUNTBLANK(ТаблДан[[#This Row],[Дата подготовки]:[Периодичность]])&gt;0,"Пустые ячейки", "")</f>
        <v/>
      </c>
    </row>
    <row r="429" spans="2:19" hidden="1" x14ac:dyDescent="0.25">
      <c r="B429" s="19">
        <f>YEAR(IF(ISBLANK(ТаблДан[Срок подготовки]),ТаблДан[Срок отправки],ТаблДан[Срок подготовки]))</f>
        <v>2023</v>
      </c>
      <c r="C429" s="26" t="str">
        <f>TEXT(ТаблДан[[#This Row],[Срок подготовки]],"МММ")</f>
        <v>окт</v>
      </c>
      <c r="D429" s="28">
        <v>45175</v>
      </c>
      <c r="E429" s="21">
        <v>45210</v>
      </c>
      <c r="F429" s="32">
        <v>45175</v>
      </c>
      <c r="G429" s="21">
        <v>45212</v>
      </c>
      <c r="H429" s="22" t="s">
        <v>7</v>
      </c>
      <c r="I429" s="23" t="s">
        <v>66</v>
      </c>
      <c r="J429" s="24" t="s">
        <v>11</v>
      </c>
      <c r="K429" s="25">
        <f>MAX(ТаблДан[Дата подготовки]-ТаблДан[Срок подготовки],0)</f>
        <v>0</v>
      </c>
      <c r="L429" s="25">
        <f>MAX(ТаблДан[[#This Row],[Дата отправки]]-ТаблДан[[#This Row],[Срок отправки]],0)</f>
        <v>0</v>
      </c>
      <c r="M429" s="25">
        <f>IF(ISBLANK(ТаблДан[[#This Row],[Дата подготовки]]),0,-MIN(ТаблДан[Дата подготовки]-ТаблДан[Срок подготовки],0))</f>
        <v>35</v>
      </c>
      <c r="N429" s="25">
        <f>IF(ISBLANK(ТаблДан[[#This Row],[Дата отправки]]),0,-MIN(ТаблДан[Дата отправки]-ТаблДан[Срок отправки],0))</f>
        <v>37</v>
      </c>
      <c r="O429" s="25">
        <f>IF(ISBLANK(ТаблДан[[#This Row],[Дата подготовки]]),0,(ТаблДан[Задержка подготовки]=0)+0)</f>
        <v>1</v>
      </c>
      <c r="P429" s="25">
        <f>IF(ISBLANK(ТаблДан[[#This Row],[Дата подготовки]]),0,1-ТаблДан[[#This Row],[Подготовка без задержки]])</f>
        <v>0</v>
      </c>
      <c r="Q429" s="25">
        <f>IF(ISBLANK(ТаблДан[[#This Row],[Дата отправки]]),0,(ТаблДан[[#This Row],[Задержка отправки]]=0)+0)</f>
        <v>1</v>
      </c>
      <c r="R429" s="25">
        <f>IF(ISBLANK(ТаблДан[[#This Row],[Дата отправки]]),0,1-ТаблДан[[#This Row],[Отправка 
без задержки]])</f>
        <v>0</v>
      </c>
      <c r="S429" s="47" t="str">
        <f>IF(COUNTBLANK(ТаблДан[[#This Row],[Дата подготовки]:[Периодичность]])&gt;0,"Пустые ячейки", "")</f>
        <v/>
      </c>
    </row>
    <row r="430" spans="2:19" hidden="1" x14ac:dyDescent="0.25">
      <c r="B430" s="19">
        <f>YEAR(IF(ISBLANK(ТаблДан[Срок подготовки]),ТаблДан[Срок отправки],ТаблДан[Срок подготовки]))</f>
        <v>2023</v>
      </c>
      <c r="C430" s="26" t="str">
        <f>TEXT(ТаблДан[[#This Row],[Срок подготовки]],"МММ")</f>
        <v>окт</v>
      </c>
      <c r="D430" s="28">
        <v>45175</v>
      </c>
      <c r="E430" s="21">
        <v>45210</v>
      </c>
      <c r="F430" s="32">
        <v>45175</v>
      </c>
      <c r="G430" s="21">
        <v>45212</v>
      </c>
      <c r="H430" s="22" t="s">
        <v>7</v>
      </c>
      <c r="I430" s="23" t="s">
        <v>35</v>
      </c>
      <c r="J430" s="24" t="s">
        <v>11</v>
      </c>
      <c r="K430" s="25">
        <f>MAX(ТаблДан[Дата подготовки]-ТаблДан[Срок подготовки],0)</f>
        <v>0</v>
      </c>
      <c r="L430" s="25">
        <f>MAX(ТаблДан[[#This Row],[Дата отправки]]-ТаблДан[[#This Row],[Срок отправки]],0)</f>
        <v>0</v>
      </c>
      <c r="M430" s="25">
        <f>IF(ISBLANK(ТаблДан[[#This Row],[Дата подготовки]]),0,-MIN(ТаблДан[Дата подготовки]-ТаблДан[Срок подготовки],0))</f>
        <v>35</v>
      </c>
      <c r="N430" s="25">
        <f>IF(ISBLANK(ТаблДан[[#This Row],[Дата отправки]]),0,-MIN(ТаблДан[Дата отправки]-ТаблДан[Срок отправки],0))</f>
        <v>37</v>
      </c>
      <c r="O430" s="25">
        <f>IF(ISBLANK(ТаблДан[[#This Row],[Дата подготовки]]),0,(ТаблДан[Задержка подготовки]=0)+0)</f>
        <v>1</v>
      </c>
      <c r="P430" s="25">
        <f>IF(ISBLANK(ТаблДан[[#This Row],[Дата подготовки]]),0,1-ТаблДан[[#This Row],[Подготовка без задержки]])</f>
        <v>0</v>
      </c>
      <c r="Q430" s="25">
        <f>IF(ISBLANK(ТаблДан[[#This Row],[Дата отправки]]),0,(ТаблДан[[#This Row],[Задержка отправки]]=0)+0)</f>
        <v>1</v>
      </c>
      <c r="R430" s="25">
        <f>IF(ISBLANK(ТаблДан[[#This Row],[Дата отправки]]),0,1-ТаблДан[[#This Row],[Отправка 
без задержки]])</f>
        <v>0</v>
      </c>
      <c r="S430" s="47" t="str">
        <f>IF(COUNTBLANK(ТаблДан[[#This Row],[Дата подготовки]:[Периодичность]])&gt;0,"Пустые ячейки", "")</f>
        <v/>
      </c>
    </row>
    <row r="431" spans="2:19" hidden="1" x14ac:dyDescent="0.25">
      <c r="B431" s="19">
        <f>YEAR(IF(ISBLANK(ТаблДан[Срок подготовки]),ТаблДан[Срок отправки],ТаблДан[Срок подготовки]))</f>
        <v>2023</v>
      </c>
      <c r="C431" s="26" t="str">
        <f>TEXT(ТаблДан[[#This Row],[Срок подготовки]],"МММ")</f>
        <v>окт</v>
      </c>
      <c r="D431" s="28">
        <v>45175</v>
      </c>
      <c r="E431" s="21">
        <v>45210</v>
      </c>
      <c r="F431" s="32">
        <v>45175</v>
      </c>
      <c r="G431" s="21">
        <v>45212</v>
      </c>
      <c r="H431" s="22" t="s">
        <v>7</v>
      </c>
      <c r="I431" s="23" t="s">
        <v>24</v>
      </c>
      <c r="J431" s="24" t="s">
        <v>11</v>
      </c>
      <c r="K431" s="25">
        <f>MAX(ТаблДан[Дата подготовки]-ТаблДан[Срок подготовки],0)</f>
        <v>0</v>
      </c>
      <c r="L431" s="25">
        <f>MAX(ТаблДан[[#This Row],[Дата отправки]]-ТаблДан[[#This Row],[Срок отправки]],0)</f>
        <v>0</v>
      </c>
      <c r="M431" s="25">
        <f>IF(ISBLANK(ТаблДан[[#This Row],[Дата подготовки]]),0,-MIN(ТаблДан[Дата подготовки]-ТаблДан[Срок подготовки],0))</f>
        <v>35</v>
      </c>
      <c r="N431" s="25">
        <f>IF(ISBLANK(ТаблДан[[#This Row],[Дата отправки]]),0,-MIN(ТаблДан[Дата отправки]-ТаблДан[Срок отправки],0))</f>
        <v>37</v>
      </c>
      <c r="O431" s="25">
        <f>IF(ISBLANK(ТаблДан[[#This Row],[Дата подготовки]]),0,(ТаблДан[Задержка подготовки]=0)+0)</f>
        <v>1</v>
      </c>
      <c r="P431" s="25">
        <f>IF(ISBLANK(ТаблДан[[#This Row],[Дата подготовки]]),0,1-ТаблДан[[#This Row],[Подготовка без задержки]])</f>
        <v>0</v>
      </c>
      <c r="Q431" s="25">
        <f>IF(ISBLANK(ТаблДан[[#This Row],[Дата отправки]]),0,(ТаблДан[[#This Row],[Задержка отправки]]=0)+0)</f>
        <v>1</v>
      </c>
      <c r="R431" s="25">
        <f>IF(ISBLANK(ТаблДан[[#This Row],[Дата отправки]]),0,1-ТаблДан[[#This Row],[Отправка 
без задержки]])</f>
        <v>0</v>
      </c>
      <c r="S431" s="47" t="str">
        <f>IF(COUNTBLANK(ТаблДан[[#This Row],[Дата подготовки]:[Периодичность]])&gt;0,"Пустые ячейки", "")</f>
        <v/>
      </c>
    </row>
    <row r="432" spans="2:19" hidden="1" x14ac:dyDescent="0.25">
      <c r="B432" s="19">
        <f>YEAR(IF(ISBLANK(ТаблДан[Срок подготовки]),ТаблДан[Срок отправки],ТаблДан[Срок подготовки]))</f>
        <v>2023</v>
      </c>
      <c r="C432" s="26" t="str">
        <f>TEXT(ТаблДан[[#This Row],[Срок подготовки]],"МММ")</f>
        <v>окт</v>
      </c>
      <c r="D432" s="28">
        <v>45209</v>
      </c>
      <c r="E432" s="21">
        <v>45210</v>
      </c>
      <c r="F432" s="21">
        <v>45210</v>
      </c>
      <c r="G432" s="21">
        <v>45212</v>
      </c>
      <c r="H432" s="22" t="s">
        <v>3</v>
      </c>
      <c r="I432" s="49" t="s">
        <v>73</v>
      </c>
      <c r="J432" s="24" t="s">
        <v>9</v>
      </c>
      <c r="K432" s="25">
        <f>MAX(ТаблДан[Дата подготовки]-ТаблДан[Срок подготовки],0)</f>
        <v>0</v>
      </c>
      <c r="L432" s="25">
        <f>MAX(ТаблДан[[#This Row],[Дата отправки]]-ТаблДан[[#This Row],[Срок отправки]],0)</f>
        <v>0</v>
      </c>
      <c r="M432" s="25">
        <f>IF(ISBLANK(ТаблДан[[#This Row],[Дата подготовки]]),0,-MIN(ТаблДан[Дата подготовки]-ТаблДан[Срок подготовки],0))</f>
        <v>1</v>
      </c>
      <c r="N432" s="25">
        <f>IF(ISBLANK(ТаблДан[[#This Row],[Дата отправки]]),0,-MIN(ТаблДан[Дата отправки]-ТаблДан[Срок отправки],0))</f>
        <v>2</v>
      </c>
      <c r="O432" s="25">
        <f>IF(ISBLANK(ТаблДан[[#This Row],[Дата подготовки]]),0,(ТаблДан[Задержка подготовки]=0)+0)</f>
        <v>1</v>
      </c>
      <c r="P432" s="25">
        <f>IF(ISBLANK(ТаблДан[[#This Row],[Дата подготовки]]),0,1-ТаблДан[[#This Row],[Подготовка без задержки]])</f>
        <v>0</v>
      </c>
      <c r="Q432" s="25">
        <f>IF(ISBLANK(ТаблДан[[#This Row],[Дата отправки]]),0,(ТаблДан[[#This Row],[Задержка отправки]]=0)+0)</f>
        <v>1</v>
      </c>
      <c r="R432" s="25">
        <f>IF(ISBLANK(ТаблДан[[#This Row],[Дата отправки]]),0,1-ТаблДан[[#This Row],[Отправка 
без задержки]])</f>
        <v>0</v>
      </c>
      <c r="S432" s="47" t="str">
        <f>IF(COUNTBLANK(ТаблДан[[#This Row],[Дата подготовки]:[Периодичность]])&gt;0,"Пустые ячейки", "")</f>
        <v/>
      </c>
    </row>
    <row r="433" spans="2:19" hidden="1" x14ac:dyDescent="0.25">
      <c r="B433" s="19">
        <f>YEAR(IF(ISBLANK(ТаблДан[Срок подготовки]),ТаблДан[Срок отправки],ТаблДан[Срок подготовки]))</f>
        <v>2023</v>
      </c>
      <c r="C433" s="26" t="str">
        <f>TEXT(ТаблДан[[#This Row],[Срок подготовки]],"МММ")</f>
        <v>окт</v>
      </c>
      <c r="D433" s="28">
        <v>45208</v>
      </c>
      <c r="E433" s="21">
        <v>45211</v>
      </c>
      <c r="F433" s="21">
        <v>45210</v>
      </c>
      <c r="G433" s="21">
        <v>45215</v>
      </c>
      <c r="H433" s="22" t="s">
        <v>1</v>
      </c>
      <c r="I433" s="49" t="s">
        <v>36</v>
      </c>
      <c r="J433" s="24" t="s">
        <v>9</v>
      </c>
      <c r="K433" s="25">
        <f>MAX(ТаблДан[Дата подготовки]-ТаблДан[Срок подготовки],0)</f>
        <v>0</v>
      </c>
      <c r="L433" s="25">
        <f>MAX(ТаблДан[[#This Row],[Дата отправки]]-ТаблДан[[#This Row],[Срок отправки]],0)</f>
        <v>0</v>
      </c>
      <c r="M433" s="25">
        <f>IF(ISBLANK(ТаблДан[[#This Row],[Дата подготовки]]),0,-MIN(ТаблДан[Дата подготовки]-ТаблДан[Срок подготовки],0))</f>
        <v>3</v>
      </c>
      <c r="N433" s="25">
        <f>IF(ISBLANK(ТаблДан[[#This Row],[Дата отправки]]),0,-MIN(ТаблДан[Дата отправки]-ТаблДан[Срок отправки],0))</f>
        <v>5</v>
      </c>
      <c r="O433" s="25">
        <f>IF(ISBLANK(ТаблДан[[#This Row],[Дата подготовки]]),0,(ТаблДан[Задержка подготовки]=0)+0)</f>
        <v>1</v>
      </c>
      <c r="P433" s="25">
        <f>IF(ISBLANK(ТаблДан[[#This Row],[Дата подготовки]]),0,1-ТаблДан[[#This Row],[Подготовка без задержки]])</f>
        <v>0</v>
      </c>
      <c r="Q433" s="25">
        <f>IF(ISBLANK(ТаблДан[[#This Row],[Дата отправки]]),0,(ТаблДан[[#This Row],[Задержка отправки]]=0)+0)</f>
        <v>1</v>
      </c>
      <c r="R433" s="25">
        <f>IF(ISBLANK(ТаблДан[[#This Row],[Дата отправки]]),0,1-ТаблДан[[#This Row],[Отправка 
без задержки]])</f>
        <v>0</v>
      </c>
      <c r="S433" s="47" t="str">
        <f>IF(COUNTBLANK(ТаблДан[[#This Row],[Дата подготовки]:[Периодичность]])&gt;0,"Пустые ячейки", "")</f>
        <v/>
      </c>
    </row>
    <row r="434" spans="2:19" hidden="1" x14ac:dyDescent="0.25">
      <c r="B434" s="19">
        <f>YEAR(IF(ISBLANK(ТаблДан[Срок подготовки]),ТаблДан[Срок отправки],ТаблДан[Срок подготовки]))</f>
        <v>2023</v>
      </c>
      <c r="C434" s="26" t="str">
        <f>TEXT(ТаблДан[[#This Row],[Срок подготовки]],"МММ")</f>
        <v>окт</v>
      </c>
      <c r="D434" s="28">
        <v>45208</v>
      </c>
      <c r="E434" s="21">
        <v>45211</v>
      </c>
      <c r="F434" s="21">
        <v>45210</v>
      </c>
      <c r="G434" s="21">
        <v>45215</v>
      </c>
      <c r="H434" s="22" t="s">
        <v>1</v>
      </c>
      <c r="I434" s="49" t="s">
        <v>13</v>
      </c>
      <c r="J434" s="24" t="s">
        <v>9</v>
      </c>
      <c r="K434" s="25">
        <f>MAX(ТаблДан[Дата подготовки]-ТаблДан[Срок подготовки],0)</f>
        <v>0</v>
      </c>
      <c r="L434" s="25">
        <f>MAX(ТаблДан[[#This Row],[Дата отправки]]-ТаблДан[[#This Row],[Срок отправки]],0)</f>
        <v>0</v>
      </c>
      <c r="M434" s="25">
        <f>IF(ISBLANK(ТаблДан[[#This Row],[Дата подготовки]]),0,-MIN(ТаблДан[Дата подготовки]-ТаблДан[Срок подготовки],0))</f>
        <v>3</v>
      </c>
      <c r="N434" s="25">
        <f>IF(ISBLANK(ТаблДан[[#This Row],[Дата отправки]]),0,-MIN(ТаблДан[Дата отправки]-ТаблДан[Срок отправки],0))</f>
        <v>5</v>
      </c>
      <c r="O434" s="25">
        <f>IF(ISBLANK(ТаблДан[[#This Row],[Дата подготовки]]),0,(ТаблДан[Задержка подготовки]=0)+0)</f>
        <v>1</v>
      </c>
      <c r="P434" s="25">
        <f>IF(ISBLANK(ТаблДан[[#This Row],[Дата подготовки]]),0,1-ТаблДан[[#This Row],[Подготовка без задержки]])</f>
        <v>0</v>
      </c>
      <c r="Q434" s="25">
        <f>IF(ISBLANK(ТаблДан[[#This Row],[Дата отправки]]),0,(ТаблДан[[#This Row],[Задержка отправки]]=0)+0)</f>
        <v>1</v>
      </c>
      <c r="R434" s="25">
        <f>IF(ISBLANK(ТаблДан[[#This Row],[Дата отправки]]),0,1-ТаблДан[[#This Row],[Отправка 
без задержки]])</f>
        <v>0</v>
      </c>
      <c r="S434" s="47" t="str">
        <f>IF(COUNTBLANK(ТаблДан[[#This Row],[Дата подготовки]:[Периодичность]])&gt;0,"Пустые ячейки", "")</f>
        <v/>
      </c>
    </row>
    <row r="435" spans="2:19" hidden="1" x14ac:dyDescent="0.25">
      <c r="B435" s="19">
        <f>YEAR(IF(ISBLANK(ТаблДан[Срок подготовки]),ТаблДан[Срок отправки],ТаблДан[Срок подготовки]))</f>
        <v>2023</v>
      </c>
      <c r="C435" s="26" t="str">
        <f>TEXT(ТаблДан[[#This Row],[Срок подготовки]],"МММ")</f>
        <v>окт</v>
      </c>
      <c r="D435" s="28">
        <v>45208</v>
      </c>
      <c r="E435" s="21">
        <v>45211</v>
      </c>
      <c r="F435" s="21">
        <v>45210</v>
      </c>
      <c r="G435" s="21">
        <v>45215</v>
      </c>
      <c r="H435" s="22" t="s">
        <v>1</v>
      </c>
      <c r="I435" s="49" t="s">
        <v>14</v>
      </c>
      <c r="J435" s="24" t="s">
        <v>9</v>
      </c>
      <c r="K435" s="25">
        <f>MAX(ТаблДан[Дата подготовки]-ТаблДан[Срок подготовки],0)</f>
        <v>0</v>
      </c>
      <c r="L435" s="25">
        <f>MAX(ТаблДан[[#This Row],[Дата отправки]]-ТаблДан[[#This Row],[Срок отправки]],0)</f>
        <v>0</v>
      </c>
      <c r="M435" s="25">
        <f>IF(ISBLANK(ТаблДан[[#This Row],[Дата подготовки]]),0,-MIN(ТаблДан[Дата подготовки]-ТаблДан[Срок подготовки],0))</f>
        <v>3</v>
      </c>
      <c r="N435" s="25">
        <f>IF(ISBLANK(ТаблДан[[#This Row],[Дата отправки]]),0,-MIN(ТаблДан[Дата отправки]-ТаблДан[Срок отправки],0))</f>
        <v>5</v>
      </c>
      <c r="O435" s="25">
        <f>IF(ISBLANK(ТаблДан[[#This Row],[Дата подготовки]]),0,(ТаблДан[Задержка подготовки]=0)+0)</f>
        <v>1</v>
      </c>
      <c r="P435" s="25">
        <f>IF(ISBLANK(ТаблДан[[#This Row],[Дата подготовки]]),0,1-ТаблДан[[#This Row],[Подготовка без задержки]])</f>
        <v>0</v>
      </c>
      <c r="Q435" s="25">
        <f>IF(ISBLANK(ТаблДан[[#This Row],[Дата отправки]]),0,(ТаблДан[[#This Row],[Задержка отправки]]=0)+0)</f>
        <v>1</v>
      </c>
      <c r="R435" s="25">
        <f>IF(ISBLANK(ТаблДан[[#This Row],[Дата отправки]]),0,1-ТаблДан[[#This Row],[Отправка 
без задержки]])</f>
        <v>0</v>
      </c>
      <c r="S435" s="47" t="str">
        <f>IF(COUNTBLANK(ТаблДан[[#This Row],[Дата подготовки]:[Периодичность]])&gt;0,"Пустые ячейки", "")</f>
        <v/>
      </c>
    </row>
    <row r="436" spans="2:19" hidden="1" x14ac:dyDescent="0.25">
      <c r="B436" s="19">
        <f>YEAR(IF(ISBLANK(ТаблДан[Срок подготовки]),ТаблДан[Срок отправки],ТаблДан[Срок подготовки]))</f>
        <v>2023</v>
      </c>
      <c r="C436" s="26" t="str">
        <f>TEXT(ТаблДан[[#This Row],[Срок подготовки]],"МММ")</f>
        <v>окт</v>
      </c>
      <c r="D436" s="28">
        <v>45208</v>
      </c>
      <c r="E436" s="21">
        <v>45211</v>
      </c>
      <c r="F436" s="21">
        <v>45210</v>
      </c>
      <c r="G436" s="21">
        <v>45215</v>
      </c>
      <c r="H436" s="22" t="s">
        <v>1</v>
      </c>
      <c r="I436" s="49" t="s">
        <v>86</v>
      </c>
      <c r="J436" s="24" t="s">
        <v>9</v>
      </c>
      <c r="K436" s="25">
        <f>MAX(ТаблДан[Дата подготовки]-ТаблДан[Срок подготовки],0)</f>
        <v>0</v>
      </c>
      <c r="L436" s="25">
        <f>MAX(ТаблДан[[#This Row],[Дата отправки]]-ТаблДан[[#This Row],[Срок отправки]],0)</f>
        <v>0</v>
      </c>
      <c r="M436" s="25">
        <f>IF(ISBLANK(ТаблДан[[#This Row],[Дата подготовки]]),0,-MIN(ТаблДан[Дата подготовки]-ТаблДан[Срок подготовки],0))</f>
        <v>3</v>
      </c>
      <c r="N436" s="25">
        <f>IF(ISBLANK(ТаблДан[[#This Row],[Дата отправки]]),0,-MIN(ТаблДан[Дата отправки]-ТаблДан[Срок отправки],0))</f>
        <v>5</v>
      </c>
      <c r="O436" s="25">
        <f>IF(ISBLANK(ТаблДан[[#This Row],[Дата подготовки]]),0,(ТаблДан[Задержка подготовки]=0)+0)</f>
        <v>1</v>
      </c>
      <c r="P436" s="25">
        <f>IF(ISBLANK(ТаблДан[[#This Row],[Дата подготовки]]),0,1-ТаблДан[[#This Row],[Подготовка без задержки]])</f>
        <v>0</v>
      </c>
      <c r="Q436" s="25">
        <f>IF(ISBLANK(ТаблДан[[#This Row],[Дата отправки]]),0,(ТаблДан[[#This Row],[Задержка отправки]]=0)+0)</f>
        <v>1</v>
      </c>
      <c r="R436" s="25">
        <f>IF(ISBLANK(ТаблДан[[#This Row],[Дата отправки]]),0,1-ТаблДан[[#This Row],[Отправка 
без задержки]])</f>
        <v>0</v>
      </c>
      <c r="S436" s="47" t="str">
        <f>IF(COUNTBLANK(ТаблДан[[#This Row],[Дата подготовки]:[Периодичность]])&gt;0,"Пустые ячейки", "")</f>
        <v/>
      </c>
    </row>
    <row r="437" spans="2:19" hidden="1" x14ac:dyDescent="0.25">
      <c r="B437" s="19">
        <f>YEAR(IF(ISBLANK(ТаблДан[Срок подготовки]),ТаблДан[Срок отправки],ТаблДан[Срок подготовки]))</f>
        <v>2023</v>
      </c>
      <c r="C437" s="26" t="str">
        <f>TEXT(ТаблДан[[#This Row],[Срок подготовки]],"МММ")</f>
        <v>окт</v>
      </c>
      <c r="D437" s="28">
        <v>45208</v>
      </c>
      <c r="E437" s="21">
        <v>45211</v>
      </c>
      <c r="F437" s="21">
        <v>45210</v>
      </c>
      <c r="G437" s="21">
        <v>45215</v>
      </c>
      <c r="H437" s="22" t="s">
        <v>1</v>
      </c>
      <c r="I437" s="49" t="s">
        <v>85</v>
      </c>
      <c r="J437" s="24" t="s">
        <v>9</v>
      </c>
      <c r="K437" s="25">
        <f>MAX(ТаблДан[Дата подготовки]-ТаблДан[Срок подготовки],0)</f>
        <v>0</v>
      </c>
      <c r="L437" s="25">
        <f>MAX(ТаблДан[[#This Row],[Дата отправки]]-ТаблДан[[#This Row],[Срок отправки]],0)</f>
        <v>0</v>
      </c>
      <c r="M437" s="25">
        <f>IF(ISBLANK(ТаблДан[[#This Row],[Дата подготовки]]),0,-MIN(ТаблДан[Дата подготовки]-ТаблДан[Срок подготовки],0))</f>
        <v>3</v>
      </c>
      <c r="N437" s="25">
        <f>IF(ISBLANK(ТаблДан[[#This Row],[Дата отправки]]),0,-MIN(ТаблДан[Дата отправки]-ТаблДан[Срок отправки],0))</f>
        <v>5</v>
      </c>
      <c r="O437" s="25">
        <f>IF(ISBLANK(ТаблДан[[#This Row],[Дата подготовки]]),0,(ТаблДан[Задержка подготовки]=0)+0)</f>
        <v>1</v>
      </c>
      <c r="P437" s="25">
        <f>IF(ISBLANK(ТаблДан[[#This Row],[Дата подготовки]]),0,1-ТаблДан[[#This Row],[Подготовка без задержки]])</f>
        <v>0</v>
      </c>
      <c r="Q437" s="25">
        <f>IF(ISBLANK(ТаблДан[[#This Row],[Дата отправки]]),0,(ТаблДан[[#This Row],[Задержка отправки]]=0)+0)</f>
        <v>1</v>
      </c>
      <c r="R437" s="25">
        <f>IF(ISBLANK(ТаблДан[[#This Row],[Дата отправки]]),0,1-ТаблДан[[#This Row],[Отправка 
без задержки]])</f>
        <v>0</v>
      </c>
      <c r="S437" s="47" t="str">
        <f>IF(COUNTBLANK(ТаблДан[[#This Row],[Дата подготовки]:[Периодичность]])&gt;0,"Пустые ячейки", "")</f>
        <v/>
      </c>
    </row>
    <row r="438" spans="2:19" hidden="1" x14ac:dyDescent="0.25">
      <c r="B438" s="19">
        <f>YEAR(IF(ISBLANK(ТаблДан[Срок подготовки]),ТаблДан[Срок отправки],ТаблДан[Срок подготовки]))</f>
        <v>2023</v>
      </c>
      <c r="C438" s="26" t="str">
        <f>TEXT(ТаблДан[[#This Row],[Срок подготовки]],"МММ")</f>
        <v>окт</v>
      </c>
      <c r="D438" s="28">
        <v>45208</v>
      </c>
      <c r="E438" s="21">
        <v>45211</v>
      </c>
      <c r="F438" s="21">
        <v>45210</v>
      </c>
      <c r="G438" s="21">
        <v>45215</v>
      </c>
      <c r="H438" s="22" t="s">
        <v>1</v>
      </c>
      <c r="I438" s="49" t="s">
        <v>83</v>
      </c>
      <c r="J438" s="24" t="s">
        <v>9</v>
      </c>
      <c r="K438" s="25">
        <f>MAX(ТаблДан[Дата подготовки]-ТаблДан[Срок подготовки],0)</f>
        <v>0</v>
      </c>
      <c r="L438" s="25">
        <f>MAX(ТаблДан[[#This Row],[Дата отправки]]-ТаблДан[[#This Row],[Срок отправки]],0)</f>
        <v>0</v>
      </c>
      <c r="M438" s="25">
        <f>IF(ISBLANK(ТаблДан[[#This Row],[Дата подготовки]]),0,-MIN(ТаблДан[Дата подготовки]-ТаблДан[Срок подготовки],0))</f>
        <v>3</v>
      </c>
      <c r="N438" s="25">
        <f>IF(ISBLANK(ТаблДан[[#This Row],[Дата отправки]]),0,-MIN(ТаблДан[Дата отправки]-ТаблДан[Срок отправки],0))</f>
        <v>5</v>
      </c>
      <c r="O438" s="25">
        <f>IF(ISBLANK(ТаблДан[[#This Row],[Дата подготовки]]),0,(ТаблДан[Задержка подготовки]=0)+0)</f>
        <v>1</v>
      </c>
      <c r="P438" s="25">
        <f>IF(ISBLANK(ТаблДан[[#This Row],[Дата подготовки]]),0,1-ТаблДан[[#This Row],[Подготовка без задержки]])</f>
        <v>0</v>
      </c>
      <c r="Q438" s="25">
        <f>IF(ISBLANK(ТаблДан[[#This Row],[Дата отправки]]),0,(ТаблДан[[#This Row],[Задержка отправки]]=0)+0)</f>
        <v>1</v>
      </c>
      <c r="R438" s="25">
        <f>IF(ISBLANK(ТаблДан[[#This Row],[Дата отправки]]),0,1-ТаблДан[[#This Row],[Отправка 
без задержки]])</f>
        <v>0</v>
      </c>
      <c r="S438" s="47" t="str">
        <f>IF(COUNTBLANK(ТаблДан[[#This Row],[Дата подготовки]:[Периодичность]])&gt;0,"Пустые ячейки", "")</f>
        <v/>
      </c>
    </row>
    <row r="439" spans="2:19" hidden="1" x14ac:dyDescent="0.25">
      <c r="B439" s="19">
        <f>YEAR(IF(ISBLANK(ТаблДан[Срок подготовки]),ТаблДан[Срок отправки],ТаблДан[Срок подготовки]))</f>
        <v>2023</v>
      </c>
      <c r="C439" s="26" t="str">
        <f>TEXT(ТаблДан[[#This Row],[Срок подготовки]],"МММ")</f>
        <v>окт</v>
      </c>
      <c r="D439" s="28">
        <v>45208</v>
      </c>
      <c r="E439" s="21">
        <v>45211</v>
      </c>
      <c r="F439" s="21">
        <v>45210</v>
      </c>
      <c r="G439" s="21">
        <v>45215</v>
      </c>
      <c r="H439" s="22" t="s">
        <v>1</v>
      </c>
      <c r="I439" s="49" t="s">
        <v>84</v>
      </c>
      <c r="J439" s="24" t="s">
        <v>9</v>
      </c>
      <c r="K439" s="25">
        <f>MAX(ТаблДан[Дата подготовки]-ТаблДан[Срок подготовки],0)</f>
        <v>0</v>
      </c>
      <c r="L439" s="25">
        <f>MAX(ТаблДан[[#This Row],[Дата отправки]]-ТаблДан[[#This Row],[Срок отправки]],0)</f>
        <v>0</v>
      </c>
      <c r="M439" s="25">
        <f>IF(ISBLANK(ТаблДан[[#This Row],[Дата подготовки]]),0,-MIN(ТаблДан[Дата подготовки]-ТаблДан[Срок подготовки],0))</f>
        <v>3</v>
      </c>
      <c r="N439" s="25">
        <f>IF(ISBLANK(ТаблДан[[#This Row],[Дата отправки]]),0,-MIN(ТаблДан[Дата отправки]-ТаблДан[Срок отправки],0))</f>
        <v>5</v>
      </c>
      <c r="O439" s="25">
        <f>IF(ISBLANK(ТаблДан[[#This Row],[Дата подготовки]]),0,(ТаблДан[Задержка подготовки]=0)+0)</f>
        <v>1</v>
      </c>
      <c r="P439" s="25">
        <f>IF(ISBLANK(ТаблДан[[#This Row],[Дата подготовки]]),0,1-ТаблДан[[#This Row],[Подготовка без задержки]])</f>
        <v>0</v>
      </c>
      <c r="Q439" s="25">
        <f>IF(ISBLANK(ТаблДан[[#This Row],[Дата отправки]]),0,(ТаблДан[[#This Row],[Задержка отправки]]=0)+0)</f>
        <v>1</v>
      </c>
      <c r="R439" s="25">
        <f>IF(ISBLANK(ТаблДан[[#This Row],[Дата отправки]]),0,1-ТаблДан[[#This Row],[Отправка 
без задержки]])</f>
        <v>0</v>
      </c>
      <c r="S439" s="47" t="str">
        <f>IF(COUNTBLANK(ТаблДан[[#This Row],[Дата подготовки]:[Периодичность]])&gt;0,"Пустые ячейки", "")</f>
        <v/>
      </c>
    </row>
    <row r="440" spans="2:19" hidden="1" x14ac:dyDescent="0.25">
      <c r="B440" s="19">
        <f>YEAR(IF(ISBLANK(ТаблДан[Срок подготовки]),ТаблДан[Срок отправки],ТаблДан[Срок подготовки]))</f>
        <v>2023</v>
      </c>
      <c r="C440" s="26" t="str">
        <f>TEXT(ТаблДан[[#This Row],[Срок подготовки]],"МММ")</f>
        <v>окт</v>
      </c>
      <c r="D440" s="28">
        <v>45208</v>
      </c>
      <c r="E440" s="21">
        <v>45211</v>
      </c>
      <c r="F440" s="21">
        <v>45210</v>
      </c>
      <c r="G440" s="21">
        <v>45215</v>
      </c>
      <c r="H440" s="22" t="s">
        <v>1</v>
      </c>
      <c r="I440" s="49" t="s">
        <v>69</v>
      </c>
      <c r="J440" s="24" t="s">
        <v>9</v>
      </c>
      <c r="K440" s="25">
        <f>MAX(ТаблДан[Дата подготовки]-ТаблДан[Срок подготовки],0)</f>
        <v>0</v>
      </c>
      <c r="L440" s="25">
        <f>MAX(ТаблДан[[#This Row],[Дата отправки]]-ТаблДан[[#This Row],[Срок отправки]],0)</f>
        <v>0</v>
      </c>
      <c r="M440" s="25">
        <f>IF(ISBLANK(ТаблДан[[#This Row],[Дата подготовки]]),0,-MIN(ТаблДан[Дата подготовки]-ТаблДан[Срок подготовки],0))</f>
        <v>3</v>
      </c>
      <c r="N440" s="25">
        <f>IF(ISBLANK(ТаблДан[[#This Row],[Дата отправки]]),0,-MIN(ТаблДан[Дата отправки]-ТаблДан[Срок отправки],0))</f>
        <v>5</v>
      </c>
      <c r="O440" s="25">
        <f>IF(ISBLANK(ТаблДан[[#This Row],[Дата подготовки]]),0,(ТаблДан[Задержка подготовки]=0)+0)</f>
        <v>1</v>
      </c>
      <c r="P440" s="25">
        <f>IF(ISBLANK(ТаблДан[[#This Row],[Дата подготовки]]),0,1-ТаблДан[[#This Row],[Подготовка без задержки]])</f>
        <v>0</v>
      </c>
      <c r="Q440" s="25">
        <f>IF(ISBLANK(ТаблДан[[#This Row],[Дата отправки]]),0,(ТаблДан[[#This Row],[Задержка отправки]]=0)+0)</f>
        <v>1</v>
      </c>
      <c r="R440" s="25">
        <f>IF(ISBLANK(ТаблДан[[#This Row],[Дата отправки]]),0,1-ТаблДан[[#This Row],[Отправка 
без задержки]])</f>
        <v>0</v>
      </c>
      <c r="S440" s="47" t="str">
        <f>IF(COUNTBLANK(ТаблДан[[#This Row],[Дата подготовки]:[Периодичность]])&gt;0,"Пустые ячейки", "")</f>
        <v/>
      </c>
    </row>
    <row r="441" spans="2:19" hidden="1" x14ac:dyDescent="0.25">
      <c r="B441" s="19">
        <f>YEAR(IF(ISBLANK(ТаблДан[Срок подготовки]),ТаблДан[Срок отправки],ТаблДан[Срок подготовки]))</f>
        <v>2023</v>
      </c>
      <c r="C441" s="26" t="str">
        <f>TEXT(ТаблДан[[#This Row],[Срок подготовки]],"МММ")</f>
        <v>окт</v>
      </c>
      <c r="D441" s="28">
        <v>45208</v>
      </c>
      <c r="E441" s="21">
        <v>45211</v>
      </c>
      <c r="F441" s="21">
        <v>45210</v>
      </c>
      <c r="G441" s="21">
        <v>45215</v>
      </c>
      <c r="H441" s="22" t="s">
        <v>1</v>
      </c>
      <c r="I441" s="49" t="s">
        <v>70</v>
      </c>
      <c r="J441" s="24" t="s">
        <v>9</v>
      </c>
      <c r="K441" s="25">
        <f>MAX(ТаблДан[Дата подготовки]-ТаблДан[Срок подготовки],0)</f>
        <v>0</v>
      </c>
      <c r="L441" s="25">
        <f>MAX(ТаблДан[[#This Row],[Дата отправки]]-ТаблДан[[#This Row],[Срок отправки]],0)</f>
        <v>0</v>
      </c>
      <c r="M441" s="25">
        <f>IF(ISBLANK(ТаблДан[[#This Row],[Дата подготовки]]),0,-MIN(ТаблДан[Дата подготовки]-ТаблДан[Срок подготовки],0))</f>
        <v>3</v>
      </c>
      <c r="N441" s="25">
        <f>IF(ISBLANK(ТаблДан[[#This Row],[Дата отправки]]),0,-MIN(ТаблДан[Дата отправки]-ТаблДан[Срок отправки],0))</f>
        <v>5</v>
      </c>
      <c r="O441" s="25">
        <f>IF(ISBLANK(ТаблДан[[#This Row],[Дата подготовки]]),0,(ТаблДан[Задержка подготовки]=0)+0)</f>
        <v>1</v>
      </c>
      <c r="P441" s="25">
        <f>IF(ISBLANK(ТаблДан[[#This Row],[Дата подготовки]]),0,1-ТаблДан[[#This Row],[Подготовка без задержки]])</f>
        <v>0</v>
      </c>
      <c r="Q441" s="25">
        <f>IF(ISBLANK(ТаблДан[[#This Row],[Дата отправки]]),0,(ТаблДан[[#This Row],[Задержка отправки]]=0)+0)</f>
        <v>1</v>
      </c>
      <c r="R441" s="25">
        <f>IF(ISBLANK(ТаблДан[[#This Row],[Дата отправки]]),0,1-ТаблДан[[#This Row],[Отправка 
без задержки]])</f>
        <v>0</v>
      </c>
      <c r="S441" s="47" t="str">
        <f>IF(COUNTBLANK(ТаблДан[[#This Row],[Дата подготовки]:[Периодичность]])&gt;0,"Пустые ячейки", "")</f>
        <v/>
      </c>
    </row>
    <row r="442" spans="2:19" hidden="1" x14ac:dyDescent="0.25">
      <c r="B442" s="19">
        <f>YEAR(IF(ISBLANK(ТаблДан[Срок подготовки]),ТаблДан[Срок отправки],ТаблДан[Срок подготовки]))</f>
        <v>2023</v>
      </c>
      <c r="C442" s="26" t="str">
        <f>TEXT(ТаблДан[[#This Row],[Срок подготовки]],"МММ")</f>
        <v>окт</v>
      </c>
      <c r="D442" s="28">
        <v>45181</v>
      </c>
      <c r="E442" s="21">
        <v>45211</v>
      </c>
      <c r="F442" s="21">
        <v>45184</v>
      </c>
      <c r="G442" s="21">
        <v>45215</v>
      </c>
      <c r="H442" s="22" t="s">
        <v>2</v>
      </c>
      <c r="I442" s="49" t="s">
        <v>65</v>
      </c>
      <c r="J442" s="24" t="s">
        <v>9</v>
      </c>
      <c r="K442" s="25">
        <f>MAX(ТаблДан[Дата подготовки]-ТаблДан[Срок подготовки],0)</f>
        <v>0</v>
      </c>
      <c r="L442" s="25">
        <f>MAX(ТаблДан[[#This Row],[Дата отправки]]-ТаблДан[[#This Row],[Срок отправки]],0)</f>
        <v>0</v>
      </c>
      <c r="M442" s="25">
        <f>IF(ISBLANK(ТаблДан[[#This Row],[Дата подготовки]]),0,-MIN(ТаблДан[Дата подготовки]-ТаблДан[Срок подготовки],0))</f>
        <v>30</v>
      </c>
      <c r="N442" s="25">
        <f>IF(ISBLANK(ТаблДан[[#This Row],[Дата отправки]]),0,-MIN(ТаблДан[Дата отправки]-ТаблДан[Срок отправки],0))</f>
        <v>31</v>
      </c>
      <c r="O442" s="25">
        <f>IF(ISBLANK(ТаблДан[[#This Row],[Дата подготовки]]),0,(ТаблДан[Задержка подготовки]=0)+0)</f>
        <v>1</v>
      </c>
      <c r="P442" s="25">
        <f>IF(ISBLANK(ТаблДан[[#This Row],[Дата подготовки]]),0,1-ТаблДан[[#This Row],[Подготовка без задержки]])</f>
        <v>0</v>
      </c>
      <c r="Q442" s="25">
        <f>IF(ISBLANK(ТаблДан[[#This Row],[Дата отправки]]),0,(ТаблДан[[#This Row],[Задержка отправки]]=0)+0)</f>
        <v>1</v>
      </c>
      <c r="R442" s="25">
        <f>IF(ISBLANK(ТаблДан[[#This Row],[Дата отправки]]),0,1-ТаблДан[[#This Row],[Отправка 
без задержки]])</f>
        <v>0</v>
      </c>
      <c r="S442" s="47" t="str">
        <f>IF(COUNTBLANK(ТаблДан[[#This Row],[Дата подготовки]:[Периодичность]])&gt;0,"Пустые ячейки", "")</f>
        <v/>
      </c>
    </row>
    <row r="443" spans="2:19" hidden="1" x14ac:dyDescent="0.25">
      <c r="B443" s="19">
        <f>YEAR(IF(ISBLANK(ТаблДан[Срок подготовки]),ТаблДан[Срок отправки],ТаблДан[Срок подготовки]))</f>
        <v>2023</v>
      </c>
      <c r="C443" s="26" t="str">
        <f>TEXT(ТаблДан[[#This Row],[Срок подготовки]],"МММ")</f>
        <v>окт</v>
      </c>
      <c r="D443" s="28">
        <v>45203</v>
      </c>
      <c r="E443" s="21">
        <v>45211</v>
      </c>
      <c r="F443" s="21">
        <v>45205</v>
      </c>
      <c r="G443" s="21">
        <v>45215</v>
      </c>
      <c r="H443" s="22" t="s">
        <v>3</v>
      </c>
      <c r="I443" s="49" t="s">
        <v>23</v>
      </c>
      <c r="J443" s="24" t="s">
        <v>9</v>
      </c>
      <c r="K443" s="25">
        <f>MAX(ТаблДан[Дата подготовки]-ТаблДан[Срок подготовки],0)</f>
        <v>0</v>
      </c>
      <c r="L443" s="25">
        <f>MAX(ТаблДан[[#This Row],[Дата отправки]]-ТаблДан[[#This Row],[Срок отправки]],0)</f>
        <v>0</v>
      </c>
      <c r="M443" s="25">
        <f>IF(ISBLANK(ТаблДан[[#This Row],[Дата подготовки]]),0,-MIN(ТаблДан[Дата подготовки]-ТаблДан[Срок подготовки],0))</f>
        <v>8</v>
      </c>
      <c r="N443" s="25">
        <f>IF(ISBLANK(ТаблДан[[#This Row],[Дата отправки]]),0,-MIN(ТаблДан[Дата отправки]-ТаблДан[Срок отправки],0))</f>
        <v>10</v>
      </c>
      <c r="O443" s="25">
        <f>IF(ISBLANK(ТаблДан[[#This Row],[Дата подготовки]]),0,(ТаблДан[Задержка подготовки]=0)+0)</f>
        <v>1</v>
      </c>
      <c r="P443" s="25">
        <f>IF(ISBLANK(ТаблДан[[#This Row],[Дата подготовки]]),0,1-ТаблДан[[#This Row],[Подготовка без задержки]])</f>
        <v>0</v>
      </c>
      <c r="Q443" s="25">
        <f>IF(ISBLANK(ТаблДан[[#This Row],[Дата отправки]]),0,(ТаблДан[[#This Row],[Задержка отправки]]=0)+0)</f>
        <v>1</v>
      </c>
      <c r="R443" s="25">
        <f>IF(ISBLANK(ТаблДан[[#This Row],[Дата отправки]]),0,1-ТаблДан[[#This Row],[Отправка 
без задержки]])</f>
        <v>0</v>
      </c>
      <c r="S443" s="47" t="str">
        <f>IF(COUNTBLANK(ТаблДан[[#This Row],[Дата подготовки]:[Периодичность]])&gt;0,"Пустые ячейки", "")</f>
        <v/>
      </c>
    </row>
    <row r="444" spans="2:19" hidden="1" x14ac:dyDescent="0.25">
      <c r="B444" s="19">
        <f>YEAR(IF(ISBLANK(ТаблДан[Срок подготовки]),ТаблДан[Срок отправки],ТаблДан[Срок подготовки]))</f>
        <v>2023</v>
      </c>
      <c r="C444" s="26" t="str">
        <f>TEXT(ТаблДан[[#This Row],[Срок подготовки]],"МММ")</f>
        <v>окт</v>
      </c>
      <c r="D444" s="28">
        <v>45203</v>
      </c>
      <c r="E444" s="21">
        <v>45211</v>
      </c>
      <c r="F444" s="21">
        <v>45205</v>
      </c>
      <c r="G444" s="21">
        <v>45215</v>
      </c>
      <c r="H444" s="22" t="s">
        <v>3</v>
      </c>
      <c r="I444" s="49" t="s">
        <v>30</v>
      </c>
      <c r="J444" s="24" t="s">
        <v>9</v>
      </c>
      <c r="K444" s="25">
        <f>MAX(ТаблДан[Дата подготовки]-ТаблДан[Срок подготовки],0)</f>
        <v>0</v>
      </c>
      <c r="L444" s="25">
        <f>MAX(ТаблДан[[#This Row],[Дата отправки]]-ТаблДан[[#This Row],[Срок отправки]],0)</f>
        <v>0</v>
      </c>
      <c r="M444" s="25">
        <f>IF(ISBLANK(ТаблДан[[#This Row],[Дата подготовки]]),0,-MIN(ТаблДан[Дата подготовки]-ТаблДан[Срок подготовки],0))</f>
        <v>8</v>
      </c>
      <c r="N444" s="25">
        <f>IF(ISBLANK(ТаблДан[[#This Row],[Дата отправки]]),0,-MIN(ТаблДан[Дата отправки]-ТаблДан[Срок отправки],0))</f>
        <v>10</v>
      </c>
      <c r="O444" s="25">
        <f>IF(ISBLANK(ТаблДан[[#This Row],[Дата подготовки]]),0,(ТаблДан[Задержка подготовки]=0)+0)</f>
        <v>1</v>
      </c>
      <c r="P444" s="25">
        <f>IF(ISBLANK(ТаблДан[[#This Row],[Дата подготовки]]),0,1-ТаблДан[[#This Row],[Подготовка без задержки]])</f>
        <v>0</v>
      </c>
      <c r="Q444" s="25">
        <f>IF(ISBLANK(ТаблДан[[#This Row],[Дата отправки]]),0,(ТаблДан[[#This Row],[Задержка отправки]]=0)+0)</f>
        <v>1</v>
      </c>
      <c r="R444" s="25">
        <f>IF(ISBLANK(ТаблДан[[#This Row],[Дата отправки]]),0,1-ТаблДан[[#This Row],[Отправка 
без задержки]])</f>
        <v>0</v>
      </c>
      <c r="S444" s="47" t="str">
        <f>IF(COUNTBLANK(ТаблДан[[#This Row],[Дата подготовки]:[Периодичность]])&gt;0,"Пустые ячейки", "")</f>
        <v/>
      </c>
    </row>
    <row r="445" spans="2:19" hidden="1" x14ac:dyDescent="0.25">
      <c r="B445" s="19">
        <f>YEAR(IF(ISBLANK(ТаблДан[Срок подготовки]),ТаблДан[Срок отправки],ТаблДан[Срок подготовки]))</f>
        <v>2023</v>
      </c>
      <c r="C445" s="26" t="str">
        <f>TEXT(ТаблДан[[#This Row],[Срок подготовки]],"МММ")</f>
        <v>окт</v>
      </c>
      <c r="D445" s="28">
        <v>45203</v>
      </c>
      <c r="E445" s="21">
        <v>45211</v>
      </c>
      <c r="F445" s="21">
        <v>45205</v>
      </c>
      <c r="G445" s="21">
        <v>45215</v>
      </c>
      <c r="H445" s="22" t="s">
        <v>3</v>
      </c>
      <c r="I445" s="50" t="s">
        <v>20</v>
      </c>
      <c r="J445" s="24" t="s">
        <v>9</v>
      </c>
      <c r="K445" s="25">
        <f>MAX(ТаблДан[Дата подготовки]-ТаблДан[Срок подготовки],0)</f>
        <v>0</v>
      </c>
      <c r="L445" s="25">
        <f>MAX(ТаблДан[[#This Row],[Дата отправки]]-ТаблДан[[#This Row],[Срок отправки]],0)</f>
        <v>0</v>
      </c>
      <c r="M445" s="25">
        <f>IF(ISBLANK(ТаблДан[[#This Row],[Дата подготовки]]),0,-MIN(ТаблДан[Дата подготовки]-ТаблДан[Срок подготовки],0))</f>
        <v>8</v>
      </c>
      <c r="N445" s="25">
        <f>IF(ISBLANK(ТаблДан[[#This Row],[Дата отправки]]),0,-MIN(ТаблДан[Дата отправки]-ТаблДан[Срок отправки],0))</f>
        <v>10</v>
      </c>
      <c r="O445" s="25">
        <f>IF(ISBLANK(ТаблДан[[#This Row],[Дата подготовки]]),0,(ТаблДан[Задержка подготовки]=0)+0)</f>
        <v>1</v>
      </c>
      <c r="P445" s="25">
        <f>IF(ISBLANK(ТаблДан[[#This Row],[Дата подготовки]]),0,1-ТаблДан[[#This Row],[Подготовка без задержки]])</f>
        <v>0</v>
      </c>
      <c r="Q445" s="25">
        <f>IF(ISBLANK(ТаблДан[[#This Row],[Дата отправки]]),0,(ТаблДан[[#This Row],[Задержка отправки]]=0)+0)</f>
        <v>1</v>
      </c>
      <c r="R445" s="25">
        <f>IF(ISBLANK(ТаблДан[[#This Row],[Дата отправки]]),0,1-ТаблДан[[#This Row],[Отправка 
без задержки]])</f>
        <v>0</v>
      </c>
      <c r="S445" s="47" t="str">
        <f>IF(COUNTBLANK(ТаблДан[[#This Row],[Дата подготовки]:[Периодичность]])&gt;0,"Пустые ячейки", "")</f>
        <v/>
      </c>
    </row>
    <row r="446" spans="2:19" hidden="1" x14ac:dyDescent="0.25">
      <c r="B446" s="19">
        <f>YEAR(IF(ISBLANK(ТаблДан[Срок подготовки]),ТаблДан[Срок отправки],ТаблДан[Срок подготовки]))</f>
        <v>2023</v>
      </c>
      <c r="C446" s="26" t="str">
        <f>TEXT(ТаблДан[[#This Row],[Срок подготовки]],"МММ")</f>
        <v>окт</v>
      </c>
      <c r="D446" s="28">
        <v>45203</v>
      </c>
      <c r="E446" s="21">
        <v>45211</v>
      </c>
      <c r="F446" s="21">
        <v>45205</v>
      </c>
      <c r="G446" s="21">
        <v>45215</v>
      </c>
      <c r="H446" s="22" t="s">
        <v>3</v>
      </c>
      <c r="I446" s="49" t="s">
        <v>53</v>
      </c>
      <c r="J446" s="24" t="s">
        <v>9</v>
      </c>
      <c r="K446" s="25">
        <f>MAX(ТаблДан[Дата подготовки]-ТаблДан[Срок подготовки],0)</f>
        <v>0</v>
      </c>
      <c r="L446" s="25">
        <f>MAX(ТаблДан[[#This Row],[Дата отправки]]-ТаблДан[[#This Row],[Срок отправки]],0)</f>
        <v>0</v>
      </c>
      <c r="M446" s="25">
        <f>IF(ISBLANK(ТаблДан[[#This Row],[Дата подготовки]]),0,-MIN(ТаблДан[Дата подготовки]-ТаблДан[Срок подготовки],0))</f>
        <v>8</v>
      </c>
      <c r="N446" s="25">
        <f>IF(ISBLANK(ТаблДан[[#This Row],[Дата отправки]]),0,-MIN(ТаблДан[Дата отправки]-ТаблДан[Срок отправки],0))</f>
        <v>10</v>
      </c>
      <c r="O446" s="25">
        <f>IF(ISBLANK(ТаблДан[[#This Row],[Дата подготовки]]),0,(ТаблДан[Задержка подготовки]=0)+0)</f>
        <v>1</v>
      </c>
      <c r="P446" s="25">
        <f>IF(ISBLANK(ТаблДан[[#This Row],[Дата подготовки]]),0,1-ТаблДан[[#This Row],[Подготовка без задержки]])</f>
        <v>0</v>
      </c>
      <c r="Q446" s="25">
        <f>IF(ISBLANK(ТаблДан[[#This Row],[Дата отправки]]),0,(ТаблДан[[#This Row],[Задержка отправки]]=0)+0)</f>
        <v>1</v>
      </c>
      <c r="R446" s="25">
        <f>IF(ISBLANK(ТаблДан[[#This Row],[Дата отправки]]),0,1-ТаблДан[[#This Row],[Отправка 
без задержки]])</f>
        <v>0</v>
      </c>
      <c r="S446" s="47" t="str">
        <f>IF(COUNTBLANK(ТаблДан[[#This Row],[Дата подготовки]:[Периодичность]])&gt;0,"Пустые ячейки", "")</f>
        <v/>
      </c>
    </row>
    <row r="447" spans="2:19" hidden="1" x14ac:dyDescent="0.25">
      <c r="B447" s="19">
        <f>YEAR(IF(ISBLANK(ТаблДан[Срок подготовки]),ТаблДан[Срок отправки],ТаблДан[Срок подготовки]))</f>
        <v>2023</v>
      </c>
      <c r="C447" s="26" t="str">
        <f>TEXT(ТаблДан[[#This Row],[Срок подготовки]],"МММ")</f>
        <v>окт</v>
      </c>
      <c r="D447" s="28">
        <v>45203</v>
      </c>
      <c r="E447" s="21">
        <v>45211</v>
      </c>
      <c r="F447" s="21">
        <v>45205</v>
      </c>
      <c r="G447" s="21">
        <v>45215</v>
      </c>
      <c r="H447" s="22" t="s">
        <v>3</v>
      </c>
      <c r="I447" s="49" t="s">
        <v>52</v>
      </c>
      <c r="J447" s="24" t="s">
        <v>9</v>
      </c>
      <c r="K447" s="25">
        <f>MAX(ТаблДан[Дата подготовки]-ТаблДан[Срок подготовки],0)</f>
        <v>0</v>
      </c>
      <c r="L447" s="25">
        <f>MAX(ТаблДан[[#This Row],[Дата отправки]]-ТаблДан[[#This Row],[Срок отправки]],0)</f>
        <v>0</v>
      </c>
      <c r="M447" s="25">
        <f>IF(ISBLANK(ТаблДан[[#This Row],[Дата подготовки]]),0,-MIN(ТаблДан[Дата подготовки]-ТаблДан[Срок подготовки],0))</f>
        <v>8</v>
      </c>
      <c r="N447" s="25">
        <f>IF(ISBLANK(ТаблДан[[#This Row],[Дата отправки]]),0,-MIN(ТаблДан[Дата отправки]-ТаблДан[Срок отправки],0))</f>
        <v>10</v>
      </c>
      <c r="O447" s="25">
        <f>IF(ISBLANK(ТаблДан[[#This Row],[Дата подготовки]]),0,(ТаблДан[Задержка подготовки]=0)+0)</f>
        <v>1</v>
      </c>
      <c r="P447" s="25">
        <f>IF(ISBLANK(ТаблДан[[#This Row],[Дата подготовки]]),0,1-ТаблДан[[#This Row],[Подготовка без задержки]])</f>
        <v>0</v>
      </c>
      <c r="Q447" s="25">
        <f>IF(ISBLANK(ТаблДан[[#This Row],[Дата отправки]]),0,(ТаблДан[[#This Row],[Задержка отправки]]=0)+0)</f>
        <v>1</v>
      </c>
      <c r="R447" s="25">
        <f>IF(ISBLANK(ТаблДан[[#This Row],[Дата отправки]]),0,1-ТаблДан[[#This Row],[Отправка 
без задержки]])</f>
        <v>0</v>
      </c>
      <c r="S447" s="47" t="str">
        <f>IF(COUNTBLANK(ТаблДан[[#This Row],[Дата подготовки]:[Периодичность]])&gt;0,"Пустые ячейки", "")</f>
        <v/>
      </c>
    </row>
    <row r="448" spans="2:19" ht="25.5" hidden="1" x14ac:dyDescent="0.25">
      <c r="B448" s="19">
        <f>YEAR(IF(ISBLANK(ТаблДан[Срок подготовки]),ТаблДан[Срок отправки],ТаблДан[Срок подготовки]))</f>
        <v>2023</v>
      </c>
      <c r="C448" s="26" t="str">
        <f>TEXT(ТаблДан[[#This Row],[Срок подготовки]],"МММ")</f>
        <v>окт</v>
      </c>
      <c r="D448" s="21">
        <v>45224</v>
      </c>
      <c r="E448" s="21">
        <v>45224</v>
      </c>
      <c r="F448" s="32">
        <v>45226</v>
      </c>
      <c r="G448" s="21">
        <v>45226</v>
      </c>
      <c r="H448" s="22" t="s">
        <v>0</v>
      </c>
      <c r="I448" s="23" t="s">
        <v>76</v>
      </c>
      <c r="J448" s="24" t="s">
        <v>11</v>
      </c>
      <c r="K448" s="25">
        <f>MAX(ТаблДан[Дата подготовки]-ТаблДан[Срок подготовки],0)</f>
        <v>0</v>
      </c>
      <c r="L448" s="25">
        <f>MAX(ТаблДан[[#This Row],[Дата отправки]]-ТаблДан[[#This Row],[Срок отправки]],0)</f>
        <v>0</v>
      </c>
      <c r="M448" s="25">
        <f>IF(ISBLANK(ТаблДан[[#This Row],[Дата подготовки]]),0,-MIN(ТаблДан[Дата подготовки]-ТаблДан[Срок подготовки],0))</f>
        <v>0</v>
      </c>
      <c r="N448" s="25">
        <f>IF(ISBLANK(ТаблДан[[#This Row],[Дата отправки]]),0,-MIN(ТаблДан[Дата отправки]-ТаблДан[Срок отправки],0))</f>
        <v>0</v>
      </c>
      <c r="O448" s="25">
        <f>IF(ISBLANK(ТаблДан[[#This Row],[Дата подготовки]]),0,(ТаблДан[Задержка подготовки]=0)+0)</f>
        <v>1</v>
      </c>
      <c r="P448" s="25">
        <f>IF(ISBLANK(ТаблДан[[#This Row],[Дата подготовки]]),0,1-ТаблДан[[#This Row],[Подготовка без задержки]])</f>
        <v>0</v>
      </c>
      <c r="Q448" s="25">
        <f>IF(ISBLANK(ТаблДан[[#This Row],[Дата отправки]]),0,(ТаблДан[[#This Row],[Задержка отправки]]=0)+0)</f>
        <v>1</v>
      </c>
      <c r="R448" s="25">
        <f>IF(ISBLANK(ТаблДан[[#This Row],[Дата отправки]]),0,1-ТаблДан[[#This Row],[Отправка 
без задержки]])</f>
        <v>0</v>
      </c>
      <c r="S448" s="47" t="str">
        <f>IF(COUNTBLANK(ТаблДан[[#This Row],[Дата подготовки]:[Периодичность]])&gt;0,"Пустые ячейки", "")</f>
        <v/>
      </c>
    </row>
    <row r="449" spans="2:19" ht="25.5" hidden="1" x14ac:dyDescent="0.25">
      <c r="B449" s="19">
        <f>YEAR(IF(ISBLANK(ТаблДан[Срок подготовки]),ТаблДан[Срок отправки],ТаблДан[Срок подготовки]))</f>
        <v>2023</v>
      </c>
      <c r="C449" s="26" t="str">
        <f>TEXT(ТаблДан[[#This Row],[Срок подготовки]],"МММ")</f>
        <v>окт</v>
      </c>
      <c r="D449" s="21">
        <v>45224</v>
      </c>
      <c r="E449" s="21">
        <v>45224</v>
      </c>
      <c r="F449" s="32">
        <v>45226</v>
      </c>
      <c r="G449" s="21">
        <v>45226</v>
      </c>
      <c r="H449" s="22" t="s">
        <v>0</v>
      </c>
      <c r="I449" s="23" t="s">
        <v>38</v>
      </c>
      <c r="J449" s="24" t="s">
        <v>11</v>
      </c>
      <c r="K449" s="25">
        <f>MAX(ТаблДан[Дата подготовки]-ТаблДан[Срок подготовки],0)</f>
        <v>0</v>
      </c>
      <c r="L449" s="25">
        <f>MAX(ТаблДан[[#This Row],[Дата отправки]]-ТаблДан[[#This Row],[Срок отправки]],0)</f>
        <v>0</v>
      </c>
      <c r="M449" s="25">
        <f>IF(ISBLANK(ТаблДан[[#This Row],[Дата подготовки]]),0,-MIN(ТаблДан[Дата подготовки]-ТаблДан[Срок подготовки],0))</f>
        <v>0</v>
      </c>
      <c r="N449" s="25">
        <f>IF(ISBLANK(ТаблДан[[#This Row],[Дата отправки]]),0,-MIN(ТаблДан[Дата отправки]-ТаблДан[Срок отправки],0))</f>
        <v>0</v>
      </c>
      <c r="O449" s="25">
        <f>IF(ISBLANK(ТаблДан[[#This Row],[Дата подготовки]]),0,(ТаблДан[Задержка подготовки]=0)+0)</f>
        <v>1</v>
      </c>
      <c r="P449" s="25">
        <f>IF(ISBLANK(ТаблДан[[#This Row],[Дата подготовки]]),0,1-ТаблДан[[#This Row],[Подготовка без задержки]])</f>
        <v>0</v>
      </c>
      <c r="Q449" s="25">
        <f>IF(ISBLANK(ТаблДан[[#This Row],[Дата отправки]]),0,(ТаблДан[[#This Row],[Задержка отправки]]=0)+0)</f>
        <v>1</v>
      </c>
      <c r="R449" s="25">
        <f>IF(ISBLANK(ТаблДан[[#This Row],[Дата отправки]]),0,1-ТаблДан[[#This Row],[Отправка 
без задержки]])</f>
        <v>0</v>
      </c>
      <c r="S449" s="47" t="str">
        <f>IF(COUNTBLANK(ТаблДан[[#This Row],[Дата подготовки]:[Периодичность]])&gt;0,"Пустые ячейки", "")</f>
        <v/>
      </c>
    </row>
    <row r="450" spans="2:19" ht="25.5" hidden="1" x14ac:dyDescent="0.25">
      <c r="B450" s="19">
        <f>YEAR(IF(ISBLANK(ТаблДан[Срок подготовки]),ТаблДан[Срок отправки],ТаблДан[Срок подготовки]))</f>
        <v>2023</v>
      </c>
      <c r="C450" s="26" t="str">
        <f>TEXT(ТаблДан[[#This Row],[Срок подготовки]],"МММ")</f>
        <v>окт</v>
      </c>
      <c r="D450" s="21">
        <v>45224</v>
      </c>
      <c r="E450" s="21">
        <v>45224</v>
      </c>
      <c r="F450" s="32">
        <v>45226</v>
      </c>
      <c r="G450" s="21">
        <v>45226</v>
      </c>
      <c r="H450" s="22" t="s">
        <v>0</v>
      </c>
      <c r="I450" s="23" t="s">
        <v>39</v>
      </c>
      <c r="J450" s="24" t="s">
        <v>11</v>
      </c>
      <c r="K450" s="25">
        <f>MAX(ТаблДан[Дата подготовки]-ТаблДан[Срок подготовки],0)</f>
        <v>0</v>
      </c>
      <c r="L450" s="25">
        <f>MAX(ТаблДан[[#This Row],[Дата отправки]]-ТаблДан[[#This Row],[Срок отправки]],0)</f>
        <v>0</v>
      </c>
      <c r="M450" s="25">
        <f>IF(ISBLANK(ТаблДан[[#This Row],[Дата подготовки]]),0,-MIN(ТаблДан[Дата подготовки]-ТаблДан[Срок подготовки],0))</f>
        <v>0</v>
      </c>
      <c r="N450" s="25">
        <f>IF(ISBLANK(ТаблДан[[#This Row],[Дата отправки]]),0,-MIN(ТаблДан[Дата отправки]-ТаблДан[Срок отправки],0))</f>
        <v>0</v>
      </c>
      <c r="O450" s="25">
        <f>IF(ISBLANK(ТаблДан[[#This Row],[Дата подготовки]]),0,(ТаблДан[Задержка подготовки]=0)+0)</f>
        <v>1</v>
      </c>
      <c r="P450" s="25">
        <f>IF(ISBLANK(ТаблДан[[#This Row],[Дата подготовки]]),0,1-ТаблДан[[#This Row],[Подготовка без задержки]])</f>
        <v>0</v>
      </c>
      <c r="Q450" s="25">
        <f>IF(ISBLANK(ТаблДан[[#This Row],[Дата отправки]]),0,(ТаблДан[[#This Row],[Задержка отправки]]=0)+0)</f>
        <v>1</v>
      </c>
      <c r="R450" s="25">
        <f>IF(ISBLANK(ТаблДан[[#This Row],[Дата отправки]]),0,1-ТаблДан[[#This Row],[Отправка 
без задержки]])</f>
        <v>0</v>
      </c>
      <c r="S450" s="47" t="str">
        <f>IF(COUNTBLANK(ТаблДан[[#This Row],[Дата подготовки]:[Периодичность]])&gt;0,"Пустые ячейки", "")</f>
        <v/>
      </c>
    </row>
    <row r="451" spans="2:19" ht="25.5" hidden="1" x14ac:dyDescent="0.25">
      <c r="B451" s="19">
        <f>YEAR(IF(ISBLANK(ТаблДан[Срок подготовки]),ТаблДан[Срок отправки],ТаблДан[Срок подготовки]))</f>
        <v>2023</v>
      </c>
      <c r="C451" s="26" t="str">
        <f>TEXT(ТаблДан[[#This Row],[Срок подготовки]],"МММ")</f>
        <v>окт</v>
      </c>
      <c r="D451" s="21">
        <v>45224</v>
      </c>
      <c r="E451" s="21">
        <v>45224</v>
      </c>
      <c r="F451" s="32">
        <v>45226</v>
      </c>
      <c r="G451" s="21">
        <v>45226</v>
      </c>
      <c r="H451" s="22" t="s">
        <v>0</v>
      </c>
      <c r="I451" s="23" t="s">
        <v>44</v>
      </c>
      <c r="J451" s="24" t="s">
        <v>11</v>
      </c>
      <c r="K451" s="25">
        <f>MAX(ТаблДан[Дата подготовки]-ТаблДан[Срок подготовки],0)</f>
        <v>0</v>
      </c>
      <c r="L451" s="25">
        <f>MAX(ТаблДан[[#This Row],[Дата отправки]]-ТаблДан[[#This Row],[Срок отправки]],0)</f>
        <v>0</v>
      </c>
      <c r="M451" s="25">
        <f>IF(ISBLANK(ТаблДан[[#This Row],[Дата подготовки]]),0,-MIN(ТаблДан[Дата подготовки]-ТаблДан[Срок подготовки],0))</f>
        <v>0</v>
      </c>
      <c r="N451" s="25">
        <f>IF(ISBLANK(ТаблДан[[#This Row],[Дата отправки]]),0,-MIN(ТаблДан[Дата отправки]-ТаблДан[Срок отправки],0))</f>
        <v>0</v>
      </c>
      <c r="O451" s="25">
        <f>IF(ISBLANK(ТаблДан[[#This Row],[Дата подготовки]]),0,(ТаблДан[Задержка подготовки]=0)+0)</f>
        <v>1</v>
      </c>
      <c r="P451" s="25">
        <f>IF(ISBLANK(ТаблДан[[#This Row],[Дата подготовки]]),0,1-ТаблДан[[#This Row],[Подготовка без задержки]])</f>
        <v>0</v>
      </c>
      <c r="Q451" s="25">
        <f>IF(ISBLANK(ТаблДан[[#This Row],[Дата отправки]]),0,(ТаблДан[[#This Row],[Задержка отправки]]=0)+0)</f>
        <v>1</v>
      </c>
      <c r="R451" s="25">
        <f>IF(ISBLANK(ТаблДан[[#This Row],[Дата отправки]]),0,1-ТаблДан[[#This Row],[Отправка 
без задержки]])</f>
        <v>0</v>
      </c>
      <c r="S451" s="47" t="str">
        <f>IF(COUNTBLANK(ТаблДан[[#This Row],[Дата подготовки]:[Периодичность]])&gt;0,"Пустые ячейки", "")</f>
        <v/>
      </c>
    </row>
    <row r="452" spans="2:19" ht="25.5" hidden="1" x14ac:dyDescent="0.25">
      <c r="B452" s="19">
        <f>YEAR(IF(ISBLANK(ТаблДан[Срок подготовки]),ТаблДан[Срок отправки],ТаблДан[Срок подготовки]))</f>
        <v>2023</v>
      </c>
      <c r="C452" s="26" t="str">
        <f>TEXT(ТаблДан[[#This Row],[Срок подготовки]],"МММ")</f>
        <v>окт</v>
      </c>
      <c r="D452" s="28">
        <v>45205</v>
      </c>
      <c r="E452" s="21">
        <v>45224</v>
      </c>
      <c r="F452" s="32">
        <v>45205</v>
      </c>
      <c r="G452" s="21">
        <v>45226</v>
      </c>
      <c r="H452" s="22" t="s">
        <v>0</v>
      </c>
      <c r="I452" s="23" t="s">
        <v>95</v>
      </c>
      <c r="J452" s="24" t="s">
        <v>11</v>
      </c>
      <c r="K452" s="25">
        <f>MAX(ТаблДан[Дата подготовки]-ТаблДан[Срок подготовки],0)</f>
        <v>0</v>
      </c>
      <c r="L452" s="25">
        <f>MAX(ТаблДан[[#This Row],[Дата отправки]]-ТаблДан[[#This Row],[Срок отправки]],0)</f>
        <v>0</v>
      </c>
      <c r="M452" s="25">
        <f>IF(ISBLANK(ТаблДан[[#This Row],[Дата подготовки]]),0,-MIN(ТаблДан[Дата подготовки]-ТаблДан[Срок подготовки],0))</f>
        <v>19</v>
      </c>
      <c r="N452" s="25">
        <f>IF(ISBLANK(ТаблДан[[#This Row],[Дата отправки]]),0,-MIN(ТаблДан[Дата отправки]-ТаблДан[Срок отправки],0))</f>
        <v>21</v>
      </c>
      <c r="O452" s="25">
        <f>IF(ISBLANK(ТаблДан[[#This Row],[Дата подготовки]]),0,(ТаблДан[Задержка подготовки]=0)+0)</f>
        <v>1</v>
      </c>
      <c r="P452" s="25">
        <f>IF(ISBLANK(ТаблДан[[#This Row],[Дата подготовки]]),0,1-ТаблДан[[#This Row],[Подготовка без задержки]])</f>
        <v>0</v>
      </c>
      <c r="Q452" s="25">
        <f>IF(ISBLANK(ТаблДан[[#This Row],[Дата отправки]]),0,(ТаблДан[[#This Row],[Задержка отправки]]=0)+0)</f>
        <v>1</v>
      </c>
      <c r="R452" s="25">
        <f>IF(ISBLANK(ТаблДан[[#This Row],[Дата отправки]]),0,1-ТаблДан[[#This Row],[Отправка 
без задержки]])</f>
        <v>0</v>
      </c>
      <c r="S452" s="47" t="str">
        <f>IF(COUNTBLANK(ТаблДан[[#This Row],[Дата подготовки]:[Периодичность]])&gt;0,"Пустые ячейки", "")</f>
        <v/>
      </c>
    </row>
    <row r="453" spans="2:19" ht="25.5" hidden="1" x14ac:dyDescent="0.25">
      <c r="B453" s="19">
        <f>YEAR(IF(ISBLANK(ТаблДан[Срок подготовки]),ТаблДан[Срок отправки],ТаблДан[Срок подготовки]))</f>
        <v>2023</v>
      </c>
      <c r="C453" s="26" t="str">
        <f>TEXT(ТаблДан[[#This Row],[Срок подготовки]],"МММ")</f>
        <v>окт</v>
      </c>
      <c r="D453" s="28">
        <v>45223</v>
      </c>
      <c r="E453" s="21">
        <v>45225</v>
      </c>
      <c r="F453" s="32">
        <v>45224</v>
      </c>
      <c r="G453" s="21">
        <v>45229</v>
      </c>
      <c r="H453" s="22" t="s">
        <v>5</v>
      </c>
      <c r="I453" s="23" t="s">
        <v>75</v>
      </c>
      <c r="J453" s="24" t="s">
        <v>11</v>
      </c>
      <c r="K453" s="25">
        <f>MAX(ТаблДан[Дата подготовки]-ТаблДан[Срок подготовки],0)</f>
        <v>0</v>
      </c>
      <c r="L453" s="25">
        <f>MAX(ТаблДан[[#This Row],[Дата отправки]]-ТаблДан[[#This Row],[Срок отправки]],0)</f>
        <v>0</v>
      </c>
      <c r="M453" s="25">
        <f>IF(ISBLANK(ТаблДан[[#This Row],[Дата подготовки]]),0,-MIN(ТаблДан[Дата подготовки]-ТаблДан[Срок подготовки],0))</f>
        <v>2</v>
      </c>
      <c r="N453" s="25">
        <f>IF(ISBLANK(ТаблДан[[#This Row],[Дата отправки]]),0,-MIN(ТаблДан[Дата отправки]-ТаблДан[Срок отправки],0))</f>
        <v>5</v>
      </c>
      <c r="O453" s="25">
        <f>IF(ISBLANK(ТаблДан[[#This Row],[Дата подготовки]]),0,(ТаблДан[Задержка подготовки]=0)+0)</f>
        <v>1</v>
      </c>
      <c r="P453" s="25">
        <f>IF(ISBLANK(ТаблДан[[#This Row],[Дата подготовки]]),0,1-ТаблДан[[#This Row],[Подготовка без задержки]])</f>
        <v>0</v>
      </c>
      <c r="Q453" s="25">
        <f>IF(ISBLANK(ТаблДан[[#This Row],[Дата отправки]]),0,(ТаблДан[[#This Row],[Задержка отправки]]=0)+0)</f>
        <v>1</v>
      </c>
      <c r="R453" s="25">
        <f>IF(ISBLANK(ТаблДан[[#This Row],[Дата отправки]]),0,1-ТаблДан[[#This Row],[Отправка 
без задержки]])</f>
        <v>0</v>
      </c>
      <c r="S453" s="47" t="str">
        <f>IF(COUNTBLANK(ТаблДан[[#This Row],[Дата подготовки]:[Периодичность]])&gt;0,"Пустые ячейки", "")</f>
        <v/>
      </c>
    </row>
    <row r="454" spans="2:19" ht="25.5" hidden="1" x14ac:dyDescent="0.25">
      <c r="B454" s="19">
        <f>YEAR(IF(ISBLANK(ТаблДан[Срок подготовки]),ТаблДан[Срок отправки],ТаблДан[Срок подготовки]))</f>
        <v>2023</v>
      </c>
      <c r="C454" s="26" t="str">
        <f>TEXT(ТаблДан[[#This Row],[Срок подготовки]],"МММ")</f>
        <v>окт</v>
      </c>
      <c r="D454" s="28">
        <v>45223</v>
      </c>
      <c r="E454" s="21">
        <v>45225</v>
      </c>
      <c r="F454" s="32">
        <v>45224</v>
      </c>
      <c r="G454" s="21">
        <v>45229</v>
      </c>
      <c r="H454" s="22" t="s">
        <v>5</v>
      </c>
      <c r="I454" s="23" t="s">
        <v>29</v>
      </c>
      <c r="J454" s="24" t="s">
        <v>11</v>
      </c>
      <c r="K454" s="25">
        <f>MAX(ТаблДан[Дата подготовки]-ТаблДан[Срок подготовки],0)</f>
        <v>0</v>
      </c>
      <c r="L454" s="25">
        <f>MAX(ТаблДан[[#This Row],[Дата отправки]]-ТаблДан[[#This Row],[Срок отправки]],0)</f>
        <v>0</v>
      </c>
      <c r="M454" s="25">
        <f>IF(ISBLANK(ТаблДан[[#This Row],[Дата подготовки]]),0,-MIN(ТаблДан[Дата подготовки]-ТаблДан[Срок подготовки],0))</f>
        <v>2</v>
      </c>
      <c r="N454" s="25">
        <f>IF(ISBLANK(ТаблДан[[#This Row],[Дата отправки]]),0,-MIN(ТаблДан[Дата отправки]-ТаблДан[Срок отправки],0))</f>
        <v>5</v>
      </c>
      <c r="O454" s="25">
        <f>IF(ISBLANK(ТаблДан[[#This Row],[Дата подготовки]]),0,(ТаблДан[Задержка подготовки]=0)+0)</f>
        <v>1</v>
      </c>
      <c r="P454" s="25">
        <f>IF(ISBLANK(ТаблДан[[#This Row],[Дата подготовки]]),0,1-ТаблДан[[#This Row],[Подготовка без задержки]])</f>
        <v>0</v>
      </c>
      <c r="Q454" s="25">
        <f>IF(ISBLANK(ТаблДан[[#This Row],[Дата отправки]]),0,(ТаблДан[[#This Row],[Задержка отправки]]=0)+0)</f>
        <v>1</v>
      </c>
      <c r="R454" s="25">
        <f>IF(ISBLANK(ТаблДан[[#This Row],[Дата отправки]]),0,1-ТаблДан[[#This Row],[Отправка 
без задержки]])</f>
        <v>0</v>
      </c>
      <c r="S454" s="47" t="str">
        <f>IF(COUNTBLANK(ТаблДан[[#This Row],[Дата подготовки]:[Периодичность]])&gt;0,"Пустые ячейки", "")</f>
        <v/>
      </c>
    </row>
    <row r="455" spans="2:19" ht="25.5" hidden="1" x14ac:dyDescent="0.25">
      <c r="B455" s="19">
        <f>YEAR(IF(ISBLANK(ТаблДан[Срок подготовки]),ТаблДан[Срок отправки],ТаблДан[Срок подготовки]))</f>
        <v>2023</v>
      </c>
      <c r="C455" s="26" t="str">
        <f>TEXT(ТаблДан[[#This Row],[Срок подготовки]],"МММ")</f>
        <v>окт</v>
      </c>
      <c r="D455" s="28">
        <v>45223</v>
      </c>
      <c r="E455" s="21">
        <v>45225</v>
      </c>
      <c r="F455" s="32">
        <v>45224</v>
      </c>
      <c r="G455" s="21">
        <v>45229</v>
      </c>
      <c r="H455" s="22" t="s">
        <v>5</v>
      </c>
      <c r="I455" s="23" t="s">
        <v>74</v>
      </c>
      <c r="J455" s="24" t="s">
        <v>11</v>
      </c>
      <c r="K455" s="25">
        <f>MAX(ТаблДан[Дата подготовки]-ТаблДан[Срок подготовки],0)</f>
        <v>0</v>
      </c>
      <c r="L455" s="25">
        <f>MAX(ТаблДан[[#This Row],[Дата отправки]]-ТаблДан[[#This Row],[Срок отправки]],0)</f>
        <v>0</v>
      </c>
      <c r="M455" s="25">
        <f>IF(ISBLANK(ТаблДан[[#This Row],[Дата подготовки]]),0,-MIN(ТаблДан[Дата подготовки]-ТаблДан[Срок подготовки],0))</f>
        <v>2</v>
      </c>
      <c r="N455" s="25">
        <f>IF(ISBLANK(ТаблДан[[#This Row],[Дата отправки]]),0,-MIN(ТаблДан[Дата отправки]-ТаблДан[Срок отправки],0))</f>
        <v>5</v>
      </c>
      <c r="O455" s="25">
        <f>IF(ISBLANK(ТаблДан[[#This Row],[Дата подготовки]]),0,(ТаблДан[Задержка подготовки]=0)+0)</f>
        <v>1</v>
      </c>
      <c r="P455" s="25">
        <f>IF(ISBLANK(ТаблДан[[#This Row],[Дата подготовки]]),0,1-ТаблДан[[#This Row],[Подготовка без задержки]])</f>
        <v>0</v>
      </c>
      <c r="Q455" s="25">
        <f>IF(ISBLANK(ТаблДан[[#This Row],[Дата отправки]]),0,(ТаблДан[[#This Row],[Задержка отправки]]=0)+0)</f>
        <v>1</v>
      </c>
      <c r="R455" s="25">
        <f>IF(ISBLANK(ТаблДан[[#This Row],[Дата отправки]]),0,1-ТаблДан[[#This Row],[Отправка 
без задержки]])</f>
        <v>0</v>
      </c>
      <c r="S455" s="47" t="str">
        <f>IF(COUNTBLANK(ТаблДан[[#This Row],[Дата подготовки]:[Периодичность]])&gt;0,"Пустые ячейки", "")</f>
        <v/>
      </c>
    </row>
    <row r="456" spans="2:19" ht="25.5" hidden="1" x14ac:dyDescent="0.25">
      <c r="B456" s="19">
        <f>YEAR(IF(ISBLANK(ТаблДан[Срок подготовки]),ТаблДан[Срок отправки],ТаблДан[Срок подготовки]))</f>
        <v>2023</v>
      </c>
      <c r="C456" s="26" t="str">
        <f>TEXT(ТаблДан[[#This Row],[Срок подготовки]],"МММ")</f>
        <v>окт</v>
      </c>
      <c r="D456" s="28">
        <v>45223</v>
      </c>
      <c r="E456" s="21">
        <v>45225</v>
      </c>
      <c r="F456" s="32">
        <v>45224</v>
      </c>
      <c r="G456" s="21">
        <v>45229</v>
      </c>
      <c r="H456" s="22" t="s">
        <v>5</v>
      </c>
      <c r="I456" s="23" t="s">
        <v>28</v>
      </c>
      <c r="J456" s="24" t="s">
        <v>11</v>
      </c>
      <c r="K456" s="25">
        <f>MAX(ТаблДан[Дата подготовки]-ТаблДан[Срок подготовки],0)</f>
        <v>0</v>
      </c>
      <c r="L456" s="25">
        <f>MAX(ТаблДан[[#This Row],[Дата отправки]]-ТаблДан[[#This Row],[Срок отправки]],0)</f>
        <v>0</v>
      </c>
      <c r="M456" s="25">
        <f>IF(ISBLANK(ТаблДан[[#This Row],[Дата подготовки]]),0,-MIN(ТаблДан[Дата подготовки]-ТаблДан[Срок подготовки],0))</f>
        <v>2</v>
      </c>
      <c r="N456" s="25">
        <f>IF(ISBLANK(ТаблДан[[#This Row],[Дата отправки]]),0,-MIN(ТаблДан[Дата отправки]-ТаблДан[Срок отправки],0))</f>
        <v>5</v>
      </c>
      <c r="O456" s="25">
        <f>IF(ISBLANK(ТаблДан[[#This Row],[Дата подготовки]]),0,(ТаблДан[Задержка подготовки]=0)+0)</f>
        <v>1</v>
      </c>
      <c r="P456" s="25">
        <f>IF(ISBLANK(ТаблДан[[#This Row],[Дата подготовки]]),0,1-ТаблДан[[#This Row],[Подготовка без задержки]])</f>
        <v>0</v>
      </c>
      <c r="Q456" s="25">
        <f>IF(ISBLANK(ТаблДан[[#This Row],[Дата отправки]]),0,(ТаблДан[[#This Row],[Задержка отправки]]=0)+0)</f>
        <v>1</v>
      </c>
      <c r="R456" s="25">
        <f>IF(ISBLANK(ТаблДан[[#This Row],[Дата отправки]]),0,1-ТаблДан[[#This Row],[Отправка 
без задержки]])</f>
        <v>0</v>
      </c>
      <c r="S456" s="47" t="str">
        <f>IF(COUNTBLANK(ТаблДан[[#This Row],[Дата подготовки]:[Периодичность]])&gt;0,"Пустые ячейки", "")</f>
        <v/>
      </c>
    </row>
    <row r="457" spans="2:19" hidden="1" x14ac:dyDescent="0.25">
      <c r="B457" s="19">
        <f>YEAR(IF(ISBLANK(ТаблДан[Срок подготовки]),ТаблДан[Срок отправки],ТаблДан[Срок подготовки]))</f>
        <v>2023</v>
      </c>
      <c r="C457" s="26" t="str">
        <f>TEXT(ТаблДан[[#This Row],[Срок подготовки]],"МММ")</f>
        <v>окт</v>
      </c>
      <c r="D457" s="28">
        <v>45215</v>
      </c>
      <c r="E457" s="21">
        <v>45225</v>
      </c>
      <c r="F457" s="32">
        <v>45216</v>
      </c>
      <c r="G457" s="21">
        <v>45229</v>
      </c>
      <c r="H457" s="22" t="s">
        <v>6</v>
      </c>
      <c r="I457" s="23" t="s">
        <v>67</v>
      </c>
      <c r="J457" s="24" t="s">
        <v>11</v>
      </c>
      <c r="K457" s="25">
        <f>MAX(ТаблДан[Дата подготовки]-ТаблДан[Срок подготовки],0)</f>
        <v>0</v>
      </c>
      <c r="L457" s="25">
        <f>MAX(ТаблДан[[#This Row],[Дата отправки]]-ТаблДан[[#This Row],[Срок отправки]],0)</f>
        <v>0</v>
      </c>
      <c r="M457" s="25">
        <f>IF(ISBLANK(ТаблДан[[#This Row],[Дата подготовки]]),0,-MIN(ТаблДан[Дата подготовки]-ТаблДан[Срок подготовки],0))</f>
        <v>10</v>
      </c>
      <c r="N457" s="25">
        <f>IF(ISBLANK(ТаблДан[[#This Row],[Дата отправки]]),0,-MIN(ТаблДан[Дата отправки]-ТаблДан[Срок отправки],0))</f>
        <v>13</v>
      </c>
      <c r="O457" s="25">
        <f>IF(ISBLANK(ТаблДан[[#This Row],[Дата подготовки]]),0,(ТаблДан[Задержка подготовки]=0)+0)</f>
        <v>1</v>
      </c>
      <c r="P457" s="25">
        <f>IF(ISBLANK(ТаблДан[[#This Row],[Дата подготовки]]),0,1-ТаблДан[[#This Row],[Подготовка без задержки]])</f>
        <v>0</v>
      </c>
      <c r="Q457" s="25">
        <f>IF(ISBLANK(ТаблДан[[#This Row],[Дата отправки]]),0,(ТаблДан[[#This Row],[Задержка отправки]]=0)+0)</f>
        <v>1</v>
      </c>
      <c r="R457" s="25">
        <f>IF(ISBLANK(ТаблДан[[#This Row],[Дата отправки]]),0,1-ТаблДан[[#This Row],[Отправка 
без задержки]])</f>
        <v>0</v>
      </c>
      <c r="S457" s="47" t="str">
        <f>IF(COUNTBLANK(ТаблДан[[#This Row],[Дата подготовки]:[Периодичность]])&gt;0,"Пустые ячейки", "")</f>
        <v/>
      </c>
    </row>
    <row r="458" spans="2:19" ht="25.5" hidden="1" x14ac:dyDescent="0.25">
      <c r="B458" s="19">
        <f>YEAR(IF(ISBLANK(ТаблДан[Срок подготовки]),ТаблДан[Срок отправки],ТаблДан[Срок подготовки]))</f>
        <v>2023</v>
      </c>
      <c r="C458" s="26" t="str">
        <f>TEXT(ТаблДан[[#This Row],[Срок подготовки]],"МММ")</f>
        <v>окт</v>
      </c>
      <c r="D458" s="28">
        <v>45217</v>
      </c>
      <c r="E458" s="21">
        <v>45225</v>
      </c>
      <c r="F458" s="32">
        <v>45217</v>
      </c>
      <c r="G458" s="21">
        <v>45229</v>
      </c>
      <c r="H458" s="22" t="s">
        <v>7</v>
      </c>
      <c r="I458" s="23" t="s">
        <v>22</v>
      </c>
      <c r="J458" s="24" t="s">
        <v>11</v>
      </c>
      <c r="K458" s="25">
        <f>MAX(ТаблДан[Дата подготовки]-ТаблДан[Срок подготовки],0)</f>
        <v>0</v>
      </c>
      <c r="L458" s="25">
        <f>MAX(ТаблДан[[#This Row],[Дата отправки]]-ТаблДан[[#This Row],[Срок отправки]],0)</f>
        <v>0</v>
      </c>
      <c r="M458" s="25">
        <f>IF(ISBLANK(ТаблДан[[#This Row],[Дата подготовки]]),0,-MIN(ТаблДан[Дата подготовки]-ТаблДан[Срок подготовки],0))</f>
        <v>8</v>
      </c>
      <c r="N458" s="25">
        <f>IF(ISBLANK(ТаблДан[[#This Row],[Дата отправки]]),0,-MIN(ТаблДан[Дата отправки]-ТаблДан[Срок отправки],0))</f>
        <v>12</v>
      </c>
      <c r="O458" s="25">
        <f>IF(ISBLANK(ТаблДан[[#This Row],[Дата подготовки]]),0,(ТаблДан[Задержка подготовки]=0)+0)</f>
        <v>1</v>
      </c>
      <c r="P458" s="25">
        <f>IF(ISBLANK(ТаблДан[[#This Row],[Дата подготовки]]),0,1-ТаблДан[[#This Row],[Подготовка без задержки]])</f>
        <v>0</v>
      </c>
      <c r="Q458" s="25">
        <f>IF(ISBLANK(ТаблДан[[#This Row],[Дата отправки]]),0,(ТаблДан[[#This Row],[Задержка отправки]]=0)+0)</f>
        <v>1</v>
      </c>
      <c r="R458" s="25">
        <f>IF(ISBLANK(ТаблДан[[#This Row],[Дата отправки]]),0,1-ТаблДан[[#This Row],[Отправка 
без задержки]])</f>
        <v>0</v>
      </c>
      <c r="S458" s="47" t="str">
        <f>IF(COUNTBLANK(ТаблДан[[#This Row],[Дата подготовки]:[Периодичность]])&gt;0,"Пустые ячейки", "")</f>
        <v/>
      </c>
    </row>
    <row r="459" spans="2:19" hidden="1" x14ac:dyDescent="0.25">
      <c r="B459" s="19">
        <f>YEAR(IF(ISBLANK(ТаблДан[Срок подготовки]),ТаблДан[Срок отправки],ТаблДан[Срок подготовки]))</f>
        <v>2023</v>
      </c>
      <c r="C459" s="26" t="str">
        <f>TEXT(ТаблДан[[#This Row],[Срок подготовки]],"МММ")</f>
        <v>ноя</v>
      </c>
      <c r="D459" s="28">
        <v>45239</v>
      </c>
      <c r="E459" s="21">
        <v>45243</v>
      </c>
      <c r="F459" s="32">
        <v>45240</v>
      </c>
      <c r="G459" s="21">
        <v>45245</v>
      </c>
      <c r="H459" s="22" t="s">
        <v>1</v>
      </c>
      <c r="I459" s="49" t="s">
        <v>36</v>
      </c>
      <c r="J459" s="24" t="s">
        <v>9</v>
      </c>
      <c r="K459" s="25">
        <f>MAX(ТаблДан[Дата подготовки]-ТаблДан[Срок подготовки],0)</f>
        <v>0</v>
      </c>
      <c r="L459" s="25">
        <f>MAX(ТаблДан[[#This Row],[Дата отправки]]-ТаблДан[[#This Row],[Срок отправки]],0)</f>
        <v>0</v>
      </c>
      <c r="M459" s="25">
        <f>IF(ISBLANK(ТаблДан[[#This Row],[Дата подготовки]]),0,-MIN(ТаблДан[Дата подготовки]-ТаблДан[Срок подготовки],0))</f>
        <v>4</v>
      </c>
      <c r="N459" s="25">
        <f>IF(ISBLANK(ТаблДан[[#This Row],[Дата отправки]]),0,-MIN(ТаблДан[Дата отправки]-ТаблДан[Срок отправки],0))</f>
        <v>5</v>
      </c>
      <c r="O459" s="25">
        <f>IF(ISBLANK(ТаблДан[[#This Row],[Дата подготовки]]),0,(ТаблДан[Задержка подготовки]=0)+0)</f>
        <v>1</v>
      </c>
      <c r="P459" s="25">
        <f>IF(ISBLANK(ТаблДан[[#This Row],[Дата подготовки]]),0,1-ТаблДан[[#This Row],[Подготовка без задержки]])</f>
        <v>0</v>
      </c>
      <c r="Q459" s="25">
        <f>IF(ISBLANK(ТаблДан[[#This Row],[Дата отправки]]),0,(ТаблДан[[#This Row],[Задержка отправки]]=0)+0)</f>
        <v>1</v>
      </c>
      <c r="R459" s="25">
        <f>IF(ISBLANK(ТаблДан[[#This Row],[Дата отправки]]),0,1-ТаблДан[[#This Row],[Отправка 
без задержки]])</f>
        <v>0</v>
      </c>
      <c r="S459" s="47" t="str">
        <f>IF(COUNTBLANK(ТаблДан[[#This Row],[Дата подготовки]:[Периодичность]])&gt;0,"Пустые ячейки", "")</f>
        <v/>
      </c>
    </row>
    <row r="460" spans="2:19" hidden="1" x14ac:dyDescent="0.25">
      <c r="B460" s="19">
        <f>YEAR(IF(ISBLANK(ТаблДан[Срок подготовки]),ТаблДан[Срок отправки],ТаблДан[Срок подготовки]))</f>
        <v>2023</v>
      </c>
      <c r="C460" s="26" t="str">
        <f>TEXT(ТаблДан[[#This Row],[Срок подготовки]],"МММ")</f>
        <v>ноя</v>
      </c>
      <c r="D460" s="28">
        <v>45239</v>
      </c>
      <c r="E460" s="21">
        <v>45243</v>
      </c>
      <c r="F460" s="32">
        <v>45240</v>
      </c>
      <c r="G460" s="21">
        <v>45245</v>
      </c>
      <c r="H460" s="22" t="s">
        <v>1</v>
      </c>
      <c r="I460" s="49" t="s">
        <v>13</v>
      </c>
      <c r="J460" s="24" t="s">
        <v>9</v>
      </c>
      <c r="K460" s="25">
        <f>MAX(ТаблДан[Дата подготовки]-ТаблДан[Срок подготовки],0)</f>
        <v>0</v>
      </c>
      <c r="L460" s="25">
        <f>MAX(ТаблДан[[#This Row],[Дата отправки]]-ТаблДан[[#This Row],[Срок отправки]],0)</f>
        <v>0</v>
      </c>
      <c r="M460" s="25">
        <f>IF(ISBLANK(ТаблДан[[#This Row],[Дата подготовки]]),0,-MIN(ТаблДан[Дата подготовки]-ТаблДан[Срок подготовки],0))</f>
        <v>4</v>
      </c>
      <c r="N460" s="25">
        <f>IF(ISBLANK(ТаблДан[[#This Row],[Дата отправки]]),0,-MIN(ТаблДан[Дата отправки]-ТаблДан[Срок отправки],0))</f>
        <v>5</v>
      </c>
      <c r="O460" s="25">
        <f>IF(ISBLANK(ТаблДан[[#This Row],[Дата подготовки]]),0,(ТаблДан[Задержка подготовки]=0)+0)</f>
        <v>1</v>
      </c>
      <c r="P460" s="25">
        <f>IF(ISBLANK(ТаблДан[[#This Row],[Дата подготовки]]),0,1-ТаблДан[[#This Row],[Подготовка без задержки]])</f>
        <v>0</v>
      </c>
      <c r="Q460" s="25">
        <f>IF(ISBLANK(ТаблДан[[#This Row],[Дата отправки]]),0,(ТаблДан[[#This Row],[Задержка отправки]]=0)+0)</f>
        <v>1</v>
      </c>
      <c r="R460" s="25">
        <f>IF(ISBLANK(ТаблДан[[#This Row],[Дата отправки]]),0,1-ТаблДан[[#This Row],[Отправка 
без задержки]])</f>
        <v>0</v>
      </c>
      <c r="S460" s="47" t="str">
        <f>IF(COUNTBLANK(ТаблДан[[#This Row],[Дата подготовки]:[Периодичность]])&gt;0,"Пустые ячейки", "")</f>
        <v/>
      </c>
    </row>
    <row r="461" spans="2:19" hidden="1" x14ac:dyDescent="0.25">
      <c r="B461" s="19">
        <f>YEAR(IF(ISBLANK(ТаблДан[Срок подготовки]),ТаблДан[Срок отправки],ТаблДан[Срок подготовки]))</f>
        <v>2023</v>
      </c>
      <c r="C461" s="26" t="str">
        <f>TEXT(ТаблДан[[#This Row],[Срок подготовки]],"МММ")</f>
        <v>ноя</v>
      </c>
      <c r="D461" s="28">
        <v>45239</v>
      </c>
      <c r="E461" s="21">
        <v>45243</v>
      </c>
      <c r="F461" s="32">
        <v>45240</v>
      </c>
      <c r="G461" s="21">
        <v>45245</v>
      </c>
      <c r="H461" s="22" t="s">
        <v>1</v>
      </c>
      <c r="I461" s="49" t="s">
        <v>14</v>
      </c>
      <c r="J461" s="24" t="s">
        <v>9</v>
      </c>
      <c r="K461" s="25">
        <f>MAX(ТаблДан[Дата подготовки]-ТаблДан[Срок подготовки],0)</f>
        <v>0</v>
      </c>
      <c r="L461" s="25">
        <f>MAX(ТаблДан[[#This Row],[Дата отправки]]-ТаблДан[[#This Row],[Срок отправки]],0)</f>
        <v>0</v>
      </c>
      <c r="M461" s="25">
        <f>IF(ISBLANK(ТаблДан[[#This Row],[Дата подготовки]]),0,-MIN(ТаблДан[Дата подготовки]-ТаблДан[Срок подготовки],0))</f>
        <v>4</v>
      </c>
      <c r="N461" s="25">
        <f>IF(ISBLANK(ТаблДан[[#This Row],[Дата отправки]]),0,-MIN(ТаблДан[Дата отправки]-ТаблДан[Срок отправки],0))</f>
        <v>5</v>
      </c>
      <c r="O461" s="25">
        <f>IF(ISBLANK(ТаблДан[[#This Row],[Дата подготовки]]),0,(ТаблДан[Задержка подготовки]=0)+0)</f>
        <v>1</v>
      </c>
      <c r="P461" s="25">
        <f>IF(ISBLANK(ТаблДан[[#This Row],[Дата подготовки]]),0,1-ТаблДан[[#This Row],[Подготовка без задержки]])</f>
        <v>0</v>
      </c>
      <c r="Q461" s="25">
        <f>IF(ISBLANK(ТаблДан[[#This Row],[Дата отправки]]),0,(ТаблДан[[#This Row],[Задержка отправки]]=0)+0)</f>
        <v>1</v>
      </c>
      <c r="R461" s="25">
        <f>IF(ISBLANK(ТаблДан[[#This Row],[Дата отправки]]),0,1-ТаблДан[[#This Row],[Отправка 
без задержки]])</f>
        <v>0</v>
      </c>
      <c r="S461" s="47" t="str">
        <f>IF(COUNTBLANK(ТаблДан[[#This Row],[Дата подготовки]:[Периодичность]])&gt;0,"Пустые ячейки", "")</f>
        <v/>
      </c>
    </row>
    <row r="462" spans="2:19" hidden="1" x14ac:dyDescent="0.25">
      <c r="B462" s="19">
        <f>YEAR(IF(ISBLANK(ТаблДан[Срок подготовки]),ТаблДан[Срок отправки],ТаблДан[Срок подготовки]))</f>
        <v>2023</v>
      </c>
      <c r="C462" s="26" t="str">
        <f>TEXT(ТаблДан[[#This Row],[Срок подготовки]],"МММ")</f>
        <v>ноя</v>
      </c>
      <c r="D462" s="28">
        <v>45239</v>
      </c>
      <c r="E462" s="21">
        <v>45243</v>
      </c>
      <c r="F462" s="32">
        <v>45240</v>
      </c>
      <c r="G462" s="21">
        <v>45245</v>
      </c>
      <c r="H462" s="22" t="s">
        <v>1</v>
      </c>
      <c r="I462" s="49" t="s">
        <v>86</v>
      </c>
      <c r="J462" s="24" t="s">
        <v>9</v>
      </c>
      <c r="K462" s="25">
        <f>MAX(ТаблДан[Дата подготовки]-ТаблДан[Срок подготовки],0)</f>
        <v>0</v>
      </c>
      <c r="L462" s="25">
        <f>MAX(ТаблДан[[#This Row],[Дата отправки]]-ТаблДан[[#This Row],[Срок отправки]],0)</f>
        <v>0</v>
      </c>
      <c r="M462" s="25">
        <f>IF(ISBLANK(ТаблДан[[#This Row],[Дата подготовки]]),0,-MIN(ТаблДан[Дата подготовки]-ТаблДан[Срок подготовки],0))</f>
        <v>4</v>
      </c>
      <c r="N462" s="25">
        <f>IF(ISBLANK(ТаблДан[[#This Row],[Дата отправки]]),0,-MIN(ТаблДан[Дата отправки]-ТаблДан[Срок отправки],0))</f>
        <v>5</v>
      </c>
      <c r="O462" s="25">
        <f>IF(ISBLANK(ТаблДан[[#This Row],[Дата подготовки]]),0,(ТаблДан[Задержка подготовки]=0)+0)</f>
        <v>1</v>
      </c>
      <c r="P462" s="25">
        <f>IF(ISBLANK(ТаблДан[[#This Row],[Дата подготовки]]),0,1-ТаблДан[[#This Row],[Подготовка без задержки]])</f>
        <v>0</v>
      </c>
      <c r="Q462" s="25">
        <f>IF(ISBLANK(ТаблДан[[#This Row],[Дата отправки]]),0,(ТаблДан[[#This Row],[Задержка отправки]]=0)+0)</f>
        <v>1</v>
      </c>
      <c r="R462" s="25">
        <f>IF(ISBLANK(ТаблДан[[#This Row],[Дата отправки]]),0,1-ТаблДан[[#This Row],[Отправка 
без задержки]])</f>
        <v>0</v>
      </c>
      <c r="S462" s="47" t="str">
        <f>IF(COUNTBLANK(ТаблДан[[#This Row],[Дата подготовки]:[Периодичность]])&gt;0,"Пустые ячейки", "")</f>
        <v/>
      </c>
    </row>
    <row r="463" spans="2:19" hidden="1" x14ac:dyDescent="0.25">
      <c r="B463" s="19">
        <f>YEAR(IF(ISBLANK(ТаблДан[Срок подготовки]),ТаблДан[Срок отправки],ТаблДан[Срок подготовки]))</f>
        <v>2023</v>
      </c>
      <c r="C463" s="26" t="str">
        <f>TEXT(ТаблДан[[#This Row],[Срок подготовки]],"МММ")</f>
        <v>ноя</v>
      </c>
      <c r="D463" s="28">
        <v>45239</v>
      </c>
      <c r="E463" s="21">
        <v>45243</v>
      </c>
      <c r="F463" s="32">
        <v>45240</v>
      </c>
      <c r="G463" s="21">
        <v>45245</v>
      </c>
      <c r="H463" s="22" t="s">
        <v>1</v>
      </c>
      <c r="I463" s="49" t="s">
        <v>85</v>
      </c>
      <c r="J463" s="24" t="s">
        <v>9</v>
      </c>
      <c r="K463" s="25">
        <f>MAX(ТаблДан[Дата подготовки]-ТаблДан[Срок подготовки],0)</f>
        <v>0</v>
      </c>
      <c r="L463" s="25">
        <f>MAX(ТаблДан[[#This Row],[Дата отправки]]-ТаблДан[[#This Row],[Срок отправки]],0)</f>
        <v>0</v>
      </c>
      <c r="M463" s="25">
        <f>IF(ISBLANK(ТаблДан[[#This Row],[Дата подготовки]]),0,-MIN(ТаблДан[Дата подготовки]-ТаблДан[Срок подготовки],0))</f>
        <v>4</v>
      </c>
      <c r="N463" s="25">
        <f>IF(ISBLANK(ТаблДан[[#This Row],[Дата отправки]]),0,-MIN(ТаблДан[Дата отправки]-ТаблДан[Срок отправки],0))</f>
        <v>5</v>
      </c>
      <c r="O463" s="25">
        <f>IF(ISBLANK(ТаблДан[[#This Row],[Дата подготовки]]),0,(ТаблДан[Задержка подготовки]=0)+0)</f>
        <v>1</v>
      </c>
      <c r="P463" s="25">
        <f>IF(ISBLANK(ТаблДан[[#This Row],[Дата подготовки]]),0,1-ТаблДан[[#This Row],[Подготовка без задержки]])</f>
        <v>0</v>
      </c>
      <c r="Q463" s="25">
        <f>IF(ISBLANK(ТаблДан[[#This Row],[Дата отправки]]),0,(ТаблДан[[#This Row],[Задержка отправки]]=0)+0)</f>
        <v>1</v>
      </c>
      <c r="R463" s="25">
        <f>IF(ISBLANK(ТаблДан[[#This Row],[Дата отправки]]),0,1-ТаблДан[[#This Row],[Отправка 
без задержки]])</f>
        <v>0</v>
      </c>
      <c r="S463" s="47" t="str">
        <f>IF(COUNTBLANK(ТаблДан[[#This Row],[Дата подготовки]:[Периодичность]])&gt;0,"Пустые ячейки", "")</f>
        <v/>
      </c>
    </row>
    <row r="464" spans="2:19" hidden="1" x14ac:dyDescent="0.25">
      <c r="B464" s="19">
        <f>YEAR(IF(ISBLANK(ТаблДан[Срок подготовки]),ТаблДан[Срок отправки],ТаблДан[Срок подготовки]))</f>
        <v>2023</v>
      </c>
      <c r="C464" s="26" t="str">
        <f>TEXT(ТаблДан[[#This Row],[Срок подготовки]],"МММ")</f>
        <v>ноя</v>
      </c>
      <c r="D464" s="28">
        <v>45239</v>
      </c>
      <c r="E464" s="21">
        <v>45243</v>
      </c>
      <c r="F464" s="32">
        <v>45240</v>
      </c>
      <c r="G464" s="21">
        <v>45245</v>
      </c>
      <c r="H464" s="22" t="s">
        <v>1</v>
      </c>
      <c r="I464" s="49" t="s">
        <v>83</v>
      </c>
      <c r="J464" s="24" t="s">
        <v>9</v>
      </c>
      <c r="K464" s="25">
        <f>MAX(ТаблДан[Дата подготовки]-ТаблДан[Срок подготовки],0)</f>
        <v>0</v>
      </c>
      <c r="L464" s="25">
        <f>MAX(ТаблДан[[#This Row],[Дата отправки]]-ТаблДан[[#This Row],[Срок отправки]],0)</f>
        <v>0</v>
      </c>
      <c r="M464" s="25">
        <f>IF(ISBLANK(ТаблДан[[#This Row],[Дата подготовки]]),0,-MIN(ТаблДан[Дата подготовки]-ТаблДан[Срок подготовки],0))</f>
        <v>4</v>
      </c>
      <c r="N464" s="25">
        <f>IF(ISBLANK(ТаблДан[[#This Row],[Дата отправки]]),0,-MIN(ТаблДан[Дата отправки]-ТаблДан[Срок отправки],0))</f>
        <v>5</v>
      </c>
      <c r="O464" s="25">
        <f>IF(ISBLANK(ТаблДан[[#This Row],[Дата подготовки]]),0,(ТаблДан[Задержка подготовки]=0)+0)</f>
        <v>1</v>
      </c>
      <c r="P464" s="25">
        <f>IF(ISBLANK(ТаблДан[[#This Row],[Дата подготовки]]),0,1-ТаблДан[[#This Row],[Подготовка без задержки]])</f>
        <v>0</v>
      </c>
      <c r="Q464" s="25">
        <f>IF(ISBLANK(ТаблДан[[#This Row],[Дата отправки]]),0,(ТаблДан[[#This Row],[Задержка отправки]]=0)+0)</f>
        <v>1</v>
      </c>
      <c r="R464" s="25">
        <f>IF(ISBLANK(ТаблДан[[#This Row],[Дата отправки]]),0,1-ТаблДан[[#This Row],[Отправка 
без задержки]])</f>
        <v>0</v>
      </c>
      <c r="S464" s="47" t="str">
        <f>IF(COUNTBLANK(ТаблДан[[#This Row],[Дата подготовки]:[Периодичность]])&gt;0,"Пустые ячейки", "")</f>
        <v/>
      </c>
    </row>
    <row r="465" spans="2:19" hidden="1" x14ac:dyDescent="0.25">
      <c r="B465" s="19">
        <f>YEAR(IF(ISBLANK(ТаблДан[Срок подготовки]),ТаблДан[Срок отправки],ТаблДан[Срок подготовки]))</f>
        <v>2023</v>
      </c>
      <c r="C465" s="26" t="str">
        <f>TEXT(ТаблДан[[#This Row],[Срок подготовки]],"МММ")</f>
        <v>ноя</v>
      </c>
      <c r="D465" s="28">
        <v>45239</v>
      </c>
      <c r="E465" s="21">
        <v>45243</v>
      </c>
      <c r="F465" s="32">
        <v>45240</v>
      </c>
      <c r="G465" s="21">
        <v>45245</v>
      </c>
      <c r="H465" s="22" t="s">
        <v>1</v>
      </c>
      <c r="I465" s="49" t="s">
        <v>84</v>
      </c>
      <c r="J465" s="24" t="s">
        <v>9</v>
      </c>
      <c r="K465" s="25">
        <f>MAX(ТаблДан[Дата подготовки]-ТаблДан[Срок подготовки],0)</f>
        <v>0</v>
      </c>
      <c r="L465" s="25">
        <f>MAX(ТаблДан[[#This Row],[Дата отправки]]-ТаблДан[[#This Row],[Срок отправки]],0)</f>
        <v>0</v>
      </c>
      <c r="M465" s="25">
        <f>IF(ISBLANK(ТаблДан[[#This Row],[Дата подготовки]]),0,-MIN(ТаблДан[Дата подготовки]-ТаблДан[Срок подготовки],0))</f>
        <v>4</v>
      </c>
      <c r="N465" s="25">
        <f>IF(ISBLANK(ТаблДан[[#This Row],[Дата отправки]]),0,-MIN(ТаблДан[Дата отправки]-ТаблДан[Срок отправки],0))</f>
        <v>5</v>
      </c>
      <c r="O465" s="25">
        <f>IF(ISBLANK(ТаблДан[[#This Row],[Дата подготовки]]),0,(ТаблДан[Задержка подготовки]=0)+0)</f>
        <v>1</v>
      </c>
      <c r="P465" s="25">
        <f>IF(ISBLANK(ТаблДан[[#This Row],[Дата подготовки]]),0,1-ТаблДан[[#This Row],[Подготовка без задержки]])</f>
        <v>0</v>
      </c>
      <c r="Q465" s="25">
        <f>IF(ISBLANK(ТаблДан[[#This Row],[Дата отправки]]),0,(ТаблДан[[#This Row],[Задержка отправки]]=0)+0)</f>
        <v>1</v>
      </c>
      <c r="R465" s="25">
        <f>IF(ISBLANK(ТаблДан[[#This Row],[Дата отправки]]),0,1-ТаблДан[[#This Row],[Отправка 
без задержки]])</f>
        <v>0</v>
      </c>
      <c r="S465" s="47" t="str">
        <f>IF(COUNTBLANK(ТаблДан[[#This Row],[Дата подготовки]:[Периодичность]])&gt;0,"Пустые ячейки", "")</f>
        <v/>
      </c>
    </row>
    <row r="466" spans="2:19" hidden="1" x14ac:dyDescent="0.25">
      <c r="B466" s="19">
        <f>YEAR(IF(ISBLANK(ТаблДан[Срок подготовки]),ТаблДан[Срок отправки],ТаблДан[Срок подготовки]))</f>
        <v>2023</v>
      </c>
      <c r="C466" s="26" t="str">
        <f>TEXT(ТаблДан[[#This Row],[Срок подготовки]],"МММ")</f>
        <v>ноя</v>
      </c>
      <c r="D466" s="28">
        <v>45239</v>
      </c>
      <c r="E466" s="21">
        <v>45243</v>
      </c>
      <c r="F466" s="32">
        <v>45240</v>
      </c>
      <c r="G466" s="21">
        <v>45245</v>
      </c>
      <c r="H466" s="22" t="s">
        <v>1</v>
      </c>
      <c r="I466" s="49" t="s">
        <v>69</v>
      </c>
      <c r="J466" s="24" t="s">
        <v>9</v>
      </c>
      <c r="K466" s="25">
        <f>MAX(ТаблДан[Дата подготовки]-ТаблДан[Срок подготовки],0)</f>
        <v>0</v>
      </c>
      <c r="L466" s="25">
        <f>MAX(ТаблДан[[#This Row],[Дата отправки]]-ТаблДан[[#This Row],[Срок отправки]],0)</f>
        <v>0</v>
      </c>
      <c r="M466" s="25">
        <f>IF(ISBLANK(ТаблДан[[#This Row],[Дата подготовки]]),0,-MIN(ТаблДан[Дата подготовки]-ТаблДан[Срок подготовки],0))</f>
        <v>4</v>
      </c>
      <c r="N466" s="25">
        <f>IF(ISBLANK(ТаблДан[[#This Row],[Дата отправки]]),0,-MIN(ТаблДан[Дата отправки]-ТаблДан[Срок отправки],0))</f>
        <v>5</v>
      </c>
      <c r="O466" s="25">
        <f>IF(ISBLANK(ТаблДан[[#This Row],[Дата подготовки]]),0,(ТаблДан[Задержка подготовки]=0)+0)</f>
        <v>1</v>
      </c>
      <c r="P466" s="25">
        <f>IF(ISBLANK(ТаблДан[[#This Row],[Дата подготовки]]),0,1-ТаблДан[[#This Row],[Подготовка без задержки]])</f>
        <v>0</v>
      </c>
      <c r="Q466" s="25">
        <f>IF(ISBLANK(ТаблДан[[#This Row],[Дата отправки]]),0,(ТаблДан[[#This Row],[Задержка отправки]]=0)+0)</f>
        <v>1</v>
      </c>
      <c r="R466" s="25">
        <f>IF(ISBLANK(ТаблДан[[#This Row],[Дата отправки]]),0,1-ТаблДан[[#This Row],[Отправка 
без задержки]])</f>
        <v>0</v>
      </c>
      <c r="S466" s="47" t="str">
        <f>IF(COUNTBLANK(ТаблДан[[#This Row],[Дата подготовки]:[Периодичность]])&gt;0,"Пустые ячейки", "")</f>
        <v/>
      </c>
    </row>
    <row r="467" spans="2:19" hidden="1" x14ac:dyDescent="0.25">
      <c r="B467" s="19">
        <f>YEAR(IF(ISBLANK(ТаблДан[Срок подготовки]),ТаблДан[Срок отправки],ТаблДан[Срок подготовки]))</f>
        <v>2023</v>
      </c>
      <c r="C467" s="26" t="str">
        <f>TEXT(ТаблДан[[#This Row],[Срок подготовки]],"МММ")</f>
        <v>ноя</v>
      </c>
      <c r="D467" s="28">
        <v>45239</v>
      </c>
      <c r="E467" s="21">
        <v>45243</v>
      </c>
      <c r="F467" s="32">
        <v>45240</v>
      </c>
      <c r="G467" s="21">
        <v>45245</v>
      </c>
      <c r="H467" s="22" t="s">
        <v>1</v>
      </c>
      <c r="I467" s="49" t="s">
        <v>70</v>
      </c>
      <c r="J467" s="24" t="s">
        <v>9</v>
      </c>
      <c r="K467" s="25">
        <f>MAX(ТаблДан[Дата подготовки]-ТаблДан[Срок подготовки],0)</f>
        <v>0</v>
      </c>
      <c r="L467" s="25">
        <f>MAX(ТаблДан[[#This Row],[Дата отправки]]-ТаблДан[[#This Row],[Срок отправки]],0)</f>
        <v>0</v>
      </c>
      <c r="M467" s="25">
        <f>IF(ISBLANK(ТаблДан[[#This Row],[Дата подготовки]]),0,-MIN(ТаблДан[Дата подготовки]-ТаблДан[Срок подготовки],0))</f>
        <v>4</v>
      </c>
      <c r="N467" s="25">
        <f>IF(ISBLANK(ТаблДан[[#This Row],[Дата отправки]]),0,-MIN(ТаблДан[Дата отправки]-ТаблДан[Срок отправки],0))</f>
        <v>5</v>
      </c>
      <c r="O467" s="25">
        <f>IF(ISBLANK(ТаблДан[[#This Row],[Дата подготовки]]),0,(ТаблДан[Задержка подготовки]=0)+0)</f>
        <v>1</v>
      </c>
      <c r="P467" s="25">
        <f>IF(ISBLANK(ТаблДан[[#This Row],[Дата подготовки]]),0,1-ТаблДан[[#This Row],[Подготовка без задержки]])</f>
        <v>0</v>
      </c>
      <c r="Q467" s="25">
        <f>IF(ISBLANK(ТаблДан[[#This Row],[Дата отправки]]),0,(ТаблДан[[#This Row],[Задержка отправки]]=0)+0)</f>
        <v>1</v>
      </c>
      <c r="R467" s="25">
        <f>IF(ISBLANK(ТаблДан[[#This Row],[Дата отправки]]),0,1-ТаблДан[[#This Row],[Отправка 
без задержки]])</f>
        <v>0</v>
      </c>
      <c r="S467" s="47" t="str">
        <f>IF(COUNTBLANK(ТаблДан[[#This Row],[Дата подготовки]:[Периодичность]])&gt;0,"Пустые ячейки", "")</f>
        <v/>
      </c>
    </row>
    <row r="468" spans="2:19" hidden="1" x14ac:dyDescent="0.25">
      <c r="B468" s="19">
        <f>YEAR(IF(ISBLANK(ТаблДан[Срок подготовки]),ТаблДан[Срок отправки],ТаблДан[Срок подготовки]))</f>
        <v>2023</v>
      </c>
      <c r="C468" s="26" t="str">
        <f>TEXT(ТаблДан[[#This Row],[Срок подготовки]],"МММ")</f>
        <v>ноя</v>
      </c>
      <c r="D468" s="28">
        <v>45211</v>
      </c>
      <c r="E468" s="21">
        <v>45243</v>
      </c>
      <c r="F468" s="32">
        <v>45212</v>
      </c>
      <c r="G468" s="21">
        <v>45245</v>
      </c>
      <c r="H468" s="22" t="s">
        <v>2</v>
      </c>
      <c r="I468" s="49" t="s">
        <v>65</v>
      </c>
      <c r="J468" s="24" t="s">
        <v>9</v>
      </c>
      <c r="K468" s="25">
        <f>MAX(ТаблДан[Дата подготовки]-ТаблДан[Срок подготовки],0)</f>
        <v>0</v>
      </c>
      <c r="L468" s="25">
        <f>MAX(ТаблДан[[#This Row],[Дата отправки]]-ТаблДан[[#This Row],[Срок отправки]],0)</f>
        <v>0</v>
      </c>
      <c r="M468" s="25">
        <f>IF(ISBLANK(ТаблДан[[#This Row],[Дата подготовки]]),0,-MIN(ТаблДан[Дата подготовки]-ТаблДан[Срок подготовки],0))</f>
        <v>32</v>
      </c>
      <c r="N468" s="25">
        <f>IF(ISBLANK(ТаблДан[[#This Row],[Дата отправки]]),0,-MIN(ТаблДан[Дата отправки]-ТаблДан[Срок отправки],0))</f>
        <v>33</v>
      </c>
      <c r="O468" s="25">
        <f>IF(ISBLANK(ТаблДан[[#This Row],[Дата подготовки]]),0,(ТаблДан[Задержка подготовки]=0)+0)</f>
        <v>1</v>
      </c>
      <c r="P468" s="25">
        <f>IF(ISBLANK(ТаблДан[[#This Row],[Дата подготовки]]),0,1-ТаблДан[[#This Row],[Подготовка без задержки]])</f>
        <v>0</v>
      </c>
      <c r="Q468" s="25">
        <f>IF(ISBLANK(ТаблДан[[#This Row],[Дата отправки]]),0,(ТаблДан[[#This Row],[Задержка отправки]]=0)+0)</f>
        <v>1</v>
      </c>
      <c r="R468" s="25">
        <f>IF(ISBLANK(ТаблДан[[#This Row],[Дата отправки]]),0,1-ТаблДан[[#This Row],[Отправка 
без задержки]])</f>
        <v>0</v>
      </c>
      <c r="S468" s="47" t="str">
        <f>IF(COUNTBLANK(ТаблДан[[#This Row],[Дата подготовки]:[Периодичность]])&gt;0,"Пустые ячейки", "")</f>
        <v/>
      </c>
    </row>
    <row r="469" spans="2:19" hidden="1" x14ac:dyDescent="0.25">
      <c r="B469" s="19">
        <f>YEAR(IF(ISBLANK(ТаблДан[Срок подготовки]),ТаблДан[Срок отправки],ТаблДан[Срок подготовки]))</f>
        <v>2023</v>
      </c>
      <c r="C469" s="26" t="str">
        <f>TEXT(ТаблДан[[#This Row],[Срок подготовки]],"МММ")</f>
        <v>ноя</v>
      </c>
      <c r="D469" s="28">
        <v>45233</v>
      </c>
      <c r="E469" s="21">
        <v>45243</v>
      </c>
      <c r="F469" s="32">
        <v>45233</v>
      </c>
      <c r="G469" s="21">
        <v>45245</v>
      </c>
      <c r="H469" s="22" t="s">
        <v>3</v>
      </c>
      <c r="I469" s="49" t="s">
        <v>23</v>
      </c>
      <c r="J469" s="24" t="s">
        <v>9</v>
      </c>
      <c r="K469" s="25">
        <f>MAX(ТаблДан[Дата подготовки]-ТаблДан[Срок подготовки],0)</f>
        <v>0</v>
      </c>
      <c r="L469" s="25">
        <f>MAX(ТаблДан[[#This Row],[Дата отправки]]-ТаблДан[[#This Row],[Срок отправки]],0)</f>
        <v>0</v>
      </c>
      <c r="M469" s="25">
        <f>IF(ISBLANK(ТаблДан[[#This Row],[Дата подготовки]]),0,-MIN(ТаблДан[Дата подготовки]-ТаблДан[Срок подготовки],0))</f>
        <v>10</v>
      </c>
      <c r="N469" s="25">
        <f>IF(ISBLANK(ТаблДан[[#This Row],[Дата отправки]]),0,-MIN(ТаблДан[Дата отправки]-ТаблДан[Срок отправки],0))</f>
        <v>12</v>
      </c>
      <c r="O469" s="25">
        <f>IF(ISBLANK(ТаблДан[[#This Row],[Дата подготовки]]),0,(ТаблДан[Задержка подготовки]=0)+0)</f>
        <v>1</v>
      </c>
      <c r="P469" s="25">
        <f>IF(ISBLANK(ТаблДан[[#This Row],[Дата подготовки]]),0,1-ТаблДан[[#This Row],[Подготовка без задержки]])</f>
        <v>0</v>
      </c>
      <c r="Q469" s="25">
        <f>IF(ISBLANK(ТаблДан[[#This Row],[Дата отправки]]),0,(ТаблДан[[#This Row],[Задержка отправки]]=0)+0)</f>
        <v>1</v>
      </c>
      <c r="R469" s="25">
        <f>IF(ISBLANK(ТаблДан[[#This Row],[Дата отправки]]),0,1-ТаблДан[[#This Row],[Отправка 
без задержки]])</f>
        <v>0</v>
      </c>
      <c r="S469" s="47" t="str">
        <f>IF(COUNTBLANK(ТаблДан[[#This Row],[Дата подготовки]:[Периодичность]])&gt;0,"Пустые ячейки", "")</f>
        <v/>
      </c>
    </row>
    <row r="470" spans="2:19" hidden="1" x14ac:dyDescent="0.25">
      <c r="B470" s="19">
        <f>YEAR(IF(ISBLANK(ТаблДан[Срок подготовки]),ТаблДан[Срок отправки],ТаблДан[Срок подготовки]))</f>
        <v>2023</v>
      </c>
      <c r="C470" s="26" t="str">
        <f>TEXT(ТаблДан[[#This Row],[Срок подготовки]],"МММ")</f>
        <v>ноя</v>
      </c>
      <c r="D470" s="28">
        <v>45233</v>
      </c>
      <c r="E470" s="21">
        <v>45243</v>
      </c>
      <c r="F470" s="32">
        <v>45233</v>
      </c>
      <c r="G470" s="21">
        <v>45245</v>
      </c>
      <c r="H470" s="22" t="s">
        <v>3</v>
      </c>
      <c r="I470" s="49" t="s">
        <v>30</v>
      </c>
      <c r="J470" s="24" t="s">
        <v>9</v>
      </c>
      <c r="K470" s="25">
        <f>MAX(ТаблДан[Дата подготовки]-ТаблДан[Срок подготовки],0)</f>
        <v>0</v>
      </c>
      <c r="L470" s="25">
        <f>MAX(ТаблДан[[#This Row],[Дата отправки]]-ТаблДан[[#This Row],[Срок отправки]],0)</f>
        <v>0</v>
      </c>
      <c r="M470" s="25">
        <f>IF(ISBLANK(ТаблДан[[#This Row],[Дата подготовки]]),0,-MIN(ТаблДан[Дата подготовки]-ТаблДан[Срок подготовки],0))</f>
        <v>10</v>
      </c>
      <c r="N470" s="25">
        <f>IF(ISBLANK(ТаблДан[[#This Row],[Дата отправки]]),0,-MIN(ТаблДан[Дата отправки]-ТаблДан[Срок отправки],0))</f>
        <v>12</v>
      </c>
      <c r="O470" s="25">
        <f>IF(ISBLANK(ТаблДан[[#This Row],[Дата подготовки]]),0,(ТаблДан[Задержка подготовки]=0)+0)</f>
        <v>1</v>
      </c>
      <c r="P470" s="25">
        <f>IF(ISBLANK(ТаблДан[[#This Row],[Дата подготовки]]),0,1-ТаблДан[[#This Row],[Подготовка без задержки]])</f>
        <v>0</v>
      </c>
      <c r="Q470" s="25">
        <f>IF(ISBLANK(ТаблДан[[#This Row],[Дата отправки]]),0,(ТаблДан[[#This Row],[Задержка отправки]]=0)+0)</f>
        <v>1</v>
      </c>
      <c r="R470" s="25">
        <f>IF(ISBLANK(ТаблДан[[#This Row],[Дата отправки]]),0,1-ТаблДан[[#This Row],[Отправка 
без задержки]])</f>
        <v>0</v>
      </c>
      <c r="S470" s="47" t="str">
        <f>IF(COUNTBLANK(ТаблДан[[#This Row],[Дата подготовки]:[Периодичность]])&gt;0,"Пустые ячейки", "")</f>
        <v/>
      </c>
    </row>
    <row r="471" spans="2:19" hidden="1" x14ac:dyDescent="0.25">
      <c r="B471" s="19">
        <f>YEAR(IF(ISBLANK(ТаблДан[Срок подготовки]),ТаблДан[Срок отправки],ТаблДан[Срок подготовки]))</f>
        <v>2023</v>
      </c>
      <c r="C471" s="26" t="str">
        <f>TEXT(ТаблДан[[#This Row],[Срок подготовки]],"МММ")</f>
        <v>ноя</v>
      </c>
      <c r="D471" s="28">
        <v>45233</v>
      </c>
      <c r="E471" s="21">
        <v>45243</v>
      </c>
      <c r="F471" s="32">
        <v>45233</v>
      </c>
      <c r="G471" s="21">
        <v>45245</v>
      </c>
      <c r="H471" s="22" t="s">
        <v>3</v>
      </c>
      <c r="I471" s="50" t="s">
        <v>20</v>
      </c>
      <c r="J471" s="24" t="s">
        <v>9</v>
      </c>
      <c r="K471" s="25">
        <f>MAX(ТаблДан[Дата подготовки]-ТаблДан[Срок подготовки],0)</f>
        <v>0</v>
      </c>
      <c r="L471" s="25">
        <f>MAX(ТаблДан[[#This Row],[Дата отправки]]-ТаблДан[[#This Row],[Срок отправки]],0)</f>
        <v>0</v>
      </c>
      <c r="M471" s="25">
        <f>IF(ISBLANK(ТаблДан[[#This Row],[Дата подготовки]]),0,-MIN(ТаблДан[Дата подготовки]-ТаблДан[Срок подготовки],0))</f>
        <v>10</v>
      </c>
      <c r="N471" s="25">
        <f>IF(ISBLANK(ТаблДан[[#This Row],[Дата отправки]]),0,-MIN(ТаблДан[Дата отправки]-ТаблДан[Срок отправки],0))</f>
        <v>12</v>
      </c>
      <c r="O471" s="25">
        <f>IF(ISBLANK(ТаблДан[[#This Row],[Дата подготовки]]),0,(ТаблДан[Задержка подготовки]=0)+0)</f>
        <v>1</v>
      </c>
      <c r="P471" s="25">
        <f>IF(ISBLANK(ТаблДан[[#This Row],[Дата подготовки]]),0,1-ТаблДан[[#This Row],[Подготовка без задержки]])</f>
        <v>0</v>
      </c>
      <c r="Q471" s="25">
        <f>IF(ISBLANK(ТаблДан[[#This Row],[Дата отправки]]),0,(ТаблДан[[#This Row],[Задержка отправки]]=0)+0)</f>
        <v>1</v>
      </c>
      <c r="R471" s="25">
        <f>IF(ISBLANK(ТаблДан[[#This Row],[Дата отправки]]),0,1-ТаблДан[[#This Row],[Отправка 
без задержки]])</f>
        <v>0</v>
      </c>
      <c r="S471" s="47" t="str">
        <f>IF(COUNTBLANK(ТаблДан[[#This Row],[Дата подготовки]:[Периодичность]])&gt;0,"Пустые ячейки", "")</f>
        <v/>
      </c>
    </row>
    <row r="472" spans="2:19" hidden="1" x14ac:dyDescent="0.25">
      <c r="B472" s="19">
        <f>YEAR(IF(ISBLANK(ТаблДан[Срок подготовки]),ТаблДан[Срок отправки],ТаблДан[Срок подготовки]))</f>
        <v>2023</v>
      </c>
      <c r="C472" s="26" t="str">
        <f>TEXT(ТаблДан[[#This Row],[Срок подготовки]],"МММ")</f>
        <v>ноя</v>
      </c>
      <c r="D472" s="28">
        <v>45233</v>
      </c>
      <c r="E472" s="21">
        <v>45243</v>
      </c>
      <c r="F472" s="32">
        <v>45233</v>
      </c>
      <c r="G472" s="21">
        <v>45245</v>
      </c>
      <c r="H472" s="22" t="s">
        <v>3</v>
      </c>
      <c r="I472" s="49" t="s">
        <v>53</v>
      </c>
      <c r="J472" s="24" t="s">
        <v>9</v>
      </c>
      <c r="K472" s="25">
        <f>MAX(ТаблДан[Дата подготовки]-ТаблДан[Срок подготовки],0)</f>
        <v>0</v>
      </c>
      <c r="L472" s="25">
        <f>MAX(ТаблДан[[#This Row],[Дата отправки]]-ТаблДан[[#This Row],[Срок отправки]],0)</f>
        <v>0</v>
      </c>
      <c r="M472" s="25">
        <f>IF(ISBLANK(ТаблДан[[#This Row],[Дата подготовки]]),0,-MIN(ТаблДан[Дата подготовки]-ТаблДан[Срок подготовки],0))</f>
        <v>10</v>
      </c>
      <c r="N472" s="25">
        <f>IF(ISBLANK(ТаблДан[[#This Row],[Дата отправки]]),0,-MIN(ТаблДан[Дата отправки]-ТаблДан[Срок отправки],0))</f>
        <v>12</v>
      </c>
      <c r="O472" s="25">
        <f>IF(ISBLANK(ТаблДан[[#This Row],[Дата подготовки]]),0,(ТаблДан[Задержка подготовки]=0)+0)</f>
        <v>1</v>
      </c>
      <c r="P472" s="25">
        <f>IF(ISBLANK(ТаблДан[[#This Row],[Дата подготовки]]),0,1-ТаблДан[[#This Row],[Подготовка без задержки]])</f>
        <v>0</v>
      </c>
      <c r="Q472" s="25">
        <f>IF(ISBLANK(ТаблДан[[#This Row],[Дата отправки]]),0,(ТаблДан[[#This Row],[Задержка отправки]]=0)+0)</f>
        <v>1</v>
      </c>
      <c r="R472" s="25">
        <f>IF(ISBLANK(ТаблДан[[#This Row],[Дата отправки]]),0,1-ТаблДан[[#This Row],[Отправка 
без задержки]])</f>
        <v>0</v>
      </c>
      <c r="S472" s="47" t="str">
        <f>IF(COUNTBLANK(ТаблДан[[#This Row],[Дата подготовки]:[Периодичность]])&gt;0,"Пустые ячейки", "")</f>
        <v/>
      </c>
    </row>
    <row r="473" spans="2:19" hidden="1" x14ac:dyDescent="0.25">
      <c r="B473" s="19">
        <f>YEAR(IF(ISBLANK(ТаблДан[Срок подготовки]),ТаблДан[Срок отправки],ТаблДан[Срок подготовки]))</f>
        <v>2023</v>
      </c>
      <c r="C473" s="26" t="str">
        <f>TEXT(ТаблДан[[#This Row],[Срок подготовки]],"МММ")</f>
        <v>ноя</v>
      </c>
      <c r="D473" s="28">
        <v>45233</v>
      </c>
      <c r="E473" s="21">
        <v>45243</v>
      </c>
      <c r="F473" s="32">
        <v>45233</v>
      </c>
      <c r="G473" s="21">
        <v>45245</v>
      </c>
      <c r="H473" s="22" t="s">
        <v>3</v>
      </c>
      <c r="I473" s="49" t="s">
        <v>52</v>
      </c>
      <c r="J473" s="24" t="s">
        <v>9</v>
      </c>
      <c r="K473" s="25">
        <f>MAX(ТаблДан[Дата подготовки]-ТаблДан[Срок подготовки],0)</f>
        <v>0</v>
      </c>
      <c r="L473" s="25">
        <f>MAX(ТаблДан[[#This Row],[Дата отправки]]-ТаблДан[[#This Row],[Срок отправки]],0)</f>
        <v>0</v>
      </c>
      <c r="M473" s="25">
        <f>IF(ISBLANK(ТаблДан[[#This Row],[Дата подготовки]]),0,-MIN(ТаблДан[Дата подготовки]-ТаблДан[Срок подготовки],0))</f>
        <v>10</v>
      </c>
      <c r="N473" s="25">
        <f>IF(ISBLANK(ТаблДан[[#This Row],[Дата отправки]]),0,-MIN(ТаблДан[Дата отправки]-ТаблДан[Срок отправки],0))</f>
        <v>12</v>
      </c>
      <c r="O473" s="25">
        <f>IF(ISBLANK(ТаблДан[[#This Row],[Дата подготовки]]),0,(ТаблДан[Задержка подготовки]=0)+0)</f>
        <v>1</v>
      </c>
      <c r="P473" s="25">
        <f>IF(ISBLANK(ТаблДан[[#This Row],[Дата подготовки]]),0,1-ТаблДан[[#This Row],[Подготовка без задержки]])</f>
        <v>0</v>
      </c>
      <c r="Q473" s="25">
        <f>IF(ISBLANK(ТаблДан[[#This Row],[Дата отправки]]),0,(ТаблДан[[#This Row],[Задержка отправки]]=0)+0)</f>
        <v>1</v>
      </c>
      <c r="R473" s="25">
        <f>IF(ISBLANK(ТаблДан[[#This Row],[Дата отправки]]),0,1-ТаблДан[[#This Row],[Отправка 
без задержки]])</f>
        <v>0</v>
      </c>
      <c r="S473" s="47" t="str">
        <f>IF(COUNTBLANK(ТаблДан[[#This Row],[Дата подготовки]:[Периодичность]])&gt;0,"Пустые ячейки", "")</f>
        <v/>
      </c>
    </row>
    <row r="474" spans="2:19" hidden="1" x14ac:dyDescent="0.25">
      <c r="B474" s="19">
        <f>YEAR(IF(ISBLANK(ТаблДан[Срок подготовки]),ТаблДан[Срок отправки],ТаблДан[Срок подготовки]))</f>
        <v>2023</v>
      </c>
      <c r="C474" s="26" t="str">
        <f>TEXT(ТаблДан[[#This Row],[Срок подготовки]],"МММ")</f>
        <v>ноя</v>
      </c>
      <c r="D474" s="28">
        <v>45233</v>
      </c>
      <c r="E474" s="21">
        <v>45243</v>
      </c>
      <c r="F474" s="32">
        <v>45239</v>
      </c>
      <c r="G474" s="21">
        <v>45245</v>
      </c>
      <c r="H474" s="22" t="s">
        <v>3</v>
      </c>
      <c r="I474" s="23" t="s">
        <v>78</v>
      </c>
      <c r="J474" s="24" t="s">
        <v>11</v>
      </c>
      <c r="K474" s="25">
        <f>MAX(ТаблДан[Дата подготовки]-ТаблДан[Срок подготовки],0)</f>
        <v>0</v>
      </c>
      <c r="L474" s="25">
        <f>MAX(ТаблДан[[#This Row],[Дата отправки]]-ТаблДан[[#This Row],[Срок отправки]],0)</f>
        <v>0</v>
      </c>
      <c r="M474" s="25">
        <f>IF(ISBLANK(ТаблДан[[#This Row],[Дата подготовки]]),0,-MIN(ТаблДан[Дата подготовки]-ТаблДан[Срок подготовки],0))</f>
        <v>10</v>
      </c>
      <c r="N474" s="25">
        <f>IF(ISBLANK(ТаблДан[[#This Row],[Дата отправки]]),0,-MIN(ТаблДан[Дата отправки]-ТаблДан[Срок отправки],0))</f>
        <v>6</v>
      </c>
      <c r="O474" s="25">
        <f>IF(ISBLANK(ТаблДан[[#This Row],[Дата подготовки]]),0,(ТаблДан[Задержка подготовки]=0)+0)</f>
        <v>1</v>
      </c>
      <c r="P474" s="25">
        <f>IF(ISBLANK(ТаблДан[[#This Row],[Дата подготовки]]),0,1-ТаблДан[[#This Row],[Подготовка без задержки]])</f>
        <v>0</v>
      </c>
      <c r="Q474" s="25">
        <f>IF(ISBLANK(ТаблДан[[#This Row],[Дата отправки]]),0,(ТаблДан[[#This Row],[Задержка отправки]]=0)+0)</f>
        <v>1</v>
      </c>
      <c r="R474" s="25">
        <f>IF(ISBLANK(ТаблДан[[#This Row],[Дата отправки]]),0,1-ТаблДан[[#This Row],[Отправка 
без задержки]])</f>
        <v>0</v>
      </c>
      <c r="S474" s="47" t="str">
        <f>IF(COUNTBLANK(ТаблДан[[#This Row],[Дата подготовки]:[Периодичность]])&gt;0,"Пустые ячейки", "")</f>
        <v/>
      </c>
    </row>
    <row r="475" spans="2:19" hidden="1" x14ac:dyDescent="0.25">
      <c r="B475" s="19">
        <f>YEAR(IF(ISBLANK(ТаблДан[Срок подготовки]),ТаблДан[Срок отправки],ТаблДан[Срок подготовки]))</f>
        <v>2023</v>
      </c>
      <c r="C475" s="26" t="str">
        <f>TEXT(ТаблДан[[#This Row],[Срок подготовки]],"МММ")</f>
        <v>ноя</v>
      </c>
      <c r="D475" s="28">
        <v>45245</v>
      </c>
      <c r="E475" s="21">
        <v>45253</v>
      </c>
      <c r="F475" s="32">
        <v>45247</v>
      </c>
      <c r="G475" s="21">
        <v>45257</v>
      </c>
      <c r="H475" s="22" t="s">
        <v>10</v>
      </c>
      <c r="I475" s="23" t="s">
        <v>68</v>
      </c>
      <c r="J475" s="24" t="s">
        <v>94</v>
      </c>
      <c r="K475" s="25">
        <f>MAX(ТаблДан[Дата подготовки]-ТаблДан[Срок подготовки],0)</f>
        <v>0</v>
      </c>
      <c r="L475" s="25">
        <f>MAX(ТаблДан[[#This Row],[Дата отправки]]-ТаблДан[[#This Row],[Срок отправки]],0)</f>
        <v>0</v>
      </c>
      <c r="M475" s="25">
        <f>IF(ISBLANK(ТаблДан[[#This Row],[Дата подготовки]]),0,-MIN(ТаблДан[Дата подготовки]-ТаблДан[Срок подготовки],0))</f>
        <v>8</v>
      </c>
      <c r="N475" s="25">
        <f>IF(ISBLANK(ТаблДан[[#This Row],[Дата отправки]]),0,-MIN(ТаблДан[Дата отправки]-ТаблДан[Срок отправки],0))</f>
        <v>10</v>
      </c>
      <c r="O475" s="25">
        <f>IF(ISBLANK(ТаблДан[[#This Row],[Дата подготовки]]),0,(ТаблДан[Задержка подготовки]=0)+0)</f>
        <v>1</v>
      </c>
      <c r="P475" s="25">
        <f>IF(ISBLANK(ТаблДан[[#This Row],[Дата подготовки]]),0,1-ТаблДан[[#This Row],[Подготовка без задержки]])</f>
        <v>0</v>
      </c>
      <c r="Q475" s="25">
        <f>IF(ISBLANK(ТаблДан[[#This Row],[Дата отправки]]),0,(ТаблДан[[#This Row],[Задержка отправки]]=0)+0)</f>
        <v>1</v>
      </c>
      <c r="R475" s="25">
        <f>IF(ISBLANK(ТаблДан[[#This Row],[Дата отправки]]),0,1-ТаблДан[[#This Row],[Отправка 
без задержки]])</f>
        <v>0</v>
      </c>
      <c r="S475" s="47" t="str">
        <f>IF(COUNTBLANK(ТаблДан[[#This Row],[Дата подготовки]:[Периодичность]])&gt;0,"Пустые ячейки", "")</f>
        <v/>
      </c>
    </row>
    <row r="476" spans="2:19" hidden="1" x14ac:dyDescent="0.25">
      <c r="B476" s="19">
        <f>YEAR(IF(ISBLANK(ТаблДан[Срок подготовки]),ТаблДан[Срок отправки],ТаблДан[Срок подготовки]))</f>
        <v>2023</v>
      </c>
      <c r="C476" s="26" t="str">
        <f>TEXT(ТаблДан[[#This Row],[Срок подготовки]],"МММ")</f>
        <v>ноя</v>
      </c>
      <c r="D476" s="28">
        <v>45240</v>
      </c>
      <c r="E476" s="21">
        <v>45243</v>
      </c>
      <c r="F476" s="21">
        <v>45243</v>
      </c>
      <c r="G476" s="21">
        <v>45245</v>
      </c>
      <c r="H476" s="22" t="s">
        <v>3</v>
      </c>
      <c r="I476" s="49" t="s">
        <v>73</v>
      </c>
      <c r="J476" s="24" t="s">
        <v>9</v>
      </c>
      <c r="K476" s="25">
        <f>MAX(ТаблДан[Дата подготовки]-ТаблДан[Срок подготовки],0)</f>
        <v>0</v>
      </c>
      <c r="L476" s="25">
        <f>MAX(ТаблДан[[#This Row],[Дата отправки]]-ТаблДан[[#This Row],[Срок отправки]],0)</f>
        <v>0</v>
      </c>
      <c r="M476" s="46">
        <f>IF(ISBLANK(ТаблДан[[#This Row],[Дата подготовки]]),0,-MIN(ТаблДан[Дата подготовки]-ТаблДан[Срок подготовки],0))</f>
        <v>3</v>
      </c>
      <c r="N476" s="46">
        <f>IF(ISBLANK(ТаблДан[[#This Row],[Дата отправки]]),0,-MIN(ТаблДан[Дата отправки]-ТаблДан[Срок отправки],0))</f>
        <v>2</v>
      </c>
      <c r="O476" s="46">
        <f>IF(ISBLANK(ТаблДан[[#This Row],[Дата подготовки]]),0,(ТаблДан[Задержка подготовки]=0)+0)</f>
        <v>1</v>
      </c>
      <c r="P476" s="46">
        <f>IF(ISBLANK(ТаблДан[[#This Row],[Дата подготовки]]),0,1-ТаблДан[[#This Row],[Подготовка без задержки]])</f>
        <v>0</v>
      </c>
      <c r="Q476" s="25">
        <f>IF(ISBLANK(ТаблДан[[#This Row],[Дата отправки]]),0,(ТаблДан[[#This Row],[Задержка отправки]]=0)+0)</f>
        <v>1</v>
      </c>
      <c r="R476" s="25">
        <f>IF(ISBLANK(ТаблДан[[#This Row],[Дата отправки]]),0,1-ТаблДан[[#This Row],[Отправка 
без задержки]])</f>
        <v>0</v>
      </c>
      <c r="S476" s="52" t="str">
        <f>IF(COUNTBLANK(ТаблДан[[#This Row],[Дата подготовки]:[Периодичность]])&gt;0,"Пустые ячейки", "")</f>
        <v/>
      </c>
    </row>
    <row r="477" spans="2:19" hidden="1" x14ac:dyDescent="0.25">
      <c r="B477" s="19">
        <f>YEAR(IF(ISBLANK(ТаблДан[Срок подготовки]),ТаблДан[Срок отправки],ТаблДан[Срок подготовки]))</f>
        <v>2023</v>
      </c>
      <c r="C477" s="26" t="str">
        <f>TEXT(ТаблДан[[#This Row],[Срок подготовки]],"МММ")</f>
        <v>дек</v>
      </c>
      <c r="D477" s="28">
        <v>45271</v>
      </c>
      <c r="E477" s="21">
        <v>45272</v>
      </c>
      <c r="F477" s="32">
        <v>45272</v>
      </c>
      <c r="G477" s="21">
        <v>45274</v>
      </c>
      <c r="H477" s="22" t="s">
        <v>3</v>
      </c>
      <c r="I477" s="49" t="s">
        <v>73</v>
      </c>
      <c r="J477" s="24" t="s">
        <v>9</v>
      </c>
      <c r="K477" s="25">
        <f>MAX(ТаблДан[Дата подготовки]-ТаблДан[Срок подготовки],0)</f>
        <v>0</v>
      </c>
      <c r="L477" s="25">
        <f>MAX(ТаблДан[[#This Row],[Дата отправки]]-ТаблДан[[#This Row],[Срок отправки]],0)</f>
        <v>0</v>
      </c>
      <c r="M477" s="25">
        <f>IF(ISBLANK(ТаблДан[[#This Row],[Дата подготовки]]),0,-MIN(ТаблДан[Дата подготовки]-ТаблДан[Срок подготовки],0))</f>
        <v>1</v>
      </c>
      <c r="N477" s="25">
        <f>IF(ISBLANK(ТаблДан[[#This Row],[Дата отправки]]),0,-MIN(ТаблДан[Дата отправки]-ТаблДан[Срок отправки],0))</f>
        <v>2</v>
      </c>
      <c r="O477" s="25">
        <f>IF(ISBLANK(ТаблДан[[#This Row],[Дата подготовки]]),0,(ТаблДан[Задержка подготовки]=0)+0)</f>
        <v>1</v>
      </c>
      <c r="P477" s="25">
        <f>IF(ISBLANK(ТаблДан[[#This Row],[Дата подготовки]]),0,1-ТаблДан[[#This Row],[Подготовка без задержки]])</f>
        <v>0</v>
      </c>
      <c r="Q477" s="25">
        <f>IF(ISBLANK(ТаблДан[[#This Row],[Дата отправки]]),0,(ТаблДан[[#This Row],[Задержка отправки]]=0)+0)</f>
        <v>1</v>
      </c>
      <c r="R477" s="25">
        <f>IF(ISBLANK(ТаблДан[[#This Row],[Дата отправки]]),0,1-ТаблДан[[#This Row],[Отправка 
без задержки]])</f>
        <v>0</v>
      </c>
      <c r="S477" s="52" t="str">
        <f>IF(COUNTBLANK(ТаблДан[[#This Row],[Дата подготовки]:[Периодичность]])&gt;0,"Пустые ячейки", "")</f>
        <v/>
      </c>
    </row>
    <row r="478" spans="2:19" hidden="1" x14ac:dyDescent="0.25">
      <c r="B478" s="19">
        <f>YEAR(IF(ISBLANK(ТаблДан[Срок подготовки]),ТаблДан[Срок отправки],ТаблДан[Срок подготовки]))</f>
        <v>2023</v>
      </c>
      <c r="C478" s="26" t="str">
        <f>TEXT(ТаблДан[[#This Row],[Срок подготовки]],"МММ")</f>
        <v>дек</v>
      </c>
      <c r="D478" s="28">
        <v>45266</v>
      </c>
      <c r="E478" s="21">
        <v>45273</v>
      </c>
      <c r="F478" s="32">
        <v>45267</v>
      </c>
      <c r="G478" s="21">
        <v>45275</v>
      </c>
      <c r="H478" s="22" t="s">
        <v>3</v>
      </c>
      <c r="I478" s="49" t="s">
        <v>23</v>
      </c>
      <c r="J478" s="24" t="s">
        <v>9</v>
      </c>
      <c r="K478" s="25">
        <f>MAX(ТаблДан[Дата подготовки]-ТаблДан[Срок подготовки],0)</f>
        <v>0</v>
      </c>
      <c r="L478" s="25">
        <f>MAX(ТаблДан[[#This Row],[Дата отправки]]-ТаблДан[[#This Row],[Срок отправки]],0)</f>
        <v>0</v>
      </c>
      <c r="M478" s="25">
        <f>IF(ISBLANK(ТаблДан[[#This Row],[Дата подготовки]]),0,-MIN(ТаблДан[Дата подготовки]-ТаблДан[Срок подготовки],0))</f>
        <v>7</v>
      </c>
      <c r="N478" s="25">
        <f>IF(ISBLANK(ТаблДан[[#This Row],[Дата отправки]]),0,-MIN(ТаблДан[Дата отправки]-ТаблДан[Срок отправки],0))</f>
        <v>8</v>
      </c>
      <c r="O478" s="25">
        <f>IF(ISBLANK(ТаблДан[[#This Row],[Дата подготовки]]),0,(ТаблДан[Задержка подготовки]=0)+0)</f>
        <v>1</v>
      </c>
      <c r="P478" s="25">
        <f>IF(ISBLANK(ТаблДан[[#This Row],[Дата подготовки]]),0,1-ТаблДан[[#This Row],[Подготовка без задержки]])</f>
        <v>0</v>
      </c>
      <c r="Q478" s="25">
        <f>IF(ISBLANK(ТаблДан[[#This Row],[Дата отправки]]),0,(ТаблДан[[#This Row],[Задержка отправки]]=0)+0)</f>
        <v>1</v>
      </c>
      <c r="R478" s="25">
        <f>IF(ISBLANK(ТаблДан[[#This Row],[Дата отправки]]),0,1-ТаблДан[[#This Row],[Отправка 
без задержки]])</f>
        <v>0</v>
      </c>
      <c r="S478" s="52" t="str">
        <f>IF(COUNTBLANK(ТаблДан[[#This Row],[Дата подготовки]:[Периодичность]])&gt;0,"Пустые ячейки", "")</f>
        <v/>
      </c>
    </row>
    <row r="479" spans="2:19" hidden="1" x14ac:dyDescent="0.25">
      <c r="B479" s="19">
        <f>YEAR(IF(ISBLANK(ТаблДан[Срок подготовки]),ТаблДан[Срок отправки],ТаблДан[Срок подготовки]))</f>
        <v>2023</v>
      </c>
      <c r="C479" s="26" t="str">
        <f>TEXT(ТаблДан[[#This Row],[Срок подготовки]],"МММ")</f>
        <v>дек</v>
      </c>
      <c r="D479" s="28">
        <v>45266</v>
      </c>
      <c r="E479" s="21">
        <v>45273</v>
      </c>
      <c r="F479" s="32">
        <v>45267</v>
      </c>
      <c r="G479" s="21">
        <v>45275</v>
      </c>
      <c r="H479" s="22" t="s">
        <v>3</v>
      </c>
      <c r="I479" s="49" t="s">
        <v>30</v>
      </c>
      <c r="J479" s="24" t="s">
        <v>9</v>
      </c>
      <c r="K479" s="25">
        <f>MAX(ТаблДан[Дата подготовки]-ТаблДан[Срок подготовки],0)</f>
        <v>0</v>
      </c>
      <c r="L479" s="25">
        <f>MAX(ТаблДан[[#This Row],[Дата отправки]]-ТаблДан[[#This Row],[Срок отправки]],0)</f>
        <v>0</v>
      </c>
      <c r="M479" s="25">
        <f>IF(ISBLANK(ТаблДан[[#This Row],[Дата подготовки]]),0,-MIN(ТаблДан[Дата подготовки]-ТаблДан[Срок подготовки],0))</f>
        <v>7</v>
      </c>
      <c r="N479" s="25">
        <f>IF(ISBLANK(ТаблДан[[#This Row],[Дата отправки]]),0,-MIN(ТаблДан[Дата отправки]-ТаблДан[Срок отправки],0))</f>
        <v>8</v>
      </c>
      <c r="O479" s="25">
        <f>IF(ISBLANK(ТаблДан[[#This Row],[Дата подготовки]]),0,(ТаблДан[Задержка подготовки]=0)+0)</f>
        <v>1</v>
      </c>
      <c r="P479" s="25">
        <f>IF(ISBLANK(ТаблДан[[#This Row],[Дата подготовки]]),0,1-ТаблДан[[#This Row],[Подготовка без задержки]])</f>
        <v>0</v>
      </c>
      <c r="Q479" s="25">
        <f>IF(ISBLANK(ТаблДан[[#This Row],[Дата отправки]]),0,(ТаблДан[[#This Row],[Задержка отправки]]=0)+0)</f>
        <v>1</v>
      </c>
      <c r="R479" s="25">
        <f>IF(ISBLANK(ТаблДан[[#This Row],[Дата отправки]]),0,1-ТаблДан[[#This Row],[Отправка 
без задержки]])</f>
        <v>0</v>
      </c>
      <c r="S479" s="52" t="str">
        <f>IF(COUNTBLANK(ТаблДан[[#This Row],[Дата подготовки]:[Периодичность]])&gt;0,"Пустые ячейки", "")</f>
        <v/>
      </c>
    </row>
    <row r="480" spans="2:19" hidden="1" x14ac:dyDescent="0.25">
      <c r="B480" s="19">
        <f>YEAR(IF(ISBLANK(ТаблДан[Срок подготовки]),ТаблДан[Срок отправки],ТаблДан[Срок подготовки]))</f>
        <v>2023</v>
      </c>
      <c r="C480" s="26" t="str">
        <f>TEXT(ТаблДан[[#This Row],[Срок подготовки]],"МММ")</f>
        <v>дек</v>
      </c>
      <c r="D480" s="28">
        <v>45266</v>
      </c>
      <c r="E480" s="21">
        <v>45273</v>
      </c>
      <c r="F480" s="32">
        <v>45267</v>
      </c>
      <c r="G480" s="21">
        <v>45275</v>
      </c>
      <c r="H480" s="22" t="s">
        <v>3</v>
      </c>
      <c r="I480" s="50" t="s">
        <v>20</v>
      </c>
      <c r="J480" s="24" t="s">
        <v>9</v>
      </c>
      <c r="K480" s="25">
        <f>MAX(ТаблДан[Дата подготовки]-ТаблДан[Срок подготовки],0)</f>
        <v>0</v>
      </c>
      <c r="L480" s="25">
        <f>MAX(ТаблДан[[#This Row],[Дата отправки]]-ТаблДан[[#This Row],[Срок отправки]],0)</f>
        <v>0</v>
      </c>
      <c r="M480" s="25">
        <f>IF(ISBLANK(ТаблДан[[#This Row],[Дата подготовки]]),0,-MIN(ТаблДан[Дата подготовки]-ТаблДан[Срок подготовки],0))</f>
        <v>7</v>
      </c>
      <c r="N480" s="25">
        <f>IF(ISBLANK(ТаблДан[[#This Row],[Дата отправки]]),0,-MIN(ТаблДан[Дата отправки]-ТаблДан[Срок отправки],0))</f>
        <v>8</v>
      </c>
      <c r="O480" s="25">
        <f>IF(ISBLANK(ТаблДан[[#This Row],[Дата подготовки]]),0,(ТаблДан[Задержка подготовки]=0)+0)</f>
        <v>1</v>
      </c>
      <c r="P480" s="25">
        <f>IF(ISBLANK(ТаблДан[[#This Row],[Дата подготовки]]),0,1-ТаблДан[[#This Row],[Подготовка без задержки]])</f>
        <v>0</v>
      </c>
      <c r="Q480" s="25">
        <f>IF(ISBLANK(ТаблДан[[#This Row],[Дата отправки]]),0,(ТаблДан[[#This Row],[Задержка отправки]]=0)+0)</f>
        <v>1</v>
      </c>
      <c r="R480" s="25">
        <f>IF(ISBLANK(ТаблДан[[#This Row],[Дата отправки]]),0,1-ТаблДан[[#This Row],[Отправка 
без задержки]])</f>
        <v>0</v>
      </c>
      <c r="S480" s="52" t="str">
        <f>IF(COUNTBLANK(ТаблДан[[#This Row],[Дата подготовки]:[Периодичность]])&gt;0,"Пустые ячейки", "")</f>
        <v/>
      </c>
    </row>
    <row r="481" spans="2:19" hidden="1" x14ac:dyDescent="0.25">
      <c r="B481" s="19">
        <f>YEAR(IF(ISBLANK(ТаблДан[Срок подготовки]),ТаблДан[Срок отправки],ТаблДан[Срок подготовки]))</f>
        <v>2023</v>
      </c>
      <c r="C481" s="26" t="str">
        <f>TEXT(ТаблДан[[#This Row],[Срок подготовки]],"МММ")</f>
        <v>дек</v>
      </c>
      <c r="D481" s="28">
        <v>45266</v>
      </c>
      <c r="E481" s="21">
        <v>45273</v>
      </c>
      <c r="F481" s="32">
        <v>45267</v>
      </c>
      <c r="G481" s="21">
        <v>45275</v>
      </c>
      <c r="H481" s="22" t="s">
        <v>3</v>
      </c>
      <c r="I481" s="49" t="s">
        <v>53</v>
      </c>
      <c r="J481" s="24" t="s">
        <v>9</v>
      </c>
      <c r="K481" s="25">
        <f>MAX(ТаблДан[Дата подготовки]-ТаблДан[Срок подготовки],0)</f>
        <v>0</v>
      </c>
      <c r="L481" s="25">
        <f>MAX(ТаблДан[[#This Row],[Дата отправки]]-ТаблДан[[#This Row],[Срок отправки]],0)</f>
        <v>0</v>
      </c>
      <c r="M481" s="25">
        <f>IF(ISBLANK(ТаблДан[[#This Row],[Дата подготовки]]),0,-MIN(ТаблДан[Дата подготовки]-ТаблДан[Срок подготовки],0))</f>
        <v>7</v>
      </c>
      <c r="N481" s="25">
        <f>IF(ISBLANK(ТаблДан[[#This Row],[Дата отправки]]),0,-MIN(ТаблДан[Дата отправки]-ТаблДан[Срок отправки],0))</f>
        <v>8</v>
      </c>
      <c r="O481" s="25">
        <f>IF(ISBLANK(ТаблДан[[#This Row],[Дата подготовки]]),0,(ТаблДан[Задержка подготовки]=0)+0)</f>
        <v>1</v>
      </c>
      <c r="P481" s="25">
        <f>IF(ISBLANK(ТаблДан[[#This Row],[Дата подготовки]]),0,1-ТаблДан[[#This Row],[Подготовка без задержки]])</f>
        <v>0</v>
      </c>
      <c r="Q481" s="25">
        <f>IF(ISBLANK(ТаблДан[[#This Row],[Дата отправки]]),0,(ТаблДан[[#This Row],[Задержка отправки]]=0)+0)</f>
        <v>1</v>
      </c>
      <c r="R481" s="25">
        <f>IF(ISBLANK(ТаблДан[[#This Row],[Дата отправки]]),0,1-ТаблДан[[#This Row],[Отправка 
без задержки]])</f>
        <v>0</v>
      </c>
      <c r="S481" s="52" t="str">
        <f>IF(COUNTBLANK(ТаблДан[[#This Row],[Дата подготовки]:[Периодичность]])&gt;0,"Пустые ячейки", "")</f>
        <v/>
      </c>
    </row>
    <row r="482" spans="2:19" hidden="1" x14ac:dyDescent="0.25">
      <c r="B482" s="19">
        <f>YEAR(IF(ISBLANK(ТаблДан[Срок подготовки]),ТаблДан[Срок отправки],ТаблДан[Срок подготовки]))</f>
        <v>2023</v>
      </c>
      <c r="C482" s="26" t="str">
        <f>TEXT(ТаблДан[[#This Row],[Срок подготовки]],"МММ")</f>
        <v>дек</v>
      </c>
      <c r="D482" s="28">
        <v>45266</v>
      </c>
      <c r="E482" s="21">
        <v>45273</v>
      </c>
      <c r="F482" s="32">
        <v>45267</v>
      </c>
      <c r="G482" s="21">
        <v>45275</v>
      </c>
      <c r="H482" s="22" t="s">
        <v>3</v>
      </c>
      <c r="I482" s="49" t="s">
        <v>52</v>
      </c>
      <c r="J482" s="24" t="s">
        <v>9</v>
      </c>
      <c r="K482" s="25">
        <f>MAX(ТаблДан[Дата подготовки]-ТаблДан[Срок подготовки],0)</f>
        <v>0</v>
      </c>
      <c r="L482" s="25">
        <f>MAX(ТаблДан[[#This Row],[Дата отправки]]-ТаблДан[[#This Row],[Срок отправки]],0)</f>
        <v>0</v>
      </c>
      <c r="M482" s="25">
        <f>IF(ISBLANK(ТаблДан[[#This Row],[Дата подготовки]]),0,-MIN(ТаблДан[Дата подготовки]-ТаблДан[Срок подготовки],0))</f>
        <v>7</v>
      </c>
      <c r="N482" s="25">
        <f>IF(ISBLANK(ТаблДан[[#This Row],[Дата отправки]]),0,-MIN(ТаблДан[Дата отправки]-ТаблДан[Срок отправки],0))</f>
        <v>8</v>
      </c>
      <c r="O482" s="25">
        <f>IF(ISBLANK(ТаблДан[[#This Row],[Дата подготовки]]),0,(ТаблДан[Задержка подготовки]=0)+0)</f>
        <v>1</v>
      </c>
      <c r="P482" s="25">
        <f>IF(ISBLANK(ТаблДан[[#This Row],[Дата подготовки]]),0,1-ТаблДан[[#This Row],[Подготовка без задержки]])</f>
        <v>0</v>
      </c>
      <c r="Q482" s="25">
        <f>IF(ISBLANK(ТаблДан[[#This Row],[Дата отправки]]),0,(ТаблДан[[#This Row],[Задержка отправки]]=0)+0)</f>
        <v>1</v>
      </c>
      <c r="R482" s="25">
        <f>IF(ISBLANK(ТаблДан[[#This Row],[Дата отправки]]),0,1-ТаблДан[[#This Row],[Отправка 
без задержки]])</f>
        <v>0</v>
      </c>
      <c r="S482" s="52" t="str">
        <f>IF(COUNTBLANK(ТаблДан[[#This Row],[Дата подготовки]:[Периодичность]])&gt;0,"Пустые ячейки", "")</f>
        <v/>
      </c>
    </row>
    <row r="483" spans="2:19" hidden="1" x14ac:dyDescent="0.25">
      <c r="B483" s="19">
        <f>YEAR(IF(ISBLANK(ТаблДан[Срок подготовки]),ТаблДан[Срок отправки],ТаблДан[Срок подготовки]))</f>
        <v>2023</v>
      </c>
      <c r="C483" s="26" t="str">
        <f>TEXT(ТаблДан[[#This Row],[Срок подготовки]],"МММ")</f>
        <v>дек</v>
      </c>
      <c r="D483" s="28">
        <v>45271</v>
      </c>
      <c r="E483" s="21">
        <v>45273</v>
      </c>
      <c r="F483" s="32">
        <v>45272</v>
      </c>
      <c r="G483" s="21">
        <v>45275</v>
      </c>
      <c r="H483" s="22" t="s">
        <v>1</v>
      </c>
      <c r="I483" s="49" t="s">
        <v>36</v>
      </c>
      <c r="J483" s="24" t="s">
        <v>9</v>
      </c>
      <c r="K483" s="25">
        <f>MAX(ТаблДан[Дата подготовки]-ТаблДан[Срок подготовки],0)</f>
        <v>0</v>
      </c>
      <c r="L483" s="25">
        <f>MAX(ТаблДан[[#This Row],[Дата отправки]]-ТаблДан[[#This Row],[Срок отправки]],0)</f>
        <v>0</v>
      </c>
      <c r="M483" s="25">
        <f>IF(ISBLANK(ТаблДан[[#This Row],[Дата подготовки]]),0,-MIN(ТаблДан[Дата подготовки]-ТаблДан[Срок подготовки],0))</f>
        <v>2</v>
      </c>
      <c r="N483" s="25">
        <f>IF(ISBLANK(ТаблДан[[#This Row],[Дата отправки]]),0,-MIN(ТаблДан[Дата отправки]-ТаблДан[Срок отправки],0))</f>
        <v>3</v>
      </c>
      <c r="O483" s="25">
        <f>IF(ISBLANK(ТаблДан[[#This Row],[Дата подготовки]]),0,(ТаблДан[Задержка подготовки]=0)+0)</f>
        <v>1</v>
      </c>
      <c r="P483" s="25">
        <f>IF(ISBLANK(ТаблДан[[#This Row],[Дата подготовки]]),0,1-ТаблДан[[#This Row],[Подготовка без задержки]])</f>
        <v>0</v>
      </c>
      <c r="Q483" s="25">
        <f>IF(ISBLANK(ТаблДан[[#This Row],[Дата отправки]]),0,(ТаблДан[[#This Row],[Задержка отправки]]=0)+0)</f>
        <v>1</v>
      </c>
      <c r="R483" s="25">
        <f>IF(ISBLANK(ТаблДан[[#This Row],[Дата отправки]]),0,1-ТаблДан[[#This Row],[Отправка 
без задержки]])</f>
        <v>0</v>
      </c>
      <c r="S483" s="52" t="str">
        <f>IF(COUNTBLANK(ТаблДан[[#This Row],[Дата подготовки]:[Периодичность]])&gt;0,"Пустые ячейки", "")</f>
        <v/>
      </c>
    </row>
    <row r="484" spans="2:19" hidden="1" x14ac:dyDescent="0.25">
      <c r="B484" s="19">
        <f>YEAR(IF(ISBLANK(ТаблДан[Срок подготовки]),ТаблДан[Срок отправки],ТаблДан[Срок подготовки]))</f>
        <v>2023</v>
      </c>
      <c r="C484" s="26" t="str">
        <f>TEXT(ТаблДан[[#This Row],[Срок подготовки]],"МММ")</f>
        <v>дек</v>
      </c>
      <c r="D484" s="28">
        <v>45271</v>
      </c>
      <c r="E484" s="21">
        <v>45273</v>
      </c>
      <c r="F484" s="32">
        <v>45272</v>
      </c>
      <c r="G484" s="21">
        <v>45275</v>
      </c>
      <c r="H484" s="22" t="s">
        <v>1</v>
      </c>
      <c r="I484" s="49" t="s">
        <v>13</v>
      </c>
      <c r="J484" s="24" t="s">
        <v>9</v>
      </c>
      <c r="K484" s="25">
        <f>MAX(ТаблДан[Дата подготовки]-ТаблДан[Срок подготовки],0)</f>
        <v>0</v>
      </c>
      <c r="L484" s="25">
        <f>MAX(ТаблДан[[#This Row],[Дата отправки]]-ТаблДан[[#This Row],[Срок отправки]],0)</f>
        <v>0</v>
      </c>
      <c r="M484" s="25">
        <f>IF(ISBLANK(ТаблДан[[#This Row],[Дата подготовки]]),0,-MIN(ТаблДан[Дата подготовки]-ТаблДан[Срок подготовки],0))</f>
        <v>2</v>
      </c>
      <c r="N484" s="25">
        <f>IF(ISBLANK(ТаблДан[[#This Row],[Дата отправки]]),0,-MIN(ТаблДан[Дата отправки]-ТаблДан[Срок отправки],0))</f>
        <v>3</v>
      </c>
      <c r="O484" s="25">
        <f>IF(ISBLANK(ТаблДан[[#This Row],[Дата подготовки]]),0,(ТаблДан[Задержка подготовки]=0)+0)</f>
        <v>1</v>
      </c>
      <c r="P484" s="25">
        <f>IF(ISBLANK(ТаблДан[[#This Row],[Дата подготовки]]),0,1-ТаблДан[[#This Row],[Подготовка без задержки]])</f>
        <v>0</v>
      </c>
      <c r="Q484" s="25">
        <f>IF(ISBLANK(ТаблДан[[#This Row],[Дата отправки]]),0,(ТаблДан[[#This Row],[Задержка отправки]]=0)+0)</f>
        <v>1</v>
      </c>
      <c r="R484" s="25">
        <f>IF(ISBLANK(ТаблДан[[#This Row],[Дата отправки]]),0,1-ТаблДан[[#This Row],[Отправка 
без задержки]])</f>
        <v>0</v>
      </c>
      <c r="S484" s="52" t="str">
        <f>IF(COUNTBLANK(ТаблДан[[#This Row],[Дата подготовки]:[Периодичность]])&gt;0,"Пустые ячейки", "")</f>
        <v/>
      </c>
    </row>
    <row r="485" spans="2:19" hidden="1" x14ac:dyDescent="0.25">
      <c r="B485" s="19">
        <f>YEAR(IF(ISBLANK(ТаблДан[Срок подготовки]),ТаблДан[Срок отправки],ТаблДан[Срок подготовки]))</f>
        <v>2023</v>
      </c>
      <c r="C485" s="26" t="str">
        <f>TEXT(ТаблДан[[#This Row],[Срок подготовки]],"МММ")</f>
        <v>дек</v>
      </c>
      <c r="D485" s="28">
        <v>45271</v>
      </c>
      <c r="E485" s="21">
        <v>45273</v>
      </c>
      <c r="F485" s="32">
        <v>45272</v>
      </c>
      <c r="G485" s="21">
        <v>45275</v>
      </c>
      <c r="H485" s="22" t="s">
        <v>1</v>
      </c>
      <c r="I485" s="49" t="s">
        <v>14</v>
      </c>
      <c r="J485" s="24" t="s">
        <v>9</v>
      </c>
      <c r="K485" s="25">
        <f>MAX(ТаблДан[Дата подготовки]-ТаблДан[Срок подготовки],0)</f>
        <v>0</v>
      </c>
      <c r="L485" s="25">
        <f>MAX(ТаблДан[[#This Row],[Дата отправки]]-ТаблДан[[#This Row],[Срок отправки]],0)</f>
        <v>0</v>
      </c>
      <c r="M485" s="25">
        <f>IF(ISBLANK(ТаблДан[[#This Row],[Дата подготовки]]),0,-MIN(ТаблДан[Дата подготовки]-ТаблДан[Срок подготовки],0))</f>
        <v>2</v>
      </c>
      <c r="N485" s="25">
        <f>IF(ISBLANK(ТаблДан[[#This Row],[Дата отправки]]),0,-MIN(ТаблДан[Дата отправки]-ТаблДан[Срок отправки],0))</f>
        <v>3</v>
      </c>
      <c r="O485" s="25">
        <f>IF(ISBLANK(ТаблДан[[#This Row],[Дата подготовки]]),0,(ТаблДан[Задержка подготовки]=0)+0)</f>
        <v>1</v>
      </c>
      <c r="P485" s="25">
        <f>IF(ISBLANK(ТаблДан[[#This Row],[Дата подготовки]]),0,1-ТаблДан[[#This Row],[Подготовка без задержки]])</f>
        <v>0</v>
      </c>
      <c r="Q485" s="25">
        <f>IF(ISBLANK(ТаблДан[[#This Row],[Дата отправки]]),0,(ТаблДан[[#This Row],[Задержка отправки]]=0)+0)</f>
        <v>1</v>
      </c>
      <c r="R485" s="25">
        <f>IF(ISBLANK(ТаблДан[[#This Row],[Дата отправки]]),0,1-ТаблДан[[#This Row],[Отправка 
без задержки]])</f>
        <v>0</v>
      </c>
      <c r="S485" s="52" t="str">
        <f>IF(COUNTBLANK(ТаблДан[[#This Row],[Дата подготовки]:[Периодичность]])&gt;0,"Пустые ячейки", "")</f>
        <v/>
      </c>
    </row>
    <row r="486" spans="2:19" hidden="1" x14ac:dyDescent="0.25">
      <c r="B486" s="19">
        <f>YEAR(IF(ISBLANK(ТаблДан[Срок подготовки]),ТаблДан[Срок отправки],ТаблДан[Срок подготовки]))</f>
        <v>2023</v>
      </c>
      <c r="C486" s="26" t="str">
        <f>TEXT(ТаблДан[[#This Row],[Срок подготовки]],"МММ")</f>
        <v>дек</v>
      </c>
      <c r="D486" s="28">
        <v>45271</v>
      </c>
      <c r="E486" s="21">
        <v>45273</v>
      </c>
      <c r="F486" s="32">
        <v>45272</v>
      </c>
      <c r="G486" s="21">
        <v>45275</v>
      </c>
      <c r="H486" s="22" t="s">
        <v>1</v>
      </c>
      <c r="I486" s="49" t="s">
        <v>86</v>
      </c>
      <c r="J486" s="24" t="s">
        <v>9</v>
      </c>
      <c r="K486" s="25">
        <f>MAX(ТаблДан[Дата подготовки]-ТаблДан[Срок подготовки],0)</f>
        <v>0</v>
      </c>
      <c r="L486" s="25">
        <f>MAX(ТаблДан[[#This Row],[Дата отправки]]-ТаблДан[[#This Row],[Срок отправки]],0)</f>
        <v>0</v>
      </c>
      <c r="M486" s="25">
        <f>IF(ISBLANK(ТаблДан[[#This Row],[Дата подготовки]]),0,-MIN(ТаблДан[Дата подготовки]-ТаблДан[Срок подготовки],0))</f>
        <v>2</v>
      </c>
      <c r="N486" s="25">
        <f>IF(ISBLANK(ТаблДан[[#This Row],[Дата отправки]]),0,-MIN(ТаблДан[Дата отправки]-ТаблДан[Срок отправки],0))</f>
        <v>3</v>
      </c>
      <c r="O486" s="25">
        <f>IF(ISBLANK(ТаблДан[[#This Row],[Дата подготовки]]),0,(ТаблДан[Задержка подготовки]=0)+0)</f>
        <v>1</v>
      </c>
      <c r="P486" s="25">
        <f>IF(ISBLANK(ТаблДан[[#This Row],[Дата подготовки]]),0,1-ТаблДан[[#This Row],[Подготовка без задержки]])</f>
        <v>0</v>
      </c>
      <c r="Q486" s="25">
        <f>IF(ISBLANK(ТаблДан[[#This Row],[Дата отправки]]),0,(ТаблДан[[#This Row],[Задержка отправки]]=0)+0)</f>
        <v>1</v>
      </c>
      <c r="R486" s="25">
        <f>IF(ISBLANK(ТаблДан[[#This Row],[Дата отправки]]),0,1-ТаблДан[[#This Row],[Отправка 
без задержки]])</f>
        <v>0</v>
      </c>
      <c r="S486" s="52" t="str">
        <f>IF(COUNTBLANK(ТаблДан[[#This Row],[Дата подготовки]:[Периодичность]])&gt;0,"Пустые ячейки", "")</f>
        <v/>
      </c>
    </row>
    <row r="487" spans="2:19" hidden="1" x14ac:dyDescent="0.25">
      <c r="B487" s="19">
        <f>YEAR(IF(ISBLANK(ТаблДан[Срок подготовки]),ТаблДан[Срок отправки],ТаблДан[Срок подготовки]))</f>
        <v>2023</v>
      </c>
      <c r="C487" s="26" t="str">
        <f>TEXT(ТаблДан[[#This Row],[Срок подготовки]],"МММ")</f>
        <v>дек</v>
      </c>
      <c r="D487" s="28">
        <v>45271</v>
      </c>
      <c r="E487" s="21">
        <v>45273</v>
      </c>
      <c r="F487" s="32">
        <v>45272</v>
      </c>
      <c r="G487" s="21">
        <v>45275</v>
      </c>
      <c r="H487" s="22" t="s">
        <v>1</v>
      </c>
      <c r="I487" s="49" t="s">
        <v>85</v>
      </c>
      <c r="J487" s="24" t="s">
        <v>9</v>
      </c>
      <c r="K487" s="25">
        <f>MAX(ТаблДан[Дата подготовки]-ТаблДан[Срок подготовки],0)</f>
        <v>0</v>
      </c>
      <c r="L487" s="25">
        <f>MAX(ТаблДан[[#This Row],[Дата отправки]]-ТаблДан[[#This Row],[Срок отправки]],0)</f>
        <v>0</v>
      </c>
      <c r="M487" s="25">
        <f>IF(ISBLANK(ТаблДан[[#This Row],[Дата подготовки]]),0,-MIN(ТаблДан[Дата подготовки]-ТаблДан[Срок подготовки],0))</f>
        <v>2</v>
      </c>
      <c r="N487" s="25">
        <f>IF(ISBLANK(ТаблДан[[#This Row],[Дата отправки]]),0,-MIN(ТаблДан[Дата отправки]-ТаблДан[Срок отправки],0))</f>
        <v>3</v>
      </c>
      <c r="O487" s="25">
        <f>IF(ISBLANK(ТаблДан[[#This Row],[Дата подготовки]]),0,(ТаблДан[Задержка подготовки]=0)+0)</f>
        <v>1</v>
      </c>
      <c r="P487" s="25">
        <f>IF(ISBLANK(ТаблДан[[#This Row],[Дата подготовки]]),0,1-ТаблДан[[#This Row],[Подготовка без задержки]])</f>
        <v>0</v>
      </c>
      <c r="Q487" s="25">
        <f>IF(ISBLANK(ТаблДан[[#This Row],[Дата отправки]]),0,(ТаблДан[[#This Row],[Задержка отправки]]=0)+0)</f>
        <v>1</v>
      </c>
      <c r="R487" s="25">
        <f>IF(ISBLANK(ТаблДан[[#This Row],[Дата отправки]]),0,1-ТаблДан[[#This Row],[Отправка 
без задержки]])</f>
        <v>0</v>
      </c>
      <c r="S487" s="52" t="str">
        <f>IF(COUNTBLANK(ТаблДан[[#This Row],[Дата подготовки]:[Периодичность]])&gt;0,"Пустые ячейки", "")</f>
        <v/>
      </c>
    </row>
    <row r="488" spans="2:19" hidden="1" x14ac:dyDescent="0.25">
      <c r="B488" s="19">
        <f>YEAR(IF(ISBLANK(ТаблДан[Срок подготовки]),ТаблДан[Срок отправки],ТаблДан[Срок подготовки]))</f>
        <v>2023</v>
      </c>
      <c r="C488" s="26" t="str">
        <f>TEXT(ТаблДан[[#This Row],[Срок подготовки]],"МММ")</f>
        <v>дек</v>
      </c>
      <c r="D488" s="28">
        <v>45271</v>
      </c>
      <c r="E488" s="21">
        <v>45273</v>
      </c>
      <c r="F488" s="32">
        <v>45272</v>
      </c>
      <c r="G488" s="21">
        <v>45275</v>
      </c>
      <c r="H488" s="22" t="s">
        <v>1</v>
      </c>
      <c r="I488" s="49" t="s">
        <v>83</v>
      </c>
      <c r="J488" s="24" t="s">
        <v>9</v>
      </c>
      <c r="K488" s="25">
        <f>MAX(ТаблДан[Дата подготовки]-ТаблДан[Срок подготовки],0)</f>
        <v>0</v>
      </c>
      <c r="L488" s="25">
        <f>MAX(ТаблДан[[#This Row],[Дата отправки]]-ТаблДан[[#This Row],[Срок отправки]],0)</f>
        <v>0</v>
      </c>
      <c r="M488" s="25">
        <f>IF(ISBLANK(ТаблДан[[#This Row],[Дата подготовки]]),0,-MIN(ТаблДан[Дата подготовки]-ТаблДан[Срок подготовки],0))</f>
        <v>2</v>
      </c>
      <c r="N488" s="25">
        <f>IF(ISBLANK(ТаблДан[[#This Row],[Дата отправки]]),0,-MIN(ТаблДан[Дата отправки]-ТаблДан[Срок отправки],0))</f>
        <v>3</v>
      </c>
      <c r="O488" s="25">
        <f>IF(ISBLANK(ТаблДан[[#This Row],[Дата подготовки]]),0,(ТаблДан[Задержка подготовки]=0)+0)</f>
        <v>1</v>
      </c>
      <c r="P488" s="25">
        <f>IF(ISBLANK(ТаблДан[[#This Row],[Дата подготовки]]),0,1-ТаблДан[[#This Row],[Подготовка без задержки]])</f>
        <v>0</v>
      </c>
      <c r="Q488" s="25">
        <f>IF(ISBLANK(ТаблДан[[#This Row],[Дата отправки]]),0,(ТаблДан[[#This Row],[Задержка отправки]]=0)+0)</f>
        <v>1</v>
      </c>
      <c r="R488" s="25">
        <f>IF(ISBLANK(ТаблДан[[#This Row],[Дата отправки]]),0,1-ТаблДан[[#This Row],[Отправка 
без задержки]])</f>
        <v>0</v>
      </c>
      <c r="S488" s="52" t="str">
        <f>IF(COUNTBLANK(ТаблДан[[#This Row],[Дата подготовки]:[Периодичность]])&gt;0,"Пустые ячейки", "")</f>
        <v/>
      </c>
    </row>
    <row r="489" spans="2:19" hidden="1" x14ac:dyDescent="0.25">
      <c r="B489" s="19">
        <f>YEAR(IF(ISBLANK(ТаблДан[Срок подготовки]),ТаблДан[Срок отправки],ТаблДан[Срок подготовки]))</f>
        <v>2023</v>
      </c>
      <c r="C489" s="26" t="str">
        <f>TEXT(ТаблДан[[#This Row],[Срок подготовки]],"МММ")</f>
        <v>дек</v>
      </c>
      <c r="D489" s="28">
        <v>45271</v>
      </c>
      <c r="E489" s="21">
        <v>45273</v>
      </c>
      <c r="F489" s="32">
        <v>45272</v>
      </c>
      <c r="G489" s="21">
        <v>45275</v>
      </c>
      <c r="H489" s="22" t="s">
        <v>1</v>
      </c>
      <c r="I489" s="49" t="s">
        <v>84</v>
      </c>
      <c r="J489" s="24" t="s">
        <v>9</v>
      </c>
      <c r="K489" s="25">
        <f>MAX(ТаблДан[Дата подготовки]-ТаблДан[Срок подготовки],0)</f>
        <v>0</v>
      </c>
      <c r="L489" s="25">
        <f>MAX(ТаблДан[[#This Row],[Дата отправки]]-ТаблДан[[#This Row],[Срок отправки]],0)</f>
        <v>0</v>
      </c>
      <c r="M489" s="25">
        <f>IF(ISBLANK(ТаблДан[[#This Row],[Дата подготовки]]),0,-MIN(ТаблДан[Дата подготовки]-ТаблДан[Срок подготовки],0))</f>
        <v>2</v>
      </c>
      <c r="N489" s="25">
        <f>IF(ISBLANK(ТаблДан[[#This Row],[Дата отправки]]),0,-MIN(ТаблДан[Дата отправки]-ТаблДан[Срок отправки],0))</f>
        <v>3</v>
      </c>
      <c r="O489" s="25">
        <f>IF(ISBLANK(ТаблДан[[#This Row],[Дата подготовки]]),0,(ТаблДан[Задержка подготовки]=0)+0)</f>
        <v>1</v>
      </c>
      <c r="P489" s="25">
        <f>IF(ISBLANK(ТаблДан[[#This Row],[Дата подготовки]]),0,1-ТаблДан[[#This Row],[Подготовка без задержки]])</f>
        <v>0</v>
      </c>
      <c r="Q489" s="25">
        <f>IF(ISBLANK(ТаблДан[[#This Row],[Дата отправки]]),0,(ТаблДан[[#This Row],[Задержка отправки]]=0)+0)</f>
        <v>1</v>
      </c>
      <c r="R489" s="25">
        <f>IF(ISBLANK(ТаблДан[[#This Row],[Дата отправки]]),0,1-ТаблДан[[#This Row],[Отправка 
без задержки]])</f>
        <v>0</v>
      </c>
      <c r="S489" s="52" t="str">
        <f>IF(COUNTBLANK(ТаблДан[[#This Row],[Дата подготовки]:[Периодичность]])&gt;0,"Пустые ячейки", "")</f>
        <v/>
      </c>
    </row>
    <row r="490" spans="2:19" hidden="1" x14ac:dyDescent="0.25">
      <c r="B490" s="19">
        <f>YEAR(IF(ISBLANK(ТаблДан[Срок подготовки]),ТаблДан[Срок отправки],ТаблДан[Срок подготовки]))</f>
        <v>2023</v>
      </c>
      <c r="C490" s="26" t="str">
        <f>TEXT(ТаблДан[[#This Row],[Срок подготовки]],"МММ")</f>
        <v>дек</v>
      </c>
      <c r="D490" s="28">
        <v>45271</v>
      </c>
      <c r="E490" s="21">
        <v>45273</v>
      </c>
      <c r="F490" s="32">
        <v>45272</v>
      </c>
      <c r="G490" s="21">
        <v>45275</v>
      </c>
      <c r="H490" s="22" t="s">
        <v>1</v>
      </c>
      <c r="I490" s="49" t="s">
        <v>69</v>
      </c>
      <c r="J490" s="24" t="s">
        <v>9</v>
      </c>
      <c r="K490" s="25">
        <f>MAX(ТаблДан[Дата подготовки]-ТаблДан[Срок подготовки],0)</f>
        <v>0</v>
      </c>
      <c r="L490" s="25">
        <f>MAX(ТаблДан[[#This Row],[Дата отправки]]-ТаблДан[[#This Row],[Срок отправки]],0)</f>
        <v>0</v>
      </c>
      <c r="M490" s="25">
        <f>IF(ISBLANK(ТаблДан[[#This Row],[Дата подготовки]]),0,-MIN(ТаблДан[Дата подготовки]-ТаблДан[Срок подготовки],0))</f>
        <v>2</v>
      </c>
      <c r="N490" s="25">
        <f>IF(ISBLANK(ТаблДан[[#This Row],[Дата отправки]]),0,-MIN(ТаблДан[Дата отправки]-ТаблДан[Срок отправки],0))</f>
        <v>3</v>
      </c>
      <c r="O490" s="25">
        <f>IF(ISBLANK(ТаблДан[[#This Row],[Дата подготовки]]),0,(ТаблДан[Задержка подготовки]=0)+0)</f>
        <v>1</v>
      </c>
      <c r="P490" s="25">
        <f>IF(ISBLANK(ТаблДан[[#This Row],[Дата подготовки]]),0,1-ТаблДан[[#This Row],[Подготовка без задержки]])</f>
        <v>0</v>
      </c>
      <c r="Q490" s="25">
        <f>IF(ISBLANK(ТаблДан[[#This Row],[Дата отправки]]),0,(ТаблДан[[#This Row],[Задержка отправки]]=0)+0)</f>
        <v>1</v>
      </c>
      <c r="R490" s="25">
        <f>IF(ISBLANK(ТаблДан[[#This Row],[Дата отправки]]),0,1-ТаблДан[[#This Row],[Отправка 
без задержки]])</f>
        <v>0</v>
      </c>
      <c r="S490" s="52" t="str">
        <f>IF(COUNTBLANK(ТаблДан[[#This Row],[Дата подготовки]:[Периодичность]])&gt;0,"Пустые ячейки", "")</f>
        <v/>
      </c>
    </row>
    <row r="491" spans="2:19" hidden="1" x14ac:dyDescent="0.25">
      <c r="B491" s="19">
        <f>YEAR(IF(ISBLANK(ТаблДан[Срок подготовки]),ТаблДан[Срок отправки],ТаблДан[Срок подготовки]))</f>
        <v>2023</v>
      </c>
      <c r="C491" s="26" t="str">
        <f>TEXT(ТаблДан[[#This Row],[Срок подготовки]],"МММ")</f>
        <v>дек</v>
      </c>
      <c r="D491" s="28">
        <v>45271</v>
      </c>
      <c r="E491" s="21">
        <v>45273</v>
      </c>
      <c r="F491" s="32">
        <v>45272</v>
      </c>
      <c r="G491" s="21">
        <v>45275</v>
      </c>
      <c r="H491" s="22" t="s">
        <v>1</v>
      </c>
      <c r="I491" s="49" t="s">
        <v>70</v>
      </c>
      <c r="J491" s="24" t="s">
        <v>9</v>
      </c>
      <c r="K491" s="25">
        <f>MAX(ТаблДан[Дата подготовки]-ТаблДан[Срок подготовки],0)</f>
        <v>0</v>
      </c>
      <c r="L491" s="25">
        <f>MAX(ТаблДан[[#This Row],[Дата отправки]]-ТаблДан[[#This Row],[Срок отправки]],0)</f>
        <v>0</v>
      </c>
      <c r="M491" s="25">
        <f>IF(ISBLANK(ТаблДан[[#This Row],[Дата подготовки]]),0,-MIN(ТаблДан[Дата подготовки]-ТаблДан[Срок подготовки],0))</f>
        <v>2</v>
      </c>
      <c r="N491" s="25">
        <f>IF(ISBLANK(ТаблДан[[#This Row],[Дата отправки]]),0,-MIN(ТаблДан[Дата отправки]-ТаблДан[Срок отправки],0))</f>
        <v>3</v>
      </c>
      <c r="O491" s="25">
        <f>IF(ISBLANK(ТаблДан[[#This Row],[Дата подготовки]]),0,(ТаблДан[Задержка подготовки]=0)+0)</f>
        <v>1</v>
      </c>
      <c r="P491" s="25">
        <f>IF(ISBLANK(ТаблДан[[#This Row],[Дата подготовки]]),0,1-ТаблДан[[#This Row],[Подготовка без задержки]])</f>
        <v>0</v>
      </c>
      <c r="Q491" s="25">
        <f>IF(ISBLANK(ТаблДан[[#This Row],[Дата отправки]]),0,(ТаблДан[[#This Row],[Задержка отправки]]=0)+0)</f>
        <v>1</v>
      </c>
      <c r="R491" s="25">
        <f>IF(ISBLANK(ТаблДан[[#This Row],[Дата отправки]]),0,1-ТаблДан[[#This Row],[Отправка 
без задержки]])</f>
        <v>0</v>
      </c>
      <c r="S491" s="52" t="str">
        <f>IF(COUNTBLANK(ТаблДан[[#This Row],[Дата подготовки]:[Периодичность]])&gt;0,"Пустые ячейки", "")</f>
        <v/>
      </c>
    </row>
    <row r="492" spans="2:19" hidden="1" x14ac:dyDescent="0.25">
      <c r="B492" s="19">
        <f>YEAR(IF(ISBLANK(ТаблДан[Срок подготовки]),ТаблДан[Срок отправки],ТаблДан[Срок подготовки]))</f>
        <v>2023</v>
      </c>
      <c r="C492" s="26" t="str">
        <f>TEXT(ТаблДан[[#This Row],[Срок подготовки]],"МММ")</f>
        <v>дек</v>
      </c>
      <c r="D492" s="28">
        <v>45243</v>
      </c>
      <c r="E492" s="21">
        <v>45273</v>
      </c>
      <c r="F492" s="32">
        <v>45244</v>
      </c>
      <c r="G492" s="21">
        <v>45275</v>
      </c>
      <c r="H492" s="22" t="s">
        <v>2</v>
      </c>
      <c r="I492" s="49" t="s">
        <v>65</v>
      </c>
      <c r="J492" s="24" t="s">
        <v>9</v>
      </c>
      <c r="K492" s="25">
        <f>MAX(ТаблДан[Дата подготовки]-ТаблДан[Срок подготовки],0)</f>
        <v>0</v>
      </c>
      <c r="L492" s="25">
        <f>MAX(ТаблДан[[#This Row],[Дата отправки]]-ТаблДан[[#This Row],[Срок отправки]],0)</f>
        <v>0</v>
      </c>
      <c r="M492" s="25">
        <f>IF(ISBLANK(ТаблДан[[#This Row],[Дата подготовки]]),0,-MIN(ТаблДан[Дата подготовки]-ТаблДан[Срок подготовки],0))</f>
        <v>30</v>
      </c>
      <c r="N492" s="25">
        <f>IF(ISBLANK(ТаблДан[[#This Row],[Дата отправки]]),0,-MIN(ТаблДан[Дата отправки]-ТаблДан[Срок отправки],0))</f>
        <v>31</v>
      </c>
      <c r="O492" s="25">
        <f>IF(ISBLANK(ТаблДан[[#This Row],[Дата подготовки]]),0,(ТаблДан[Задержка подготовки]=0)+0)</f>
        <v>1</v>
      </c>
      <c r="P492" s="25">
        <f>IF(ISBLANK(ТаблДан[[#This Row],[Дата подготовки]]),0,1-ТаблДан[[#This Row],[Подготовка без задержки]])</f>
        <v>0</v>
      </c>
      <c r="Q492" s="25">
        <f>IF(ISBLANK(ТаблДан[[#This Row],[Дата отправки]]),0,(ТаблДан[[#This Row],[Задержка отправки]]=0)+0)</f>
        <v>1</v>
      </c>
      <c r="R492" s="25">
        <f>IF(ISBLANK(ТаблДан[[#This Row],[Дата отправки]]),0,1-ТаблДан[[#This Row],[Отправка 
без задержки]])</f>
        <v>0</v>
      </c>
      <c r="S492" s="52" t="str">
        <f>IF(COUNTBLANK(ТаблДан[[#This Row],[Дата подготовки]:[Периодичность]])&gt;0,"Пустые ячейки", "")</f>
        <v/>
      </c>
    </row>
    <row r="493" spans="2:19" hidden="1" x14ac:dyDescent="0.25">
      <c r="B493" s="19">
        <f>YEAR(IF(ISBLANK(ТаблДан[Срок подготовки]),ТаблДан[Срок отправки],ТаблДан[Срок подготовки]))</f>
        <v>2023</v>
      </c>
      <c r="C493" s="26" t="str">
        <f>TEXT(ТаблДан[[#This Row],[Срок подготовки]],"МММ")</f>
        <v>дек</v>
      </c>
      <c r="D493" s="28">
        <v>45274</v>
      </c>
      <c r="E493" s="21">
        <v>45274</v>
      </c>
      <c r="F493" s="32">
        <v>45274</v>
      </c>
      <c r="G493" s="21">
        <v>45278</v>
      </c>
      <c r="H493" s="22" t="s">
        <v>7</v>
      </c>
      <c r="I493" s="30" t="s">
        <v>25</v>
      </c>
      <c r="J493" s="24" t="s">
        <v>11</v>
      </c>
      <c r="K493" s="25">
        <f>MAX(ТаблДан[Дата подготовки]-ТаблДан[Срок подготовки],0)</f>
        <v>0</v>
      </c>
      <c r="L493" s="25">
        <f>MAX(ТаблДан[[#This Row],[Дата отправки]]-ТаблДан[[#This Row],[Срок отправки]],0)</f>
        <v>0</v>
      </c>
      <c r="M493" s="25">
        <f>IF(ISBLANK(ТаблДан[[#This Row],[Дата подготовки]]),0,-MIN(ТаблДан[Дата подготовки]-ТаблДан[Срок подготовки],0))</f>
        <v>0</v>
      </c>
      <c r="N493" s="25">
        <f>IF(ISBLANK(ТаблДан[[#This Row],[Дата отправки]]),0,-MIN(ТаблДан[Дата отправки]-ТаблДан[Срок отправки],0))</f>
        <v>4</v>
      </c>
      <c r="O493" s="25">
        <f>IF(ISBLANK(ТаблДан[[#This Row],[Дата подготовки]]),0,(ТаблДан[Задержка подготовки]=0)+0)</f>
        <v>1</v>
      </c>
      <c r="P493" s="25">
        <f>IF(ISBLANK(ТаблДан[[#This Row],[Дата подготовки]]),0,1-ТаблДан[[#This Row],[Подготовка без задержки]])</f>
        <v>0</v>
      </c>
      <c r="Q493" s="25">
        <f>IF(ISBLANK(ТаблДан[[#This Row],[Дата отправки]]),0,(ТаблДан[[#This Row],[Задержка отправки]]=0)+0)</f>
        <v>1</v>
      </c>
      <c r="R493" s="25">
        <f>IF(ISBLANK(ТаблДан[[#This Row],[Дата отправки]]),0,1-ТаблДан[[#This Row],[Отправка 
без задержки]])</f>
        <v>0</v>
      </c>
      <c r="S493" s="52" t="str">
        <f>IF(COUNTBLANK(ТаблДан[[#This Row],[Дата подготовки]:[Периодичность]])&gt;0,"Пустые ячейки", "")</f>
        <v/>
      </c>
    </row>
    <row r="494" spans="2:19" hidden="1" x14ac:dyDescent="0.25">
      <c r="B494" s="19">
        <f>YEAR(IF(ISBLANK(ТаблДан[Срок подготовки]),ТаблДан[Срок отправки],ТаблДан[Срок подготовки]))</f>
        <v>2024</v>
      </c>
      <c r="C494" s="26" t="str">
        <f>TEXT(ТаблДан[[#This Row],[Срок подготовки]],"МММ")</f>
        <v>фев</v>
      </c>
      <c r="D494" s="32"/>
      <c r="E494" s="32">
        <v>45327</v>
      </c>
      <c r="F494" s="32"/>
      <c r="G494" s="21">
        <v>45329</v>
      </c>
      <c r="H494" s="22" t="s">
        <v>8</v>
      </c>
      <c r="I494" s="23" t="s">
        <v>27</v>
      </c>
      <c r="J494" s="24" t="s">
        <v>9</v>
      </c>
      <c r="K494" s="25">
        <f>MAX(ТаблДан[Дата подготовки]-ТаблДан[Срок подготовки],0)</f>
        <v>0</v>
      </c>
      <c r="L494" s="25">
        <f>MAX(ТаблДан[[#This Row],[Дата отправки]]-ТаблДан[[#This Row],[Срок отправки]],0)</f>
        <v>0</v>
      </c>
      <c r="M494" s="25">
        <f>IF(ISBLANK(ТаблДан[[#This Row],[Дата подготовки]]),0,-MIN(ТаблДан[Дата подготовки]-ТаблДан[Срок подготовки],0))</f>
        <v>0</v>
      </c>
      <c r="N494" s="25">
        <f>IF(ISBLANK(ТаблДан[[#This Row],[Дата отправки]]),0,-MIN(ТаблДан[Дата отправки]-ТаблДан[Срок отправки],0))</f>
        <v>0</v>
      </c>
      <c r="O494" s="25">
        <f>IF(ISBLANK(ТаблДан[[#This Row],[Дата подготовки]]),0,(ТаблДан[Задержка подготовки]=0)+0)</f>
        <v>0</v>
      </c>
      <c r="P494" s="25">
        <f>IF(ISBLANK(ТаблДан[[#This Row],[Дата подготовки]]),0,1-ТаблДан[[#This Row],[Подготовка без задержки]])</f>
        <v>0</v>
      </c>
      <c r="Q494" s="25">
        <f>IF(ISBLANK(ТаблДан[[#This Row],[Дата отправки]]),0,(ТаблДан[[#This Row],[Задержка отправки]]=0)+0)</f>
        <v>0</v>
      </c>
      <c r="R494" s="25">
        <f>IF(ISBLANK(ТаблДан[[#This Row],[Дата отправки]]),0,1-ТаблДан[[#This Row],[Отправка 
без задержки]])</f>
        <v>0</v>
      </c>
      <c r="S494" s="55" t="str">
        <f>IF(COUNTBLANK(ТаблДан[[#This Row],[Дата подготовки]:[Периодичность]])&gt;0,"Пустые ячейки", "")</f>
        <v>Пустые ячейки</v>
      </c>
    </row>
    <row r="495" spans="2:19" hidden="1" x14ac:dyDescent="0.25">
      <c r="B495" s="19">
        <f>YEAR(IF(ISBLANK(ТаблДан[Срок подготовки]),ТаблДан[Срок отправки],ТаблДан[Срок подготовки]))</f>
        <v>2024</v>
      </c>
      <c r="C495" s="26" t="str">
        <f>TEXT(ТаблДан[[#This Row],[Срок подготовки]],"МММ")</f>
        <v>фев</v>
      </c>
      <c r="D495" s="32"/>
      <c r="E495" s="32">
        <v>45327</v>
      </c>
      <c r="F495" s="32"/>
      <c r="G495" s="21">
        <v>45329</v>
      </c>
      <c r="H495" s="22" t="s">
        <v>8</v>
      </c>
      <c r="I495" s="23" t="s">
        <v>71</v>
      </c>
      <c r="J495" s="24" t="s">
        <v>9</v>
      </c>
      <c r="K495" s="25">
        <f>MAX(ТаблДан[Дата подготовки]-ТаблДан[Срок подготовки],0)</f>
        <v>0</v>
      </c>
      <c r="L495" s="25">
        <f>MAX(ТаблДан[[#This Row],[Дата отправки]]-ТаблДан[[#This Row],[Срок отправки]],0)</f>
        <v>0</v>
      </c>
      <c r="M495" s="25">
        <f>IF(ISBLANK(ТаблДан[[#This Row],[Дата подготовки]]),0,-MIN(ТаблДан[Дата подготовки]-ТаблДан[Срок подготовки],0))</f>
        <v>0</v>
      </c>
      <c r="N495" s="25">
        <f>IF(ISBLANK(ТаблДан[[#This Row],[Дата отправки]]),0,-MIN(ТаблДан[Дата отправки]-ТаблДан[Срок отправки],0))</f>
        <v>0</v>
      </c>
      <c r="O495" s="25">
        <f>IF(ISBLANK(ТаблДан[[#This Row],[Дата подготовки]]),0,(ТаблДан[Задержка подготовки]=0)+0)</f>
        <v>0</v>
      </c>
      <c r="P495" s="25">
        <f>IF(ISBLANK(ТаблДан[[#This Row],[Дата подготовки]]),0,1-ТаблДан[[#This Row],[Подготовка без задержки]])</f>
        <v>0</v>
      </c>
      <c r="Q495" s="25">
        <f>IF(ISBLANK(ТаблДан[[#This Row],[Дата отправки]]),0,(ТаблДан[[#This Row],[Задержка отправки]]=0)+0)</f>
        <v>0</v>
      </c>
      <c r="R495" s="25">
        <f>IF(ISBLANK(ТаблДан[[#This Row],[Дата отправки]]),0,1-ТаблДан[[#This Row],[Отправка 
без задержки]])</f>
        <v>0</v>
      </c>
      <c r="S495" s="55" t="str">
        <f>IF(COUNTBLANK(ТаблДан[[#This Row],[Дата подготовки]:[Периодичность]])&gt;0,"Пустые ячейки", "")</f>
        <v>Пустые ячейки</v>
      </c>
    </row>
    <row r="496" spans="2:19" hidden="1" x14ac:dyDescent="0.25">
      <c r="B496" s="19">
        <f>YEAR(IF(ISBLANK(ТаблДан[Срок подготовки]),ТаблДан[Срок отправки],ТаблДан[Срок подготовки]))</f>
        <v>2024</v>
      </c>
      <c r="C496" s="26" t="str">
        <f>TEXT(ТаблДан[[#This Row],[Срок подготовки]],"МММ")</f>
        <v>фев</v>
      </c>
      <c r="D496" s="32">
        <v>45337</v>
      </c>
      <c r="E496" s="32">
        <v>45343</v>
      </c>
      <c r="F496" s="32">
        <v>45338</v>
      </c>
      <c r="G496" s="21">
        <v>45348</v>
      </c>
      <c r="H496" s="22" t="s">
        <v>10</v>
      </c>
      <c r="I496" s="23" t="s">
        <v>68</v>
      </c>
      <c r="J496" s="24" t="s">
        <v>12</v>
      </c>
      <c r="K496" s="25">
        <f>MAX(ТаблДан[Дата подготовки]-ТаблДан[Срок подготовки],0)</f>
        <v>0</v>
      </c>
      <c r="L496" s="25">
        <f>MAX(ТаблДан[[#This Row],[Дата отправки]]-ТаблДан[[#This Row],[Срок отправки]],0)</f>
        <v>0</v>
      </c>
      <c r="M496" s="25">
        <f>IF(ISBLANK(ТаблДан[[#This Row],[Дата подготовки]]),0,-MIN(ТаблДан[Дата подготовки]-ТаблДан[Срок подготовки],0))</f>
        <v>6</v>
      </c>
      <c r="N496" s="25">
        <f>IF(ISBLANK(ТаблДан[[#This Row],[Дата отправки]]),0,-MIN(ТаблДан[Дата отправки]-ТаблДан[Срок отправки],0))</f>
        <v>10</v>
      </c>
      <c r="O496" s="25">
        <f>IF(ISBLANK(ТаблДан[[#This Row],[Дата подготовки]]),0,(ТаблДан[Задержка подготовки]=0)+0)</f>
        <v>1</v>
      </c>
      <c r="P496" s="25">
        <f>IF(ISBLANK(ТаблДан[[#This Row],[Дата подготовки]]),0,1-ТаблДан[[#This Row],[Подготовка без задержки]])</f>
        <v>0</v>
      </c>
      <c r="Q496" s="25">
        <f>IF(ISBLANK(ТаблДан[[#This Row],[Дата отправки]]),0,(ТаблДан[[#This Row],[Задержка отправки]]=0)+0)</f>
        <v>1</v>
      </c>
      <c r="R496" s="25">
        <f>IF(ISBLANK(ТаблДан[[#This Row],[Дата отправки]]),0,1-ТаблДан[[#This Row],[Отправка 
без задержки]])</f>
        <v>0</v>
      </c>
      <c r="S496" s="55" t="str">
        <f>IF(COUNTBLANK(ТаблДан[[#This Row],[Дата подготовки]:[Периодичность]])&gt;0,"Пустые ячейки", "")</f>
        <v/>
      </c>
    </row>
    <row r="497" spans="2:19" hidden="1" x14ac:dyDescent="0.25">
      <c r="B497" s="19">
        <f>YEAR(IF(ISBLANK(ТаблДан[Срок подготовки]),ТаблДан[Срок отправки],ТаблДан[Срок подготовки]))</f>
        <v>2024</v>
      </c>
      <c r="C497" s="26" t="str">
        <f>TEXT(ТаблДан[[#This Row],[Срок подготовки]],"МММ")</f>
        <v>ноя</v>
      </c>
      <c r="D497" s="32">
        <v>45616</v>
      </c>
      <c r="E497" s="32">
        <v>45617</v>
      </c>
      <c r="F497" s="32">
        <v>45617</v>
      </c>
      <c r="G497" s="21">
        <v>45621</v>
      </c>
      <c r="H497" s="22" t="s">
        <v>10</v>
      </c>
      <c r="I497" s="23" t="s">
        <v>68</v>
      </c>
      <c r="J497" s="24" t="s">
        <v>94</v>
      </c>
      <c r="K497" s="25">
        <f>MAX(ТаблДан[Дата подготовки]-ТаблДан[Срок подготовки],0)</f>
        <v>0</v>
      </c>
      <c r="L497" s="25">
        <f>MAX(ТаблДан[[#This Row],[Дата отправки]]-ТаблДан[[#This Row],[Срок отправки]],0)</f>
        <v>0</v>
      </c>
      <c r="M497" s="25">
        <f>IF(ISBLANK(ТаблДан[[#This Row],[Дата подготовки]]),0,-MIN(ТаблДан[Дата подготовки]-ТаблДан[Срок подготовки],0))</f>
        <v>1</v>
      </c>
      <c r="N497" s="25">
        <f>IF(ISBLANK(ТаблДан[[#This Row],[Дата отправки]]),0,-MIN(ТаблДан[Дата отправки]-ТаблДан[Срок отправки],0))</f>
        <v>4</v>
      </c>
      <c r="O497" s="25">
        <f>IF(ISBLANK(ТаблДан[[#This Row],[Дата подготовки]]),0,(ТаблДан[Задержка подготовки]=0)+0)</f>
        <v>1</v>
      </c>
      <c r="P497" s="25">
        <f>IF(ISBLANK(ТаблДан[[#This Row],[Дата подготовки]]),0,1-ТаблДан[[#This Row],[Подготовка без задержки]])</f>
        <v>0</v>
      </c>
      <c r="Q497" s="25">
        <f>IF(ISBLANK(ТаблДан[[#This Row],[Дата отправки]]),0,(ТаблДан[[#This Row],[Задержка отправки]]=0)+0)</f>
        <v>1</v>
      </c>
      <c r="R497" s="25">
        <f>IF(ISBLANK(ТаблДан[[#This Row],[Дата отправки]]),0,1-ТаблДан[[#This Row],[Отправка 
без задержки]])</f>
        <v>0</v>
      </c>
      <c r="S497" s="55" t="str">
        <f>IF(COUNTBLANK(ТаблДан[[#This Row],[Дата подготовки]:[Периодичность]])&gt;0,"Пустые ячейки", "")</f>
        <v/>
      </c>
    </row>
    <row r="498" spans="2:19" hidden="1" x14ac:dyDescent="0.25">
      <c r="B498" s="19">
        <f>YEAR(IF(ISBLANK(ТаблДан[Срок подготовки]),ТаблДан[Срок отправки],ТаблДан[Срок подготовки]))</f>
        <v>2024</v>
      </c>
      <c r="C498" s="26" t="str">
        <f>TEXT(ТаблДан[[#This Row],[Срок подготовки]],"МММ")</f>
        <v>янв</v>
      </c>
      <c r="D498" s="32">
        <v>45303</v>
      </c>
      <c r="E498" s="32">
        <v>45302</v>
      </c>
      <c r="F498" s="32">
        <v>45306</v>
      </c>
      <c r="G498" s="21">
        <v>45306</v>
      </c>
      <c r="H498" s="22" t="s">
        <v>1</v>
      </c>
      <c r="I498" s="60" t="s">
        <v>85</v>
      </c>
      <c r="J498" s="24" t="s">
        <v>9</v>
      </c>
      <c r="K498" s="25">
        <f>MAX(ТаблДан[Дата подготовки]-ТаблДан[Срок подготовки],0)</f>
        <v>1</v>
      </c>
      <c r="L498" s="25">
        <f>MAX(ТаблДан[[#This Row],[Дата отправки]]-ТаблДан[[#This Row],[Срок отправки]],0)</f>
        <v>0</v>
      </c>
      <c r="M498" s="25">
        <f>IF(ISBLANK(ТаблДан[[#This Row],[Дата подготовки]]),0,-MIN(ТаблДан[Дата подготовки]-ТаблДан[Срок подготовки],0))</f>
        <v>0</v>
      </c>
      <c r="N498" s="25">
        <f>IF(ISBLANK(ТаблДан[[#This Row],[Дата отправки]]),0,-MIN(ТаблДан[Дата отправки]-ТаблДан[Срок отправки],0))</f>
        <v>0</v>
      </c>
      <c r="O498" s="25">
        <f>IF(ISBLANK(ТаблДан[[#This Row],[Дата подготовки]]),0,(ТаблДан[Задержка подготовки]=0)+0)</f>
        <v>0</v>
      </c>
      <c r="P498" s="25">
        <f>IF(ISBLANK(ТаблДан[[#This Row],[Дата подготовки]]),0,1-ТаблДан[[#This Row],[Подготовка без задержки]])</f>
        <v>1</v>
      </c>
      <c r="Q498" s="25">
        <f>IF(ISBLANK(ТаблДан[[#This Row],[Дата отправки]]),0,(ТаблДан[[#This Row],[Задержка отправки]]=0)+0)</f>
        <v>1</v>
      </c>
      <c r="R498" s="25">
        <f>IF(ISBLANK(ТаблДан[[#This Row],[Дата отправки]]),0,1-ТаблДан[[#This Row],[Отправка 
без задержки]])</f>
        <v>0</v>
      </c>
      <c r="S498" s="55" t="str">
        <f>IF(COUNTBLANK(ТаблДан[[#This Row],[Дата подготовки]:[Периодичность]])&gt;0,"Пустые ячейки", "")</f>
        <v/>
      </c>
    </row>
    <row r="499" spans="2:19" hidden="1" x14ac:dyDescent="0.25">
      <c r="B499" s="19">
        <f>YEAR(IF(ISBLANK(ТаблДан[Срок подготовки]),ТаблДан[Срок отправки],ТаблДан[Срок подготовки]))</f>
        <v>2024</v>
      </c>
      <c r="C499" s="26" t="str">
        <f>TEXT(ТаблДан[[#This Row],[Срок подготовки]],"МММ")</f>
        <v>янв</v>
      </c>
      <c r="D499" s="32">
        <v>45303</v>
      </c>
      <c r="E499" s="32">
        <v>45302</v>
      </c>
      <c r="F499" s="32">
        <v>45306</v>
      </c>
      <c r="G499" s="21">
        <v>45306</v>
      </c>
      <c r="H499" s="22" t="s">
        <v>1</v>
      </c>
      <c r="I499" s="60" t="s">
        <v>86</v>
      </c>
      <c r="J499" s="24" t="s">
        <v>9</v>
      </c>
      <c r="K499" s="25">
        <f>MAX(ТаблДан[Дата подготовки]-ТаблДан[Срок подготовки],0)</f>
        <v>1</v>
      </c>
      <c r="L499" s="25">
        <f>MAX(ТаблДан[[#This Row],[Дата отправки]]-ТаблДан[[#This Row],[Срок отправки]],0)</f>
        <v>0</v>
      </c>
      <c r="M499" s="25">
        <f>IF(ISBLANK(ТаблДан[[#This Row],[Дата подготовки]]),0,-MIN(ТаблДан[Дата подготовки]-ТаблДан[Срок подготовки],0))</f>
        <v>0</v>
      </c>
      <c r="N499" s="25">
        <f>IF(ISBLANK(ТаблДан[[#This Row],[Дата отправки]]),0,-MIN(ТаблДан[Дата отправки]-ТаблДан[Срок отправки],0))</f>
        <v>0</v>
      </c>
      <c r="O499" s="25">
        <f>IF(ISBLANK(ТаблДан[[#This Row],[Дата подготовки]]),0,(ТаблДан[Задержка подготовки]=0)+0)</f>
        <v>0</v>
      </c>
      <c r="P499" s="25">
        <f>IF(ISBLANK(ТаблДан[[#This Row],[Дата подготовки]]),0,1-ТаблДан[[#This Row],[Подготовка без задержки]])</f>
        <v>1</v>
      </c>
      <c r="Q499" s="25">
        <f>IF(ISBLANK(ТаблДан[[#This Row],[Дата отправки]]),0,(ТаблДан[[#This Row],[Задержка отправки]]=0)+0)</f>
        <v>1</v>
      </c>
      <c r="R499" s="25">
        <f>IF(ISBLANK(ТаблДан[[#This Row],[Дата отправки]]),0,1-ТаблДан[[#This Row],[Отправка 
без задержки]])</f>
        <v>0</v>
      </c>
      <c r="S499" s="55" t="str">
        <f>IF(COUNTBLANK(ТаблДан[[#This Row],[Дата подготовки]:[Периодичность]])&gt;0,"Пустые ячейки", "")</f>
        <v/>
      </c>
    </row>
    <row r="500" spans="2:19" hidden="1" x14ac:dyDescent="0.25">
      <c r="B500" s="19">
        <f>YEAR(IF(ISBLANK(ТаблДан[Срок подготовки]),ТаблДан[Срок отправки],ТаблДан[Срок подготовки]))</f>
        <v>2024</v>
      </c>
      <c r="C500" s="26" t="str">
        <f>TEXT(ТаблДан[[#This Row],[Срок подготовки]],"МММ")</f>
        <v>янв</v>
      </c>
      <c r="D500" s="32">
        <v>45303</v>
      </c>
      <c r="E500" s="32">
        <v>45302</v>
      </c>
      <c r="F500" s="32">
        <v>45306</v>
      </c>
      <c r="G500" s="21">
        <v>45306</v>
      </c>
      <c r="H500" s="22" t="s">
        <v>1</v>
      </c>
      <c r="I500" s="60" t="s">
        <v>14</v>
      </c>
      <c r="J500" s="24" t="s">
        <v>9</v>
      </c>
      <c r="K500" s="25">
        <f>MAX(ТаблДан[Дата подготовки]-ТаблДан[Срок подготовки],0)</f>
        <v>1</v>
      </c>
      <c r="L500" s="25">
        <f>MAX(ТаблДан[[#This Row],[Дата отправки]]-ТаблДан[[#This Row],[Срок отправки]],0)</f>
        <v>0</v>
      </c>
      <c r="M500" s="25">
        <f>IF(ISBLANK(ТаблДан[[#This Row],[Дата подготовки]]),0,-MIN(ТаблДан[Дата подготовки]-ТаблДан[Срок подготовки],0))</f>
        <v>0</v>
      </c>
      <c r="N500" s="25">
        <f>IF(ISBLANK(ТаблДан[[#This Row],[Дата отправки]]),0,-MIN(ТаблДан[Дата отправки]-ТаблДан[Срок отправки],0))</f>
        <v>0</v>
      </c>
      <c r="O500" s="25">
        <f>IF(ISBLANK(ТаблДан[[#This Row],[Дата подготовки]]),0,(ТаблДан[Задержка подготовки]=0)+0)</f>
        <v>0</v>
      </c>
      <c r="P500" s="25">
        <f>IF(ISBLANK(ТаблДан[[#This Row],[Дата подготовки]]),0,1-ТаблДан[[#This Row],[Подготовка без задержки]])</f>
        <v>1</v>
      </c>
      <c r="Q500" s="25">
        <f>IF(ISBLANK(ТаблДан[[#This Row],[Дата отправки]]),0,(ТаблДан[[#This Row],[Задержка отправки]]=0)+0)</f>
        <v>1</v>
      </c>
      <c r="R500" s="25">
        <f>IF(ISBLANK(ТаблДан[[#This Row],[Дата отправки]]),0,1-ТаблДан[[#This Row],[Отправка 
без задержки]])</f>
        <v>0</v>
      </c>
      <c r="S500" s="55" t="str">
        <f>IF(COUNTBLANK(ТаблДан[[#This Row],[Дата подготовки]:[Периодичность]])&gt;0,"Пустые ячейки", "")</f>
        <v/>
      </c>
    </row>
    <row r="501" spans="2:19" hidden="1" x14ac:dyDescent="0.25">
      <c r="B501" s="19">
        <f>YEAR(IF(ISBLANK(ТаблДан[Срок подготовки]),ТаблДан[Срок отправки],ТаблДан[Срок подготовки]))</f>
        <v>2024</v>
      </c>
      <c r="C501" s="26" t="str">
        <f>TEXT(ТаблДан[[#This Row],[Срок подготовки]],"МММ")</f>
        <v>янв</v>
      </c>
      <c r="D501" s="32">
        <v>45303</v>
      </c>
      <c r="E501" s="32">
        <v>45302</v>
      </c>
      <c r="F501" s="32">
        <v>45306</v>
      </c>
      <c r="G501" s="21">
        <v>45306</v>
      </c>
      <c r="H501" s="22" t="s">
        <v>1</v>
      </c>
      <c r="I501" s="60" t="s">
        <v>13</v>
      </c>
      <c r="J501" s="24" t="s">
        <v>9</v>
      </c>
      <c r="K501" s="25">
        <f>MAX(ТаблДан[Дата подготовки]-ТаблДан[Срок подготовки],0)</f>
        <v>1</v>
      </c>
      <c r="L501" s="25">
        <f>MAX(ТаблДан[[#This Row],[Дата отправки]]-ТаблДан[[#This Row],[Срок отправки]],0)</f>
        <v>0</v>
      </c>
      <c r="M501" s="25">
        <f>IF(ISBLANK(ТаблДан[[#This Row],[Дата подготовки]]),0,-MIN(ТаблДан[Дата подготовки]-ТаблДан[Срок подготовки],0))</f>
        <v>0</v>
      </c>
      <c r="N501" s="25">
        <f>IF(ISBLANK(ТаблДан[[#This Row],[Дата отправки]]),0,-MIN(ТаблДан[Дата отправки]-ТаблДан[Срок отправки],0))</f>
        <v>0</v>
      </c>
      <c r="O501" s="25">
        <f>IF(ISBLANK(ТаблДан[[#This Row],[Дата подготовки]]),0,(ТаблДан[Задержка подготовки]=0)+0)</f>
        <v>0</v>
      </c>
      <c r="P501" s="25">
        <f>IF(ISBLANK(ТаблДан[[#This Row],[Дата подготовки]]),0,1-ТаблДан[[#This Row],[Подготовка без задержки]])</f>
        <v>1</v>
      </c>
      <c r="Q501" s="25">
        <f>IF(ISBLANK(ТаблДан[[#This Row],[Дата отправки]]),0,(ТаблДан[[#This Row],[Задержка отправки]]=0)+0)</f>
        <v>1</v>
      </c>
      <c r="R501" s="25">
        <f>IF(ISBLANK(ТаблДан[[#This Row],[Дата отправки]]),0,1-ТаблДан[[#This Row],[Отправка 
без задержки]])</f>
        <v>0</v>
      </c>
      <c r="S501" s="55" t="str">
        <f>IF(COUNTBLANK(ТаблДан[[#This Row],[Дата подготовки]:[Периодичность]])&gt;0,"Пустые ячейки", "")</f>
        <v/>
      </c>
    </row>
    <row r="502" spans="2:19" hidden="1" x14ac:dyDescent="0.25">
      <c r="B502" s="19">
        <f>YEAR(IF(ISBLANK(ТаблДан[Срок подготовки]),ТаблДан[Срок отправки],ТаблДан[Срок подготовки]))</f>
        <v>2024</v>
      </c>
      <c r="C502" s="26" t="str">
        <f>TEXT(ТаблДан[[#This Row],[Срок подготовки]],"МММ")</f>
        <v>янв</v>
      </c>
      <c r="D502" s="32">
        <v>45303</v>
      </c>
      <c r="E502" s="32">
        <v>45302</v>
      </c>
      <c r="F502" s="32">
        <v>45306</v>
      </c>
      <c r="G502" s="21">
        <v>45306</v>
      </c>
      <c r="H502" s="22" t="s">
        <v>1</v>
      </c>
      <c r="I502" s="60" t="s">
        <v>83</v>
      </c>
      <c r="J502" s="24" t="s">
        <v>9</v>
      </c>
      <c r="K502" s="25">
        <f>MAX(ТаблДан[Дата подготовки]-ТаблДан[Срок подготовки],0)</f>
        <v>1</v>
      </c>
      <c r="L502" s="25">
        <f>MAX(ТаблДан[[#This Row],[Дата отправки]]-ТаблДан[[#This Row],[Срок отправки]],0)</f>
        <v>0</v>
      </c>
      <c r="M502" s="25">
        <f>IF(ISBLANK(ТаблДан[[#This Row],[Дата подготовки]]),0,-MIN(ТаблДан[Дата подготовки]-ТаблДан[Срок подготовки],0))</f>
        <v>0</v>
      </c>
      <c r="N502" s="25">
        <f>IF(ISBLANK(ТаблДан[[#This Row],[Дата отправки]]),0,-MIN(ТаблДан[Дата отправки]-ТаблДан[Срок отправки],0))</f>
        <v>0</v>
      </c>
      <c r="O502" s="25">
        <f>IF(ISBLANK(ТаблДан[[#This Row],[Дата подготовки]]),0,(ТаблДан[Задержка подготовки]=0)+0)</f>
        <v>0</v>
      </c>
      <c r="P502" s="25">
        <f>IF(ISBLANK(ТаблДан[[#This Row],[Дата подготовки]]),0,1-ТаблДан[[#This Row],[Подготовка без задержки]])</f>
        <v>1</v>
      </c>
      <c r="Q502" s="25">
        <f>IF(ISBLANK(ТаблДан[[#This Row],[Дата отправки]]),0,(ТаблДан[[#This Row],[Задержка отправки]]=0)+0)</f>
        <v>1</v>
      </c>
      <c r="R502" s="25">
        <f>IF(ISBLANK(ТаблДан[[#This Row],[Дата отправки]]),0,1-ТаблДан[[#This Row],[Отправка 
без задержки]])</f>
        <v>0</v>
      </c>
      <c r="S502" s="55" t="str">
        <f>IF(COUNTBLANK(ТаблДан[[#This Row],[Дата подготовки]:[Периодичность]])&gt;0,"Пустые ячейки", "")</f>
        <v/>
      </c>
    </row>
    <row r="503" spans="2:19" hidden="1" x14ac:dyDescent="0.25">
      <c r="B503" s="19">
        <f>YEAR(IF(ISBLANK(ТаблДан[Срок подготовки]),ТаблДан[Срок отправки],ТаблДан[Срок подготовки]))</f>
        <v>2024</v>
      </c>
      <c r="C503" s="26" t="str">
        <f>TEXT(ТаблДан[[#This Row],[Срок подготовки]],"МММ")</f>
        <v>янв</v>
      </c>
      <c r="D503" s="32">
        <v>45303</v>
      </c>
      <c r="E503" s="32">
        <v>45302</v>
      </c>
      <c r="F503" s="32">
        <v>45306</v>
      </c>
      <c r="G503" s="21">
        <v>45306</v>
      </c>
      <c r="H503" s="22" t="s">
        <v>1</v>
      </c>
      <c r="I503" s="60" t="s">
        <v>69</v>
      </c>
      <c r="J503" s="24" t="s">
        <v>9</v>
      </c>
      <c r="K503" s="25">
        <f>MAX(ТаблДан[Дата подготовки]-ТаблДан[Срок подготовки],0)</f>
        <v>1</v>
      </c>
      <c r="L503" s="25">
        <f>MAX(ТаблДан[[#This Row],[Дата отправки]]-ТаблДан[[#This Row],[Срок отправки]],0)</f>
        <v>0</v>
      </c>
      <c r="M503" s="25">
        <f>IF(ISBLANK(ТаблДан[[#This Row],[Дата подготовки]]),0,-MIN(ТаблДан[Дата подготовки]-ТаблДан[Срок подготовки],0))</f>
        <v>0</v>
      </c>
      <c r="N503" s="25">
        <f>IF(ISBLANK(ТаблДан[[#This Row],[Дата отправки]]),0,-MIN(ТаблДан[Дата отправки]-ТаблДан[Срок отправки],0))</f>
        <v>0</v>
      </c>
      <c r="O503" s="25">
        <f>IF(ISBLANK(ТаблДан[[#This Row],[Дата подготовки]]),0,(ТаблДан[Задержка подготовки]=0)+0)</f>
        <v>0</v>
      </c>
      <c r="P503" s="25">
        <f>IF(ISBLANK(ТаблДан[[#This Row],[Дата подготовки]]),0,1-ТаблДан[[#This Row],[Подготовка без задержки]])</f>
        <v>1</v>
      </c>
      <c r="Q503" s="25">
        <f>IF(ISBLANK(ТаблДан[[#This Row],[Дата отправки]]),0,(ТаблДан[[#This Row],[Задержка отправки]]=0)+0)</f>
        <v>1</v>
      </c>
      <c r="R503" s="25">
        <f>IF(ISBLANK(ТаблДан[[#This Row],[Дата отправки]]),0,1-ТаблДан[[#This Row],[Отправка 
без задержки]])</f>
        <v>0</v>
      </c>
      <c r="S503" s="55" t="str">
        <f>IF(COUNTBLANK(ТаблДан[[#This Row],[Дата подготовки]:[Периодичность]])&gt;0,"Пустые ячейки", "")</f>
        <v/>
      </c>
    </row>
    <row r="504" spans="2:19" hidden="1" x14ac:dyDescent="0.25">
      <c r="B504" s="19">
        <f>YEAR(IF(ISBLANK(ТаблДан[Срок подготовки]),ТаблДан[Срок отправки],ТаблДан[Срок подготовки]))</f>
        <v>2024</v>
      </c>
      <c r="C504" s="26" t="str">
        <f>TEXT(ТаблДан[[#This Row],[Срок подготовки]],"МММ")</f>
        <v>янв</v>
      </c>
      <c r="D504" s="32">
        <v>45303</v>
      </c>
      <c r="E504" s="32">
        <v>45302</v>
      </c>
      <c r="F504" s="32">
        <v>45306</v>
      </c>
      <c r="G504" s="21">
        <v>45306</v>
      </c>
      <c r="H504" s="22" t="s">
        <v>1</v>
      </c>
      <c r="I504" s="60" t="s">
        <v>70</v>
      </c>
      <c r="J504" s="24" t="s">
        <v>9</v>
      </c>
      <c r="K504" s="25">
        <f>MAX(ТаблДан[Дата подготовки]-ТаблДан[Срок подготовки],0)</f>
        <v>1</v>
      </c>
      <c r="L504" s="25">
        <f>MAX(ТаблДан[[#This Row],[Дата отправки]]-ТаблДан[[#This Row],[Срок отправки]],0)</f>
        <v>0</v>
      </c>
      <c r="M504" s="25">
        <f>IF(ISBLANK(ТаблДан[[#This Row],[Дата подготовки]]),0,-MIN(ТаблДан[Дата подготовки]-ТаблДан[Срок подготовки],0))</f>
        <v>0</v>
      </c>
      <c r="N504" s="25">
        <f>IF(ISBLANK(ТаблДан[[#This Row],[Дата отправки]]),0,-MIN(ТаблДан[Дата отправки]-ТаблДан[Срок отправки],0))</f>
        <v>0</v>
      </c>
      <c r="O504" s="25">
        <f>IF(ISBLANK(ТаблДан[[#This Row],[Дата подготовки]]),0,(ТаблДан[Задержка подготовки]=0)+0)</f>
        <v>0</v>
      </c>
      <c r="P504" s="25">
        <f>IF(ISBLANK(ТаблДан[[#This Row],[Дата подготовки]]),0,1-ТаблДан[[#This Row],[Подготовка без задержки]])</f>
        <v>1</v>
      </c>
      <c r="Q504" s="25">
        <f>IF(ISBLANK(ТаблДан[[#This Row],[Дата отправки]]),0,(ТаблДан[[#This Row],[Задержка отправки]]=0)+0)</f>
        <v>1</v>
      </c>
      <c r="R504" s="25">
        <f>IF(ISBLANK(ТаблДан[[#This Row],[Дата отправки]]),0,1-ТаблДан[[#This Row],[Отправка 
без задержки]])</f>
        <v>0</v>
      </c>
      <c r="S504" s="55" t="str">
        <f>IF(COUNTBLANK(ТаблДан[[#This Row],[Дата подготовки]:[Периодичность]])&gt;0,"Пустые ячейки", "")</f>
        <v/>
      </c>
    </row>
    <row r="505" spans="2:19" hidden="1" x14ac:dyDescent="0.25">
      <c r="B505" s="19">
        <f>YEAR(IF(ISBLANK(ТаблДан[Срок подготовки]),ТаблДан[Срок отправки],ТаблДан[Срок подготовки]))</f>
        <v>2024</v>
      </c>
      <c r="C505" s="26" t="str">
        <f>TEXT(ТаблДан[[#This Row],[Срок подготовки]],"МММ")</f>
        <v>янв</v>
      </c>
      <c r="D505" s="32">
        <v>45303</v>
      </c>
      <c r="E505" s="32">
        <v>45302</v>
      </c>
      <c r="F505" s="32">
        <v>45306</v>
      </c>
      <c r="G505" s="21">
        <v>45306</v>
      </c>
      <c r="H505" s="22" t="s">
        <v>1</v>
      </c>
      <c r="I505" s="60" t="s">
        <v>84</v>
      </c>
      <c r="J505" s="24" t="s">
        <v>9</v>
      </c>
      <c r="K505" s="25">
        <f>MAX(ТаблДан[Дата подготовки]-ТаблДан[Срок подготовки],0)</f>
        <v>1</v>
      </c>
      <c r="L505" s="25">
        <f>MAX(ТаблДан[[#This Row],[Дата отправки]]-ТаблДан[[#This Row],[Срок отправки]],0)</f>
        <v>0</v>
      </c>
      <c r="M505" s="25">
        <f>IF(ISBLANK(ТаблДан[[#This Row],[Дата подготовки]]),0,-MIN(ТаблДан[Дата подготовки]-ТаблДан[Срок подготовки],0))</f>
        <v>0</v>
      </c>
      <c r="N505" s="25">
        <f>IF(ISBLANK(ТаблДан[[#This Row],[Дата отправки]]),0,-MIN(ТаблДан[Дата отправки]-ТаблДан[Срок отправки],0))</f>
        <v>0</v>
      </c>
      <c r="O505" s="25">
        <f>IF(ISBLANK(ТаблДан[[#This Row],[Дата подготовки]]),0,(ТаблДан[Задержка подготовки]=0)+0)</f>
        <v>0</v>
      </c>
      <c r="P505" s="25">
        <f>IF(ISBLANK(ТаблДан[[#This Row],[Дата подготовки]]),0,1-ТаблДан[[#This Row],[Подготовка без задержки]])</f>
        <v>1</v>
      </c>
      <c r="Q505" s="25">
        <f>IF(ISBLANK(ТаблДан[[#This Row],[Дата отправки]]),0,(ТаблДан[[#This Row],[Задержка отправки]]=0)+0)</f>
        <v>1</v>
      </c>
      <c r="R505" s="25">
        <f>IF(ISBLANK(ТаблДан[[#This Row],[Дата отправки]]),0,1-ТаблДан[[#This Row],[Отправка 
без задержки]])</f>
        <v>0</v>
      </c>
      <c r="S505" s="55" t="str">
        <f>IF(COUNTBLANK(ТаблДан[[#This Row],[Дата подготовки]:[Периодичность]])&gt;0,"Пустые ячейки", "")</f>
        <v/>
      </c>
    </row>
    <row r="506" spans="2:19" hidden="1" x14ac:dyDescent="0.25">
      <c r="B506" s="19">
        <f>YEAR(IF(ISBLANK(ТаблДан[Срок подготовки]),ТаблДан[Срок отправки],ТаблДан[Срок подготовки]))</f>
        <v>2024</v>
      </c>
      <c r="C506" s="26" t="str">
        <f>TEXT(ТаблДан[[#This Row],[Срок подготовки]],"МММ")</f>
        <v>янв</v>
      </c>
      <c r="D506" s="32">
        <v>45303</v>
      </c>
      <c r="E506" s="32">
        <v>45302</v>
      </c>
      <c r="F506" s="32">
        <v>45306</v>
      </c>
      <c r="G506" s="21">
        <v>45306</v>
      </c>
      <c r="H506" s="22" t="s">
        <v>1</v>
      </c>
      <c r="I506" s="60" t="s">
        <v>36</v>
      </c>
      <c r="J506" s="24" t="s">
        <v>9</v>
      </c>
      <c r="K506" s="25">
        <f>MAX(ТаблДан[Дата подготовки]-ТаблДан[Срок подготовки],0)</f>
        <v>1</v>
      </c>
      <c r="L506" s="25">
        <f>MAX(ТаблДан[[#This Row],[Дата отправки]]-ТаблДан[[#This Row],[Срок отправки]],0)</f>
        <v>0</v>
      </c>
      <c r="M506" s="25">
        <f>IF(ISBLANK(ТаблДан[[#This Row],[Дата подготовки]]),0,-MIN(ТаблДан[Дата подготовки]-ТаблДан[Срок подготовки],0))</f>
        <v>0</v>
      </c>
      <c r="N506" s="25">
        <f>IF(ISBLANK(ТаблДан[[#This Row],[Дата отправки]]),0,-MIN(ТаблДан[Дата отправки]-ТаблДан[Срок отправки],0))</f>
        <v>0</v>
      </c>
      <c r="O506" s="25">
        <f>IF(ISBLANK(ТаблДан[[#This Row],[Дата подготовки]]),0,(ТаблДан[Задержка подготовки]=0)+0)</f>
        <v>0</v>
      </c>
      <c r="P506" s="25">
        <f>IF(ISBLANK(ТаблДан[[#This Row],[Дата подготовки]]),0,1-ТаблДан[[#This Row],[Подготовка без задержки]])</f>
        <v>1</v>
      </c>
      <c r="Q506" s="25">
        <f>IF(ISBLANK(ТаблДан[[#This Row],[Дата отправки]]),0,(ТаблДан[[#This Row],[Задержка отправки]]=0)+0)</f>
        <v>1</v>
      </c>
      <c r="R506" s="25">
        <f>IF(ISBLANK(ТаблДан[[#This Row],[Дата отправки]]),0,1-ТаблДан[[#This Row],[Отправка 
без задержки]])</f>
        <v>0</v>
      </c>
      <c r="S506" s="55" t="str">
        <f>IF(COUNTBLANK(ТаблДан[[#This Row],[Дата подготовки]:[Периодичность]])&gt;0,"Пустые ячейки", "")</f>
        <v/>
      </c>
    </row>
    <row r="507" spans="2:19" hidden="1" x14ac:dyDescent="0.25">
      <c r="B507" s="19">
        <f>YEAR(IF(ISBLANK(ТаблДан[Срок подготовки]),ТаблДан[Срок отправки],ТаблДан[Срок подготовки]))</f>
        <v>2024</v>
      </c>
      <c r="C507" s="26" t="str">
        <f>TEXT(ТаблДан[[#This Row],[Срок подготовки]],"МММ")</f>
        <v>фев</v>
      </c>
      <c r="D507" s="32">
        <v>45330</v>
      </c>
      <c r="E507" s="32">
        <v>45335</v>
      </c>
      <c r="F507" s="32">
        <v>45335</v>
      </c>
      <c r="G507" s="21">
        <v>45337</v>
      </c>
      <c r="H507" s="22" t="s">
        <v>1</v>
      </c>
      <c r="I507" s="23" t="s">
        <v>85</v>
      </c>
      <c r="J507" s="24" t="s">
        <v>9</v>
      </c>
      <c r="K507" s="25">
        <f>MAX(ТаблДан[Дата подготовки]-ТаблДан[Срок подготовки],0)</f>
        <v>0</v>
      </c>
      <c r="L507" s="25">
        <f>MAX(ТаблДан[[#This Row],[Дата отправки]]-ТаблДан[[#This Row],[Срок отправки]],0)</f>
        <v>0</v>
      </c>
      <c r="M507" s="25">
        <f>IF(ISBLANK(ТаблДан[[#This Row],[Дата подготовки]]),0,-MIN(ТаблДан[Дата подготовки]-ТаблДан[Срок подготовки],0))</f>
        <v>5</v>
      </c>
      <c r="N507" s="25">
        <f>IF(ISBLANK(ТаблДан[[#This Row],[Дата отправки]]),0,-MIN(ТаблДан[Дата отправки]-ТаблДан[Срок отправки],0))</f>
        <v>2</v>
      </c>
      <c r="O507" s="25">
        <f>IF(ISBLANK(ТаблДан[[#This Row],[Дата подготовки]]),0,(ТаблДан[Задержка подготовки]=0)+0)</f>
        <v>1</v>
      </c>
      <c r="P507" s="25">
        <f>IF(ISBLANK(ТаблДан[[#This Row],[Дата подготовки]]),0,1-ТаблДан[[#This Row],[Подготовка без задержки]])</f>
        <v>0</v>
      </c>
      <c r="Q507" s="25">
        <f>IF(ISBLANK(ТаблДан[[#This Row],[Дата отправки]]),0,(ТаблДан[[#This Row],[Задержка отправки]]=0)+0)</f>
        <v>1</v>
      </c>
      <c r="R507" s="25">
        <f>IF(ISBLANK(ТаблДан[[#This Row],[Дата отправки]]),0,1-ТаблДан[[#This Row],[Отправка 
без задержки]])</f>
        <v>0</v>
      </c>
      <c r="S507" s="55" t="str">
        <f>IF(COUNTBLANK(ТаблДан[[#This Row],[Дата подготовки]:[Периодичность]])&gt;0,"Пустые ячейки", "")</f>
        <v/>
      </c>
    </row>
    <row r="508" spans="2:19" x14ac:dyDescent="0.25">
      <c r="B508" s="19">
        <f>YEAR(IF(ISBLANK(ТаблДан[Срок подготовки]),ТаблДан[Срок отправки],ТаблДан[Срок подготовки]))</f>
        <v>2025</v>
      </c>
      <c r="C508" s="26" t="str">
        <f>TEXT(ТаблДан[[#This Row],[Срок подготовки]],"МММ")</f>
        <v>мар</v>
      </c>
      <c r="D508" s="83">
        <v>45702</v>
      </c>
      <c r="E508" s="32">
        <v>45729</v>
      </c>
      <c r="F508" s="83">
        <v>45707</v>
      </c>
      <c r="G508" s="21">
        <v>45733</v>
      </c>
      <c r="H508" s="22" t="s">
        <v>2</v>
      </c>
      <c r="I508" s="23" t="s">
        <v>65</v>
      </c>
      <c r="J508" s="24" t="s">
        <v>9</v>
      </c>
      <c r="K508" s="25">
        <f>MAX(ТаблДан[Дата подготовки]-ТаблДан[Срок подготовки],0)</f>
        <v>0</v>
      </c>
      <c r="L508" s="25">
        <f>MAX(ТаблДан[[#This Row],[Дата отправки]]-ТаблДан[[#This Row],[Срок отправки]],0)</f>
        <v>0</v>
      </c>
      <c r="M508" s="25">
        <f>IF(ISBLANK(ТаблДан[[#This Row],[Дата подготовки]]),0,-MIN(ТаблДан[Дата подготовки]-ТаблДан[Срок подготовки],0))</f>
        <v>27</v>
      </c>
      <c r="N508" s="25">
        <f>IF(ISBLANK(ТаблДан[[#This Row],[Дата отправки]]),0,-MIN(ТаблДан[Дата отправки]-ТаблДан[Срок отправки],0))</f>
        <v>26</v>
      </c>
      <c r="O508" s="25">
        <f>IF(ISBLANK(ТаблДан[[#This Row],[Дата подготовки]]),0,(ТаблДан[Задержка подготовки]=0)+0)</f>
        <v>1</v>
      </c>
      <c r="P508" s="25">
        <f>IF(ISBLANK(ТаблДан[[#This Row],[Дата подготовки]]),0,1-ТаблДан[[#This Row],[Подготовка без задержки]])</f>
        <v>0</v>
      </c>
      <c r="Q508" s="25">
        <f>IF(ISBLANK(ТаблДан[[#This Row],[Дата отправки]]),0,(ТаблДан[[#This Row],[Задержка отправки]]=0)+0)</f>
        <v>1</v>
      </c>
      <c r="R508" s="25">
        <f>IF(ISBLANK(ТаблДан[[#This Row],[Дата отправки]]),0,1-ТаблДан[[#This Row],[Отправка 
без задержки]])</f>
        <v>0</v>
      </c>
      <c r="S508" s="46" t="str">
        <f>IF(COUNTBLANK(ТаблДан[[#This Row],[Дата подготовки]:[Периодичность]])&gt;0,"Пустые ячейки", "")</f>
        <v/>
      </c>
    </row>
    <row r="509" spans="2:19" hidden="1" x14ac:dyDescent="0.25">
      <c r="B509" s="19">
        <f>YEAR(IF(ISBLANK(ТаблДан[Срок подготовки]),ТаблДан[Срок отправки],ТаблДан[Срок подготовки]))</f>
        <v>2025</v>
      </c>
      <c r="C509" s="26" t="str">
        <f>TEXT(ТаблДан[[#This Row],[Срок подготовки]],"МММ")</f>
        <v>фев</v>
      </c>
      <c r="D509" s="83">
        <v>45702</v>
      </c>
      <c r="E509" s="32">
        <v>45709</v>
      </c>
      <c r="F509" s="32">
        <v>45702</v>
      </c>
      <c r="G509" s="32">
        <v>45713</v>
      </c>
      <c r="H509" s="22" t="s">
        <v>10</v>
      </c>
      <c r="I509" s="23" t="s">
        <v>68</v>
      </c>
      <c r="J509" s="24" t="s">
        <v>12</v>
      </c>
      <c r="K509" s="25">
        <f>MAX(ТаблДан[Дата подготовки]-ТаблДан[Срок подготовки],0)</f>
        <v>0</v>
      </c>
      <c r="L509" s="25">
        <f>MAX(ТаблДан[[#This Row],[Дата отправки]]-ТаблДан[[#This Row],[Срок отправки]],0)</f>
        <v>0</v>
      </c>
      <c r="M509" s="25">
        <f>IF(ISBLANK(ТаблДан[[#This Row],[Дата подготовки]]),0,-MIN(ТаблДан[Дата подготовки]-ТаблДан[Срок подготовки],0))</f>
        <v>7</v>
      </c>
      <c r="N509" s="25">
        <f>IF(ISBLANK(ТаблДан[[#This Row],[Дата отправки]]),0,-MIN(ТаблДан[Дата отправки]-ТаблДан[Срок отправки],0))</f>
        <v>11</v>
      </c>
      <c r="O509" s="25">
        <f>IF(ISBLANK(ТаблДан[[#This Row],[Дата подготовки]]),0,(ТаблДан[Задержка подготовки]=0)+0)</f>
        <v>1</v>
      </c>
      <c r="P509" s="25">
        <f>IF(ISBLANK(ТаблДан[[#This Row],[Дата подготовки]]),0,1-ТаблДан[[#This Row],[Подготовка без задержки]])</f>
        <v>0</v>
      </c>
      <c r="Q509" s="25">
        <f>IF(ISBLANK(ТаблДан[[#This Row],[Дата отправки]]),0,(ТаблДан[[#This Row],[Задержка отправки]]=0)+0)</f>
        <v>1</v>
      </c>
      <c r="R509" s="25">
        <f>IF(ISBLANK(ТаблДан[[#This Row],[Дата отправки]]),0,1-ТаблДан[[#This Row],[Отправка 
без задержки]])</f>
        <v>0</v>
      </c>
      <c r="S509" s="84" t="str">
        <f>IF(COUNTBLANK(ТаблДан[[#This Row],[Дата подготовки]:[Периодичность]])&gt;0,"Пустые ячейки", "")</f>
        <v/>
      </c>
    </row>
    <row r="510" spans="2:19" hidden="1" x14ac:dyDescent="0.25">
      <c r="B510" s="19">
        <f>YEAR(IF(ISBLANK(ТаблДан[Срок подготовки]),ТаблДан[Срок отправки],ТаблДан[Срок подготовки]))</f>
        <v>2025</v>
      </c>
      <c r="C510" s="26" t="str">
        <f>TEXT(ТаблДан[[#This Row],[Срок подготовки]],"МММ")</f>
        <v>фев</v>
      </c>
      <c r="D510" s="83">
        <v>45698</v>
      </c>
      <c r="E510" s="32">
        <v>45701</v>
      </c>
      <c r="F510" s="32">
        <v>45700</v>
      </c>
      <c r="G510" s="21">
        <v>45705</v>
      </c>
      <c r="H510" s="22" t="s">
        <v>1</v>
      </c>
      <c r="I510" s="23" t="s">
        <v>85</v>
      </c>
      <c r="J510" s="24" t="s">
        <v>9</v>
      </c>
      <c r="K510" s="25">
        <f>MAX(ТаблДан[Дата подготовки]-ТаблДан[Срок подготовки],0)</f>
        <v>0</v>
      </c>
      <c r="L510" s="25">
        <f>MAX(ТаблДан[[#This Row],[Дата отправки]]-ТаблДан[[#This Row],[Срок отправки]],0)</f>
        <v>0</v>
      </c>
      <c r="M510" s="25">
        <f>IF(ISBLANK(ТаблДан[[#This Row],[Дата подготовки]]),0,-MIN(ТаблДан[Дата подготовки]-ТаблДан[Срок подготовки],0))</f>
        <v>3</v>
      </c>
      <c r="N510" s="25">
        <f>IF(ISBLANK(ТаблДан[[#This Row],[Дата отправки]]),0,-MIN(ТаблДан[Дата отправки]-ТаблДан[Срок отправки],0))</f>
        <v>5</v>
      </c>
      <c r="O510" s="25">
        <f>IF(ISBLANK(ТаблДан[[#This Row],[Дата подготовки]]),0,(ТаблДан[Задержка подготовки]=0)+0)</f>
        <v>1</v>
      </c>
      <c r="P510" s="25">
        <f>IF(ISBLANK(ТаблДан[[#This Row],[Дата подготовки]]),0,1-ТаблДан[[#This Row],[Подготовка без задержки]])</f>
        <v>0</v>
      </c>
      <c r="Q510" s="25">
        <f>IF(ISBLANK(ТаблДан[[#This Row],[Дата отправки]]),0,(ТаблДан[[#This Row],[Задержка отправки]]=0)+0)</f>
        <v>1</v>
      </c>
      <c r="R510" s="25">
        <f>IF(ISBLANK(ТаблДан[[#This Row],[Дата отправки]]),0,1-ТаблДан[[#This Row],[Отправка 
без задержки]])</f>
        <v>0</v>
      </c>
      <c r="S510" s="84" t="str">
        <f>IF(COUNTBLANK(ТаблДан[[#This Row],[Дата подготовки]:[Периодичность]])&gt;0,"Пустые ячейки", "")</f>
        <v/>
      </c>
    </row>
    <row r="511" spans="2:19" hidden="1" x14ac:dyDescent="0.25">
      <c r="B511" s="19">
        <f>YEAR(IF(ISBLANK(ТаблДан[Срок подготовки]),ТаблДан[Срок отправки],ТаблДан[Срок подготовки]))</f>
        <v>2024</v>
      </c>
      <c r="C511" s="26" t="str">
        <f>TEXT(ТаблДан[[#This Row],[Срок подготовки]],"МММ")</f>
        <v>фев</v>
      </c>
      <c r="D511" s="32">
        <v>45330</v>
      </c>
      <c r="E511" s="32">
        <v>45335</v>
      </c>
      <c r="F511" s="32">
        <v>45335</v>
      </c>
      <c r="G511" s="21">
        <v>45337</v>
      </c>
      <c r="H511" s="22" t="s">
        <v>1</v>
      </c>
      <c r="I511" s="23" t="s">
        <v>86</v>
      </c>
      <c r="J511" s="24" t="s">
        <v>9</v>
      </c>
      <c r="K511" s="25">
        <f>MAX(ТаблДан[Дата подготовки]-ТаблДан[Срок подготовки],0)</f>
        <v>0</v>
      </c>
      <c r="L511" s="25">
        <f>MAX(ТаблДан[[#This Row],[Дата отправки]]-ТаблДан[[#This Row],[Срок отправки]],0)</f>
        <v>0</v>
      </c>
      <c r="M511" s="25">
        <f>IF(ISBLANK(ТаблДан[[#This Row],[Дата подготовки]]),0,-MIN(ТаблДан[Дата подготовки]-ТаблДан[Срок подготовки],0))</f>
        <v>5</v>
      </c>
      <c r="N511" s="25">
        <f>IF(ISBLANK(ТаблДан[[#This Row],[Дата отправки]]),0,-MIN(ТаблДан[Дата отправки]-ТаблДан[Срок отправки],0))</f>
        <v>2</v>
      </c>
      <c r="O511" s="25">
        <f>IF(ISBLANK(ТаблДан[[#This Row],[Дата подготовки]]),0,(ТаблДан[Задержка подготовки]=0)+0)</f>
        <v>1</v>
      </c>
      <c r="P511" s="25">
        <f>IF(ISBLANK(ТаблДан[[#This Row],[Дата подготовки]]),0,1-ТаблДан[[#This Row],[Подготовка без задержки]])</f>
        <v>0</v>
      </c>
      <c r="Q511" s="25">
        <f>IF(ISBLANK(ТаблДан[[#This Row],[Дата отправки]]),0,(ТаблДан[[#This Row],[Задержка отправки]]=0)+0)</f>
        <v>1</v>
      </c>
      <c r="R511" s="25">
        <f>IF(ISBLANK(ТаблДан[[#This Row],[Дата отправки]]),0,1-ТаблДан[[#This Row],[Отправка 
без задержки]])</f>
        <v>0</v>
      </c>
      <c r="S511" s="55" t="str">
        <f>IF(COUNTBLANK(ТаблДан[[#This Row],[Дата подготовки]:[Периодичность]])&gt;0,"Пустые ячейки", "")</f>
        <v/>
      </c>
    </row>
    <row r="512" spans="2:19" x14ac:dyDescent="0.25">
      <c r="B512" s="19">
        <f>YEAR(IF(ISBLANK(ТаблДан[Срок подготовки]),ТаблДан[Срок отправки],ТаблДан[Срок подготовки]))</f>
        <v>2025</v>
      </c>
      <c r="C512" s="26" t="str">
        <f>TEXT(ТаблДан[[#This Row],[Срок подготовки]],"МММ")</f>
        <v>мар</v>
      </c>
      <c r="D512" s="85">
        <v>45723</v>
      </c>
      <c r="E512" s="32">
        <v>45729</v>
      </c>
      <c r="F512" s="32">
        <v>45726</v>
      </c>
      <c r="G512" s="21">
        <v>45733</v>
      </c>
      <c r="H512" s="22" t="s">
        <v>1</v>
      </c>
      <c r="I512" s="23" t="s">
        <v>85</v>
      </c>
      <c r="J512" s="24" t="s">
        <v>9</v>
      </c>
      <c r="K512" s="25">
        <f>MAX(ТаблДан[Дата подготовки]-ТаблДан[Срок подготовки],0)</f>
        <v>0</v>
      </c>
      <c r="L512" s="25">
        <f>MAX(ТаблДан[[#This Row],[Дата отправки]]-ТаблДан[[#This Row],[Срок отправки]],0)</f>
        <v>0</v>
      </c>
      <c r="M512" s="25">
        <f>IF(ISBLANK(ТаблДан[[#This Row],[Дата подготовки]]),0,-MIN(ТаблДан[Дата подготовки]-ТаблДан[Срок подготовки],0))</f>
        <v>6</v>
      </c>
      <c r="N512" s="25">
        <f>IF(ISBLANK(ТаблДан[[#This Row],[Дата отправки]]),0,-MIN(ТаблДан[Дата отправки]-ТаблДан[Срок отправки],0))</f>
        <v>7</v>
      </c>
      <c r="O512" s="25">
        <f>IF(ISBLANK(ТаблДан[[#This Row],[Дата подготовки]]),0,(ТаблДан[Задержка подготовки]=0)+0)</f>
        <v>1</v>
      </c>
      <c r="P512" s="25">
        <f>IF(ISBLANK(ТаблДан[[#This Row],[Дата подготовки]]),0,1-ТаблДан[[#This Row],[Подготовка без задержки]])</f>
        <v>0</v>
      </c>
      <c r="Q512" s="25">
        <f>IF(ISBLANK(ТаблДан[[#This Row],[Дата отправки]]),0,(ТаблДан[[#This Row],[Задержка отправки]]=0)+0)</f>
        <v>1</v>
      </c>
      <c r="R512" s="25">
        <f>IF(ISBLANK(ТаблДан[[#This Row],[Дата отправки]]),0,1-ТаблДан[[#This Row],[Отправка 
без задержки]])</f>
        <v>0</v>
      </c>
      <c r="S512" s="86" t="str">
        <f>IF(COUNTBLANK(ТаблДан[[#This Row],[Дата подготовки]:[Периодичность]])&gt;0,"Пустые ячейки", "")</f>
        <v/>
      </c>
    </row>
    <row r="513" spans="2:19" hidden="1" x14ac:dyDescent="0.25">
      <c r="B513" s="19">
        <f>YEAR(IF(ISBLANK(ТаблДан[Срок подготовки]),ТаблДан[Срок отправки],ТаблДан[Срок подготовки]))</f>
        <v>2025</v>
      </c>
      <c r="C513" s="26" t="str">
        <f>TEXT(ТаблДан[[#This Row],[Срок подготовки]],"МММ")</f>
        <v>фев</v>
      </c>
      <c r="D513" s="83">
        <v>45698</v>
      </c>
      <c r="E513" s="32">
        <v>45701</v>
      </c>
      <c r="F513" s="32">
        <v>45700</v>
      </c>
      <c r="G513" s="21">
        <v>45705</v>
      </c>
      <c r="H513" s="22" t="s">
        <v>1</v>
      </c>
      <c r="I513" s="23" t="s">
        <v>86</v>
      </c>
      <c r="J513" s="24" t="s">
        <v>9</v>
      </c>
      <c r="K513" s="25">
        <f>MAX(ТаблДан[Дата подготовки]-ТаблДан[Срок подготовки],0)</f>
        <v>0</v>
      </c>
      <c r="L513" s="25">
        <f>MAX(ТаблДан[[#This Row],[Дата отправки]]-ТаблДан[[#This Row],[Срок отправки]],0)</f>
        <v>0</v>
      </c>
      <c r="M513" s="25">
        <f>IF(ISBLANK(ТаблДан[[#This Row],[Дата подготовки]]),0,-MIN(ТаблДан[Дата подготовки]-ТаблДан[Срок подготовки],0))</f>
        <v>3</v>
      </c>
      <c r="N513" s="25">
        <f>IF(ISBLANK(ТаблДан[[#This Row],[Дата отправки]]),0,-MIN(ТаблДан[Дата отправки]-ТаблДан[Срок отправки],0))</f>
        <v>5</v>
      </c>
      <c r="O513" s="25">
        <f>IF(ISBLANK(ТаблДан[[#This Row],[Дата подготовки]]),0,(ТаблДан[Задержка подготовки]=0)+0)</f>
        <v>1</v>
      </c>
      <c r="P513" s="25">
        <f>IF(ISBLANK(ТаблДан[[#This Row],[Дата подготовки]]),0,1-ТаблДан[[#This Row],[Подготовка без задержки]])</f>
        <v>0</v>
      </c>
      <c r="Q513" s="25">
        <f>IF(ISBLANK(ТаблДан[[#This Row],[Дата отправки]]),0,(ТаблДан[[#This Row],[Задержка отправки]]=0)+0)</f>
        <v>1</v>
      </c>
      <c r="R513" s="25">
        <f>IF(ISBLANK(ТаблДан[[#This Row],[Дата отправки]]),0,1-ТаблДан[[#This Row],[Отправка 
без задержки]])</f>
        <v>0</v>
      </c>
      <c r="S513" s="84" t="str">
        <f>IF(COUNTBLANK(ТаблДан[[#This Row],[Дата подготовки]:[Периодичность]])&gt;0,"Пустые ячейки", "")</f>
        <v/>
      </c>
    </row>
    <row r="514" spans="2:19" hidden="1" x14ac:dyDescent="0.25">
      <c r="B514" s="19">
        <f>YEAR(IF(ISBLANK(ТаблДан[Срок подготовки]),ТаблДан[Срок отправки],ТаблДан[Срок подготовки]))</f>
        <v>2024</v>
      </c>
      <c r="C514" s="26" t="str">
        <f>TEXT(ТаблДан[[#This Row],[Срок подготовки]],"МММ")</f>
        <v>фев</v>
      </c>
      <c r="D514" s="32">
        <v>45330</v>
      </c>
      <c r="E514" s="32">
        <v>45335</v>
      </c>
      <c r="F514" s="32">
        <v>45335</v>
      </c>
      <c r="G514" s="21">
        <v>45337</v>
      </c>
      <c r="H514" s="22" t="s">
        <v>1</v>
      </c>
      <c r="I514" s="23" t="s">
        <v>14</v>
      </c>
      <c r="J514" s="24" t="s">
        <v>9</v>
      </c>
      <c r="K514" s="25">
        <f>MAX(ТаблДан[Дата подготовки]-ТаблДан[Срок подготовки],0)</f>
        <v>0</v>
      </c>
      <c r="L514" s="25">
        <f>MAX(ТаблДан[[#This Row],[Дата отправки]]-ТаблДан[[#This Row],[Срок отправки]],0)</f>
        <v>0</v>
      </c>
      <c r="M514" s="25">
        <f>IF(ISBLANK(ТаблДан[[#This Row],[Дата подготовки]]),0,-MIN(ТаблДан[Дата подготовки]-ТаблДан[Срок подготовки],0))</f>
        <v>5</v>
      </c>
      <c r="N514" s="25">
        <f>IF(ISBLANK(ТаблДан[[#This Row],[Дата отправки]]),0,-MIN(ТаблДан[Дата отправки]-ТаблДан[Срок отправки],0))</f>
        <v>2</v>
      </c>
      <c r="O514" s="25">
        <f>IF(ISBLANK(ТаблДан[[#This Row],[Дата подготовки]]),0,(ТаблДан[Задержка подготовки]=0)+0)</f>
        <v>1</v>
      </c>
      <c r="P514" s="25">
        <f>IF(ISBLANK(ТаблДан[[#This Row],[Дата подготовки]]),0,1-ТаблДан[[#This Row],[Подготовка без задержки]])</f>
        <v>0</v>
      </c>
      <c r="Q514" s="25">
        <f>IF(ISBLANK(ТаблДан[[#This Row],[Дата отправки]]),0,(ТаблДан[[#This Row],[Задержка отправки]]=0)+0)</f>
        <v>1</v>
      </c>
      <c r="R514" s="25">
        <f>IF(ISBLANK(ТаблДан[[#This Row],[Дата отправки]]),0,1-ТаблДан[[#This Row],[Отправка 
без задержки]])</f>
        <v>0</v>
      </c>
      <c r="S514" s="55" t="str">
        <f>IF(COUNTBLANK(ТаблДан[[#This Row],[Дата подготовки]:[Периодичность]])&gt;0,"Пустые ячейки", "")</f>
        <v/>
      </c>
    </row>
    <row r="515" spans="2:19" x14ac:dyDescent="0.25">
      <c r="B515" s="19">
        <f>YEAR(IF(ISBLANK(ТаблДан[Срок подготовки]),ТаблДан[Срок отправки],ТаблДан[Срок подготовки]))</f>
        <v>2025</v>
      </c>
      <c r="C515" s="26" t="str">
        <f>TEXT(ТаблДан[[#This Row],[Срок подготовки]],"МММ")</f>
        <v>мар</v>
      </c>
      <c r="D515" s="85">
        <v>45723</v>
      </c>
      <c r="E515" s="32">
        <v>45729</v>
      </c>
      <c r="F515" s="32">
        <v>45726</v>
      </c>
      <c r="G515" s="21">
        <v>45733</v>
      </c>
      <c r="H515" s="22" t="s">
        <v>1</v>
      </c>
      <c r="I515" s="23" t="s">
        <v>86</v>
      </c>
      <c r="J515" s="24" t="s">
        <v>9</v>
      </c>
      <c r="K515" s="25">
        <f>MAX(ТаблДан[Дата подготовки]-ТаблДан[Срок подготовки],0)</f>
        <v>0</v>
      </c>
      <c r="L515" s="25">
        <f>MAX(ТаблДан[[#This Row],[Дата отправки]]-ТаблДан[[#This Row],[Срок отправки]],0)</f>
        <v>0</v>
      </c>
      <c r="M515" s="25">
        <f>IF(ISBLANK(ТаблДан[[#This Row],[Дата подготовки]]),0,-MIN(ТаблДан[Дата подготовки]-ТаблДан[Срок подготовки],0))</f>
        <v>6</v>
      </c>
      <c r="N515" s="25">
        <f>IF(ISBLANK(ТаблДан[[#This Row],[Дата отправки]]),0,-MIN(ТаблДан[Дата отправки]-ТаблДан[Срок отправки],0))</f>
        <v>7</v>
      </c>
      <c r="O515" s="25">
        <f>IF(ISBLANK(ТаблДан[[#This Row],[Дата подготовки]]),0,(ТаблДан[Задержка подготовки]=0)+0)</f>
        <v>1</v>
      </c>
      <c r="P515" s="25">
        <f>IF(ISBLANK(ТаблДан[[#This Row],[Дата подготовки]]),0,1-ТаблДан[[#This Row],[Подготовка без задержки]])</f>
        <v>0</v>
      </c>
      <c r="Q515" s="25">
        <f>IF(ISBLANK(ТаблДан[[#This Row],[Дата отправки]]),0,(ТаблДан[[#This Row],[Задержка отправки]]=0)+0)</f>
        <v>1</v>
      </c>
      <c r="R515" s="25">
        <f>IF(ISBLANK(ТаблДан[[#This Row],[Дата отправки]]),0,1-ТаблДан[[#This Row],[Отправка 
без задержки]])</f>
        <v>0</v>
      </c>
      <c r="S515" s="86" t="str">
        <f>IF(COUNTBLANK(ТаблДан[[#This Row],[Дата подготовки]:[Периодичность]])&gt;0,"Пустые ячейки", "")</f>
        <v/>
      </c>
    </row>
    <row r="516" spans="2:19" hidden="1" x14ac:dyDescent="0.25">
      <c r="B516" s="19">
        <f>YEAR(IF(ISBLANK(ТаблДан[Срок подготовки]),ТаблДан[Срок отправки],ТаблДан[Срок подготовки]))</f>
        <v>2025</v>
      </c>
      <c r="C516" s="26" t="str">
        <f>TEXT(ТаблДан[[#This Row],[Срок подготовки]],"МММ")</f>
        <v>фев</v>
      </c>
      <c r="D516" s="83">
        <v>45698</v>
      </c>
      <c r="E516" s="32">
        <v>45701</v>
      </c>
      <c r="F516" s="32">
        <v>45700</v>
      </c>
      <c r="G516" s="21">
        <v>45705</v>
      </c>
      <c r="H516" s="22" t="s">
        <v>1</v>
      </c>
      <c r="I516" s="23" t="s">
        <v>14</v>
      </c>
      <c r="J516" s="24" t="s">
        <v>9</v>
      </c>
      <c r="K516" s="25">
        <f>MAX(ТаблДан[Дата подготовки]-ТаблДан[Срок подготовки],0)</f>
        <v>0</v>
      </c>
      <c r="L516" s="25">
        <f>MAX(ТаблДан[[#This Row],[Дата отправки]]-ТаблДан[[#This Row],[Срок отправки]],0)</f>
        <v>0</v>
      </c>
      <c r="M516" s="25">
        <f>IF(ISBLANK(ТаблДан[[#This Row],[Дата подготовки]]),0,-MIN(ТаблДан[Дата подготовки]-ТаблДан[Срок подготовки],0))</f>
        <v>3</v>
      </c>
      <c r="N516" s="25">
        <f>IF(ISBLANK(ТаблДан[[#This Row],[Дата отправки]]),0,-MIN(ТаблДан[Дата отправки]-ТаблДан[Срок отправки],0))</f>
        <v>5</v>
      </c>
      <c r="O516" s="25">
        <f>IF(ISBLANK(ТаблДан[[#This Row],[Дата подготовки]]),0,(ТаблДан[Задержка подготовки]=0)+0)</f>
        <v>1</v>
      </c>
      <c r="P516" s="25">
        <f>IF(ISBLANK(ТаблДан[[#This Row],[Дата подготовки]]),0,1-ТаблДан[[#This Row],[Подготовка без задержки]])</f>
        <v>0</v>
      </c>
      <c r="Q516" s="25">
        <f>IF(ISBLANK(ТаблДан[[#This Row],[Дата отправки]]),0,(ТаблДан[[#This Row],[Задержка отправки]]=0)+0)</f>
        <v>1</v>
      </c>
      <c r="R516" s="25">
        <f>IF(ISBLANK(ТаблДан[[#This Row],[Дата отправки]]),0,1-ТаблДан[[#This Row],[Отправка 
без задержки]])</f>
        <v>0</v>
      </c>
      <c r="S516" s="84" t="str">
        <f>IF(COUNTBLANK(ТаблДан[[#This Row],[Дата подготовки]:[Периодичность]])&gt;0,"Пустые ячейки", "")</f>
        <v/>
      </c>
    </row>
    <row r="517" spans="2:19" hidden="1" x14ac:dyDescent="0.25">
      <c r="B517" s="19">
        <f>YEAR(IF(ISBLANK(ТаблДан[Срок подготовки]),ТаблДан[Срок отправки],ТаблДан[Срок подготовки]))</f>
        <v>2024</v>
      </c>
      <c r="C517" s="26" t="str">
        <f>TEXT(ТаблДан[[#This Row],[Срок подготовки]],"МММ")</f>
        <v>фев</v>
      </c>
      <c r="D517" s="32">
        <v>45330</v>
      </c>
      <c r="E517" s="32">
        <v>45335</v>
      </c>
      <c r="F517" s="32">
        <v>45335</v>
      </c>
      <c r="G517" s="21">
        <v>45337</v>
      </c>
      <c r="H517" s="22" t="s">
        <v>1</v>
      </c>
      <c r="I517" s="23" t="s">
        <v>13</v>
      </c>
      <c r="J517" s="24" t="s">
        <v>9</v>
      </c>
      <c r="K517" s="25">
        <f>MAX(ТаблДан[Дата подготовки]-ТаблДан[Срок подготовки],0)</f>
        <v>0</v>
      </c>
      <c r="L517" s="25">
        <f>MAX(ТаблДан[[#This Row],[Дата отправки]]-ТаблДан[[#This Row],[Срок отправки]],0)</f>
        <v>0</v>
      </c>
      <c r="M517" s="25">
        <f>IF(ISBLANK(ТаблДан[[#This Row],[Дата подготовки]]),0,-MIN(ТаблДан[Дата подготовки]-ТаблДан[Срок подготовки],0))</f>
        <v>5</v>
      </c>
      <c r="N517" s="25">
        <f>IF(ISBLANK(ТаблДан[[#This Row],[Дата отправки]]),0,-MIN(ТаблДан[Дата отправки]-ТаблДан[Срок отправки],0))</f>
        <v>2</v>
      </c>
      <c r="O517" s="25">
        <f>IF(ISBLANK(ТаблДан[[#This Row],[Дата подготовки]]),0,(ТаблДан[Задержка подготовки]=0)+0)</f>
        <v>1</v>
      </c>
      <c r="P517" s="25">
        <f>IF(ISBLANK(ТаблДан[[#This Row],[Дата подготовки]]),0,1-ТаблДан[[#This Row],[Подготовка без задержки]])</f>
        <v>0</v>
      </c>
      <c r="Q517" s="25">
        <f>IF(ISBLANK(ТаблДан[[#This Row],[Дата отправки]]),0,(ТаблДан[[#This Row],[Задержка отправки]]=0)+0)</f>
        <v>1</v>
      </c>
      <c r="R517" s="25">
        <f>IF(ISBLANK(ТаблДан[[#This Row],[Дата отправки]]),0,1-ТаблДан[[#This Row],[Отправка 
без задержки]])</f>
        <v>0</v>
      </c>
      <c r="S517" s="55" t="str">
        <f>IF(COUNTBLANK(ТаблДан[[#This Row],[Дата подготовки]:[Периодичность]])&gt;0,"Пустые ячейки", "")</f>
        <v/>
      </c>
    </row>
    <row r="518" spans="2:19" x14ac:dyDescent="0.25">
      <c r="B518" s="19">
        <f>YEAR(IF(ISBLANK(ТаблДан[Срок подготовки]),ТаблДан[Срок отправки],ТаблДан[Срок подготовки]))</f>
        <v>2025</v>
      </c>
      <c r="C518" s="26" t="str">
        <f>TEXT(ТаблДан[[#This Row],[Срок подготовки]],"МММ")</f>
        <v>мар</v>
      </c>
      <c r="D518" s="85">
        <v>45723</v>
      </c>
      <c r="E518" s="32">
        <v>45729</v>
      </c>
      <c r="F518" s="32">
        <v>45726</v>
      </c>
      <c r="G518" s="21">
        <v>45733</v>
      </c>
      <c r="H518" s="22" t="s">
        <v>1</v>
      </c>
      <c r="I518" s="23" t="s">
        <v>14</v>
      </c>
      <c r="J518" s="24" t="s">
        <v>9</v>
      </c>
      <c r="K518" s="25">
        <f>MAX(ТаблДан[Дата подготовки]-ТаблДан[Срок подготовки],0)</f>
        <v>0</v>
      </c>
      <c r="L518" s="25">
        <f>MAX(ТаблДан[[#This Row],[Дата отправки]]-ТаблДан[[#This Row],[Срок отправки]],0)</f>
        <v>0</v>
      </c>
      <c r="M518" s="25">
        <f>IF(ISBLANK(ТаблДан[[#This Row],[Дата подготовки]]),0,-MIN(ТаблДан[Дата подготовки]-ТаблДан[Срок подготовки],0))</f>
        <v>6</v>
      </c>
      <c r="N518" s="25">
        <f>IF(ISBLANK(ТаблДан[[#This Row],[Дата отправки]]),0,-MIN(ТаблДан[Дата отправки]-ТаблДан[Срок отправки],0))</f>
        <v>7</v>
      </c>
      <c r="O518" s="25">
        <f>IF(ISBLANK(ТаблДан[[#This Row],[Дата подготовки]]),0,(ТаблДан[Задержка подготовки]=0)+0)</f>
        <v>1</v>
      </c>
      <c r="P518" s="25">
        <f>IF(ISBLANK(ТаблДан[[#This Row],[Дата подготовки]]),0,1-ТаблДан[[#This Row],[Подготовка без задержки]])</f>
        <v>0</v>
      </c>
      <c r="Q518" s="25">
        <f>IF(ISBLANK(ТаблДан[[#This Row],[Дата отправки]]),0,(ТаблДан[[#This Row],[Задержка отправки]]=0)+0)</f>
        <v>1</v>
      </c>
      <c r="R518" s="25">
        <f>IF(ISBLANK(ТаблДан[[#This Row],[Дата отправки]]),0,1-ТаблДан[[#This Row],[Отправка 
без задержки]])</f>
        <v>0</v>
      </c>
      <c r="S518" s="86" t="str">
        <f>IF(COUNTBLANK(ТаблДан[[#This Row],[Дата подготовки]:[Периодичность]])&gt;0,"Пустые ячейки", "")</f>
        <v/>
      </c>
    </row>
    <row r="519" spans="2:19" hidden="1" x14ac:dyDescent="0.25">
      <c r="B519" s="19">
        <f>YEAR(IF(ISBLANK(ТаблДан[Срок подготовки]),ТаблДан[Срок отправки],ТаблДан[Срок подготовки]))</f>
        <v>2025</v>
      </c>
      <c r="C519" s="26" t="str">
        <f>TEXT(ТаблДан[[#This Row],[Срок подготовки]],"МММ")</f>
        <v>фев</v>
      </c>
      <c r="D519" s="83">
        <v>45698</v>
      </c>
      <c r="E519" s="32">
        <v>45701</v>
      </c>
      <c r="F519" s="32">
        <v>45700</v>
      </c>
      <c r="G519" s="21">
        <v>45705</v>
      </c>
      <c r="H519" s="22" t="s">
        <v>1</v>
      </c>
      <c r="I519" s="23" t="s">
        <v>13</v>
      </c>
      <c r="J519" s="24" t="s">
        <v>9</v>
      </c>
      <c r="K519" s="25">
        <f>MAX(ТаблДан[Дата подготовки]-ТаблДан[Срок подготовки],0)</f>
        <v>0</v>
      </c>
      <c r="L519" s="25">
        <f>MAX(ТаблДан[[#This Row],[Дата отправки]]-ТаблДан[[#This Row],[Срок отправки]],0)</f>
        <v>0</v>
      </c>
      <c r="M519" s="25">
        <f>IF(ISBLANK(ТаблДан[[#This Row],[Дата подготовки]]),0,-MIN(ТаблДан[Дата подготовки]-ТаблДан[Срок подготовки],0))</f>
        <v>3</v>
      </c>
      <c r="N519" s="25">
        <f>IF(ISBLANK(ТаблДан[[#This Row],[Дата отправки]]),0,-MIN(ТаблДан[Дата отправки]-ТаблДан[Срок отправки],0))</f>
        <v>5</v>
      </c>
      <c r="O519" s="25">
        <f>IF(ISBLANK(ТаблДан[[#This Row],[Дата подготовки]]),0,(ТаблДан[Задержка подготовки]=0)+0)</f>
        <v>1</v>
      </c>
      <c r="P519" s="25">
        <f>IF(ISBLANK(ТаблДан[[#This Row],[Дата подготовки]]),0,1-ТаблДан[[#This Row],[Подготовка без задержки]])</f>
        <v>0</v>
      </c>
      <c r="Q519" s="25">
        <f>IF(ISBLANK(ТаблДан[[#This Row],[Дата отправки]]),0,(ТаблДан[[#This Row],[Задержка отправки]]=0)+0)</f>
        <v>1</v>
      </c>
      <c r="R519" s="25">
        <f>IF(ISBLANK(ТаблДан[[#This Row],[Дата отправки]]),0,1-ТаблДан[[#This Row],[Отправка 
без задержки]])</f>
        <v>0</v>
      </c>
      <c r="S519" s="84" t="str">
        <f>IF(COUNTBLANK(ТаблДан[[#This Row],[Дата подготовки]:[Периодичность]])&gt;0,"Пустые ячейки", "")</f>
        <v/>
      </c>
    </row>
    <row r="520" spans="2:19" hidden="1" x14ac:dyDescent="0.25">
      <c r="B520" s="19">
        <f>YEAR(IF(ISBLANK(ТаблДан[Срок подготовки]),ТаблДан[Срок отправки],ТаблДан[Срок подготовки]))</f>
        <v>2024</v>
      </c>
      <c r="C520" s="26" t="str">
        <f>TEXT(ТаблДан[[#This Row],[Срок подготовки]],"МММ")</f>
        <v>фев</v>
      </c>
      <c r="D520" s="32">
        <v>45330</v>
      </c>
      <c r="E520" s="32">
        <v>45335</v>
      </c>
      <c r="F520" s="32">
        <v>45335</v>
      </c>
      <c r="G520" s="21">
        <v>45337</v>
      </c>
      <c r="H520" s="22" t="s">
        <v>1</v>
      </c>
      <c r="I520" s="23" t="s">
        <v>83</v>
      </c>
      <c r="J520" s="24" t="s">
        <v>9</v>
      </c>
      <c r="K520" s="25">
        <f>MAX(ТаблДан[Дата подготовки]-ТаблДан[Срок подготовки],0)</f>
        <v>0</v>
      </c>
      <c r="L520" s="25">
        <f>MAX(ТаблДан[[#This Row],[Дата отправки]]-ТаблДан[[#This Row],[Срок отправки]],0)</f>
        <v>0</v>
      </c>
      <c r="M520" s="25">
        <f>IF(ISBLANK(ТаблДан[[#This Row],[Дата подготовки]]),0,-MIN(ТаблДан[Дата подготовки]-ТаблДан[Срок подготовки],0))</f>
        <v>5</v>
      </c>
      <c r="N520" s="25">
        <f>IF(ISBLANK(ТаблДан[[#This Row],[Дата отправки]]),0,-MIN(ТаблДан[Дата отправки]-ТаблДан[Срок отправки],0))</f>
        <v>2</v>
      </c>
      <c r="O520" s="25">
        <f>IF(ISBLANK(ТаблДан[[#This Row],[Дата подготовки]]),0,(ТаблДан[Задержка подготовки]=0)+0)</f>
        <v>1</v>
      </c>
      <c r="P520" s="25">
        <f>IF(ISBLANK(ТаблДан[[#This Row],[Дата подготовки]]),0,1-ТаблДан[[#This Row],[Подготовка без задержки]])</f>
        <v>0</v>
      </c>
      <c r="Q520" s="25">
        <f>IF(ISBLANK(ТаблДан[[#This Row],[Дата отправки]]),0,(ТаблДан[[#This Row],[Задержка отправки]]=0)+0)</f>
        <v>1</v>
      </c>
      <c r="R520" s="25">
        <f>IF(ISBLANK(ТаблДан[[#This Row],[Дата отправки]]),0,1-ТаблДан[[#This Row],[Отправка 
без задержки]])</f>
        <v>0</v>
      </c>
      <c r="S520" s="55" t="str">
        <f>IF(COUNTBLANK(ТаблДан[[#This Row],[Дата подготовки]:[Периодичность]])&gt;0,"Пустые ячейки", "")</f>
        <v/>
      </c>
    </row>
    <row r="521" spans="2:19" x14ac:dyDescent="0.25">
      <c r="B521" s="19">
        <f>YEAR(IF(ISBLANK(ТаблДан[Срок подготовки]),ТаблДан[Срок отправки],ТаблДан[Срок подготовки]))</f>
        <v>2025</v>
      </c>
      <c r="C521" s="26" t="str">
        <f>TEXT(ТаблДан[[#This Row],[Срок подготовки]],"МММ")</f>
        <v>мар</v>
      </c>
      <c r="D521" s="85">
        <v>45723</v>
      </c>
      <c r="E521" s="32">
        <v>45729</v>
      </c>
      <c r="F521" s="32">
        <v>45726</v>
      </c>
      <c r="G521" s="21">
        <v>45733</v>
      </c>
      <c r="H521" s="22" t="s">
        <v>1</v>
      </c>
      <c r="I521" s="23" t="s">
        <v>13</v>
      </c>
      <c r="J521" s="24" t="s">
        <v>9</v>
      </c>
      <c r="K521" s="25">
        <f>MAX(ТаблДан[Дата подготовки]-ТаблДан[Срок подготовки],0)</f>
        <v>0</v>
      </c>
      <c r="L521" s="25">
        <f>MAX(ТаблДан[[#This Row],[Дата отправки]]-ТаблДан[[#This Row],[Срок отправки]],0)</f>
        <v>0</v>
      </c>
      <c r="M521" s="25">
        <f>IF(ISBLANK(ТаблДан[[#This Row],[Дата подготовки]]),0,-MIN(ТаблДан[Дата подготовки]-ТаблДан[Срок подготовки],0))</f>
        <v>6</v>
      </c>
      <c r="N521" s="25">
        <f>IF(ISBLANK(ТаблДан[[#This Row],[Дата отправки]]),0,-MIN(ТаблДан[Дата отправки]-ТаблДан[Срок отправки],0))</f>
        <v>7</v>
      </c>
      <c r="O521" s="25">
        <f>IF(ISBLANK(ТаблДан[[#This Row],[Дата подготовки]]),0,(ТаблДан[Задержка подготовки]=0)+0)</f>
        <v>1</v>
      </c>
      <c r="P521" s="25">
        <f>IF(ISBLANK(ТаблДан[[#This Row],[Дата подготовки]]),0,1-ТаблДан[[#This Row],[Подготовка без задержки]])</f>
        <v>0</v>
      </c>
      <c r="Q521" s="25">
        <f>IF(ISBLANK(ТаблДан[[#This Row],[Дата отправки]]),0,(ТаблДан[[#This Row],[Задержка отправки]]=0)+0)</f>
        <v>1</v>
      </c>
      <c r="R521" s="25">
        <f>IF(ISBLANK(ТаблДан[[#This Row],[Дата отправки]]),0,1-ТаблДан[[#This Row],[Отправка 
без задержки]])</f>
        <v>0</v>
      </c>
      <c r="S521" s="86" t="str">
        <f>IF(COUNTBLANK(ТаблДан[[#This Row],[Дата подготовки]:[Периодичность]])&gt;0,"Пустые ячейки", "")</f>
        <v/>
      </c>
    </row>
    <row r="522" spans="2:19" hidden="1" x14ac:dyDescent="0.25">
      <c r="B522" s="19">
        <f>YEAR(IF(ISBLANK(ТаблДан[Срок подготовки]),ТаблДан[Срок отправки],ТаблДан[Срок подготовки]))</f>
        <v>2025</v>
      </c>
      <c r="C522" s="26" t="str">
        <f>TEXT(ТаблДан[[#This Row],[Срок подготовки]],"МММ")</f>
        <v>фев</v>
      </c>
      <c r="D522" s="83">
        <v>45698</v>
      </c>
      <c r="E522" s="32">
        <v>45701</v>
      </c>
      <c r="F522" s="32">
        <v>45700</v>
      </c>
      <c r="G522" s="21">
        <v>45705</v>
      </c>
      <c r="H522" s="22" t="s">
        <v>1</v>
      </c>
      <c r="I522" s="23" t="s">
        <v>83</v>
      </c>
      <c r="J522" s="24" t="s">
        <v>9</v>
      </c>
      <c r="K522" s="25">
        <f>MAX(ТаблДан[Дата подготовки]-ТаблДан[Срок подготовки],0)</f>
        <v>0</v>
      </c>
      <c r="L522" s="25">
        <f>MAX(ТаблДан[[#This Row],[Дата отправки]]-ТаблДан[[#This Row],[Срок отправки]],0)</f>
        <v>0</v>
      </c>
      <c r="M522" s="25">
        <f>IF(ISBLANK(ТаблДан[[#This Row],[Дата подготовки]]),0,-MIN(ТаблДан[Дата подготовки]-ТаблДан[Срок подготовки],0))</f>
        <v>3</v>
      </c>
      <c r="N522" s="25">
        <f>IF(ISBLANK(ТаблДан[[#This Row],[Дата отправки]]),0,-MIN(ТаблДан[Дата отправки]-ТаблДан[Срок отправки],0))</f>
        <v>5</v>
      </c>
      <c r="O522" s="25">
        <f>IF(ISBLANK(ТаблДан[[#This Row],[Дата подготовки]]),0,(ТаблДан[Задержка подготовки]=0)+0)</f>
        <v>1</v>
      </c>
      <c r="P522" s="25">
        <f>IF(ISBLANK(ТаблДан[[#This Row],[Дата подготовки]]),0,1-ТаблДан[[#This Row],[Подготовка без задержки]])</f>
        <v>0</v>
      </c>
      <c r="Q522" s="25">
        <f>IF(ISBLANK(ТаблДан[[#This Row],[Дата отправки]]),0,(ТаблДан[[#This Row],[Задержка отправки]]=0)+0)</f>
        <v>1</v>
      </c>
      <c r="R522" s="25">
        <f>IF(ISBLANK(ТаблДан[[#This Row],[Дата отправки]]),0,1-ТаблДан[[#This Row],[Отправка 
без задержки]])</f>
        <v>0</v>
      </c>
      <c r="S522" s="84" t="str">
        <f>IF(COUNTBLANK(ТаблДан[[#This Row],[Дата подготовки]:[Периодичность]])&gt;0,"Пустые ячейки", "")</f>
        <v/>
      </c>
    </row>
    <row r="523" spans="2:19" hidden="1" x14ac:dyDescent="0.25">
      <c r="B523" s="19">
        <f>YEAR(IF(ISBLANK(ТаблДан[Срок подготовки]),ТаблДан[Срок отправки],ТаблДан[Срок подготовки]))</f>
        <v>2024</v>
      </c>
      <c r="C523" s="26" t="str">
        <f>TEXT(ТаблДан[[#This Row],[Срок подготовки]],"МММ")</f>
        <v>фев</v>
      </c>
      <c r="D523" s="32">
        <v>45330</v>
      </c>
      <c r="E523" s="32">
        <v>45335</v>
      </c>
      <c r="F523" s="32">
        <v>45335</v>
      </c>
      <c r="G523" s="21">
        <v>45337</v>
      </c>
      <c r="H523" s="22" t="s">
        <v>1</v>
      </c>
      <c r="I523" s="23" t="s">
        <v>69</v>
      </c>
      <c r="J523" s="24" t="s">
        <v>9</v>
      </c>
      <c r="K523" s="25">
        <f>MAX(ТаблДан[Дата подготовки]-ТаблДан[Срок подготовки],0)</f>
        <v>0</v>
      </c>
      <c r="L523" s="25">
        <f>MAX(ТаблДан[[#This Row],[Дата отправки]]-ТаблДан[[#This Row],[Срок отправки]],0)</f>
        <v>0</v>
      </c>
      <c r="M523" s="25">
        <f>IF(ISBLANK(ТаблДан[[#This Row],[Дата подготовки]]),0,-MIN(ТаблДан[Дата подготовки]-ТаблДан[Срок подготовки],0))</f>
        <v>5</v>
      </c>
      <c r="N523" s="25">
        <f>IF(ISBLANK(ТаблДан[[#This Row],[Дата отправки]]),0,-MIN(ТаблДан[Дата отправки]-ТаблДан[Срок отправки],0))</f>
        <v>2</v>
      </c>
      <c r="O523" s="25">
        <f>IF(ISBLANK(ТаблДан[[#This Row],[Дата подготовки]]),0,(ТаблДан[Задержка подготовки]=0)+0)</f>
        <v>1</v>
      </c>
      <c r="P523" s="25">
        <f>IF(ISBLANK(ТаблДан[[#This Row],[Дата подготовки]]),0,1-ТаблДан[[#This Row],[Подготовка без задержки]])</f>
        <v>0</v>
      </c>
      <c r="Q523" s="25">
        <f>IF(ISBLANK(ТаблДан[[#This Row],[Дата отправки]]),0,(ТаблДан[[#This Row],[Задержка отправки]]=0)+0)</f>
        <v>1</v>
      </c>
      <c r="R523" s="25">
        <f>IF(ISBLANK(ТаблДан[[#This Row],[Дата отправки]]),0,1-ТаблДан[[#This Row],[Отправка 
без задержки]])</f>
        <v>0</v>
      </c>
      <c r="S523" s="55" t="str">
        <f>IF(COUNTBLANK(ТаблДан[[#This Row],[Дата подготовки]:[Периодичность]])&gt;0,"Пустые ячейки", "")</f>
        <v/>
      </c>
    </row>
    <row r="524" spans="2:19" x14ac:dyDescent="0.25">
      <c r="B524" s="19">
        <f>YEAR(IF(ISBLANK(ТаблДан[Срок подготовки]),ТаблДан[Срок отправки],ТаблДан[Срок подготовки]))</f>
        <v>2025</v>
      </c>
      <c r="C524" s="26" t="str">
        <f>TEXT(ТаблДан[[#This Row],[Срок подготовки]],"МММ")</f>
        <v>мар</v>
      </c>
      <c r="D524" s="85">
        <v>45723</v>
      </c>
      <c r="E524" s="32">
        <v>45729</v>
      </c>
      <c r="F524" s="32">
        <v>45726</v>
      </c>
      <c r="G524" s="21">
        <v>45733</v>
      </c>
      <c r="H524" s="22" t="s">
        <v>1</v>
      </c>
      <c r="I524" s="23" t="s">
        <v>83</v>
      </c>
      <c r="J524" s="24" t="s">
        <v>9</v>
      </c>
      <c r="K524" s="25">
        <f>MAX(ТаблДан[Дата подготовки]-ТаблДан[Срок подготовки],0)</f>
        <v>0</v>
      </c>
      <c r="L524" s="25">
        <f>MAX(ТаблДан[[#This Row],[Дата отправки]]-ТаблДан[[#This Row],[Срок отправки]],0)</f>
        <v>0</v>
      </c>
      <c r="M524" s="25">
        <f>IF(ISBLANK(ТаблДан[[#This Row],[Дата подготовки]]),0,-MIN(ТаблДан[Дата подготовки]-ТаблДан[Срок подготовки],0))</f>
        <v>6</v>
      </c>
      <c r="N524" s="25">
        <f>IF(ISBLANK(ТаблДан[[#This Row],[Дата отправки]]),0,-MIN(ТаблДан[Дата отправки]-ТаблДан[Срок отправки],0))</f>
        <v>7</v>
      </c>
      <c r="O524" s="25">
        <f>IF(ISBLANK(ТаблДан[[#This Row],[Дата подготовки]]),0,(ТаблДан[Задержка подготовки]=0)+0)</f>
        <v>1</v>
      </c>
      <c r="P524" s="25">
        <f>IF(ISBLANK(ТаблДан[[#This Row],[Дата подготовки]]),0,1-ТаблДан[[#This Row],[Подготовка без задержки]])</f>
        <v>0</v>
      </c>
      <c r="Q524" s="25">
        <f>IF(ISBLANK(ТаблДан[[#This Row],[Дата отправки]]),0,(ТаблДан[[#This Row],[Задержка отправки]]=0)+0)</f>
        <v>1</v>
      </c>
      <c r="R524" s="25">
        <f>IF(ISBLANK(ТаблДан[[#This Row],[Дата отправки]]),0,1-ТаблДан[[#This Row],[Отправка 
без задержки]])</f>
        <v>0</v>
      </c>
      <c r="S524" s="86" t="str">
        <f>IF(COUNTBLANK(ТаблДан[[#This Row],[Дата подготовки]:[Периодичность]])&gt;0,"Пустые ячейки", "")</f>
        <v/>
      </c>
    </row>
    <row r="525" spans="2:19" hidden="1" x14ac:dyDescent="0.25">
      <c r="B525" s="19">
        <f>YEAR(IF(ISBLANK(ТаблДан[Срок подготовки]),ТаблДан[Срок отправки],ТаблДан[Срок подготовки]))</f>
        <v>2025</v>
      </c>
      <c r="C525" s="26" t="str">
        <f>TEXT(ТаблДан[[#This Row],[Срок подготовки]],"МММ")</f>
        <v>фев</v>
      </c>
      <c r="D525" s="83">
        <v>45698</v>
      </c>
      <c r="E525" s="32">
        <v>45701</v>
      </c>
      <c r="F525" s="32">
        <v>45700</v>
      </c>
      <c r="G525" s="21">
        <v>45705</v>
      </c>
      <c r="H525" s="22" t="s">
        <v>1</v>
      </c>
      <c r="I525" s="23" t="s">
        <v>69</v>
      </c>
      <c r="J525" s="24" t="s">
        <v>9</v>
      </c>
      <c r="K525" s="25">
        <f>MAX(ТаблДан[Дата подготовки]-ТаблДан[Срок подготовки],0)</f>
        <v>0</v>
      </c>
      <c r="L525" s="25">
        <f>MAX(ТаблДан[[#This Row],[Дата отправки]]-ТаблДан[[#This Row],[Срок отправки]],0)</f>
        <v>0</v>
      </c>
      <c r="M525" s="25">
        <f>IF(ISBLANK(ТаблДан[[#This Row],[Дата подготовки]]),0,-MIN(ТаблДан[Дата подготовки]-ТаблДан[Срок подготовки],0))</f>
        <v>3</v>
      </c>
      <c r="N525" s="25">
        <f>IF(ISBLANK(ТаблДан[[#This Row],[Дата отправки]]),0,-MIN(ТаблДан[Дата отправки]-ТаблДан[Срок отправки],0))</f>
        <v>5</v>
      </c>
      <c r="O525" s="25">
        <f>IF(ISBLANK(ТаблДан[[#This Row],[Дата подготовки]]),0,(ТаблДан[Задержка подготовки]=0)+0)</f>
        <v>1</v>
      </c>
      <c r="P525" s="25">
        <f>IF(ISBLANK(ТаблДан[[#This Row],[Дата подготовки]]),0,1-ТаблДан[[#This Row],[Подготовка без задержки]])</f>
        <v>0</v>
      </c>
      <c r="Q525" s="25">
        <f>IF(ISBLANK(ТаблДан[[#This Row],[Дата отправки]]),0,(ТаблДан[[#This Row],[Задержка отправки]]=0)+0)</f>
        <v>1</v>
      </c>
      <c r="R525" s="25">
        <f>IF(ISBLANK(ТаблДан[[#This Row],[Дата отправки]]),0,1-ТаблДан[[#This Row],[Отправка 
без задержки]])</f>
        <v>0</v>
      </c>
      <c r="S525" s="84" t="str">
        <f>IF(COUNTBLANK(ТаблДан[[#This Row],[Дата подготовки]:[Периодичность]])&gt;0,"Пустые ячейки", "")</f>
        <v/>
      </c>
    </row>
    <row r="526" spans="2:19" hidden="1" x14ac:dyDescent="0.25">
      <c r="B526" s="19">
        <f>YEAR(IF(ISBLANK(ТаблДан[Срок подготовки]),ТаблДан[Срок отправки],ТаблДан[Срок подготовки]))</f>
        <v>2024</v>
      </c>
      <c r="C526" s="26" t="str">
        <f>TEXT(ТаблДан[[#This Row],[Срок подготовки]],"МММ")</f>
        <v>фев</v>
      </c>
      <c r="D526" s="32">
        <v>45330</v>
      </c>
      <c r="E526" s="32">
        <v>45335</v>
      </c>
      <c r="F526" s="32">
        <v>45335</v>
      </c>
      <c r="G526" s="21">
        <v>45337</v>
      </c>
      <c r="H526" s="22" t="s">
        <v>1</v>
      </c>
      <c r="I526" s="23" t="s">
        <v>70</v>
      </c>
      <c r="J526" s="24" t="s">
        <v>9</v>
      </c>
      <c r="K526" s="25">
        <f>MAX(ТаблДан[Дата подготовки]-ТаблДан[Срок подготовки],0)</f>
        <v>0</v>
      </c>
      <c r="L526" s="25">
        <f>MAX(ТаблДан[[#This Row],[Дата отправки]]-ТаблДан[[#This Row],[Срок отправки]],0)</f>
        <v>0</v>
      </c>
      <c r="M526" s="25">
        <f>IF(ISBLANK(ТаблДан[[#This Row],[Дата подготовки]]),0,-MIN(ТаблДан[Дата подготовки]-ТаблДан[Срок подготовки],0))</f>
        <v>5</v>
      </c>
      <c r="N526" s="25">
        <f>IF(ISBLANK(ТаблДан[[#This Row],[Дата отправки]]),0,-MIN(ТаблДан[Дата отправки]-ТаблДан[Срок отправки],0))</f>
        <v>2</v>
      </c>
      <c r="O526" s="25">
        <f>IF(ISBLANK(ТаблДан[[#This Row],[Дата подготовки]]),0,(ТаблДан[Задержка подготовки]=0)+0)</f>
        <v>1</v>
      </c>
      <c r="P526" s="25">
        <f>IF(ISBLANK(ТаблДан[[#This Row],[Дата подготовки]]),0,1-ТаблДан[[#This Row],[Подготовка без задержки]])</f>
        <v>0</v>
      </c>
      <c r="Q526" s="25">
        <f>IF(ISBLANK(ТаблДан[[#This Row],[Дата отправки]]),0,(ТаблДан[[#This Row],[Задержка отправки]]=0)+0)</f>
        <v>1</v>
      </c>
      <c r="R526" s="25">
        <f>IF(ISBLANK(ТаблДан[[#This Row],[Дата отправки]]),0,1-ТаблДан[[#This Row],[Отправка 
без задержки]])</f>
        <v>0</v>
      </c>
      <c r="S526" s="55" t="str">
        <f>IF(COUNTBLANK(ТаблДан[[#This Row],[Дата подготовки]:[Периодичность]])&gt;0,"Пустые ячейки", "")</f>
        <v/>
      </c>
    </row>
    <row r="527" spans="2:19" x14ac:dyDescent="0.25">
      <c r="B527" s="19">
        <f>YEAR(IF(ISBLANK(ТаблДан[Срок подготовки]),ТаблДан[Срок отправки],ТаблДан[Срок подготовки]))</f>
        <v>2025</v>
      </c>
      <c r="C527" s="26" t="str">
        <f>TEXT(ТаблДан[[#This Row],[Срок подготовки]],"МММ")</f>
        <v>мар</v>
      </c>
      <c r="D527" s="85">
        <v>45723</v>
      </c>
      <c r="E527" s="32">
        <v>45729</v>
      </c>
      <c r="F527" s="32">
        <v>45726</v>
      </c>
      <c r="G527" s="21">
        <v>45733</v>
      </c>
      <c r="H527" s="22" t="s">
        <v>1</v>
      </c>
      <c r="I527" s="23" t="s">
        <v>69</v>
      </c>
      <c r="J527" s="24" t="s">
        <v>9</v>
      </c>
      <c r="K527" s="25">
        <f>MAX(ТаблДан[Дата подготовки]-ТаблДан[Срок подготовки],0)</f>
        <v>0</v>
      </c>
      <c r="L527" s="25">
        <f>MAX(ТаблДан[[#This Row],[Дата отправки]]-ТаблДан[[#This Row],[Срок отправки]],0)</f>
        <v>0</v>
      </c>
      <c r="M527" s="25">
        <f>IF(ISBLANK(ТаблДан[[#This Row],[Дата подготовки]]),0,-MIN(ТаблДан[Дата подготовки]-ТаблДан[Срок подготовки],0))</f>
        <v>6</v>
      </c>
      <c r="N527" s="25">
        <f>IF(ISBLANK(ТаблДан[[#This Row],[Дата отправки]]),0,-MIN(ТаблДан[Дата отправки]-ТаблДан[Срок отправки],0))</f>
        <v>7</v>
      </c>
      <c r="O527" s="25">
        <f>IF(ISBLANK(ТаблДан[[#This Row],[Дата подготовки]]),0,(ТаблДан[Задержка подготовки]=0)+0)</f>
        <v>1</v>
      </c>
      <c r="P527" s="25">
        <f>IF(ISBLANK(ТаблДан[[#This Row],[Дата подготовки]]),0,1-ТаблДан[[#This Row],[Подготовка без задержки]])</f>
        <v>0</v>
      </c>
      <c r="Q527" s="25">
        <f>IF(ISBLANK(ТаблДан[[#This Row],[Дата отправки]]),0,(ТаблДан[[#This Row],[Задержка отправки]]=0)+0)</f>
        <v>1</v>
      </c>
      <c r="R527" s="25">
        <f>IF(ISBLANK(ТаблДан[[#This Row],[Дата отправки]]),0,1-ТаблДан[[#This Row],[Отправка 
без задержки]])</f>
        <v>0</v>
      </c>
      <c r="S527" s="86" t="str">
        <f>IF(COUNTBLANK(ТаблДан[[#This Row],[Дата подготовки]:[Периодичность]])&gt;0,"Пустые ячейки", "")</f>
        <v/>
      </c>
    </row>
    <row r="528" spans="2:19" hidden="1" x14ac:dyDescent="0.25">
      <c r="B528" s="19">
        <f>YEAR(IF(ISBLANK(ТаблДан[Срок подготовки]),ТаблДан[Срок отправки],ТаблДан[Срок подготовки]))</f>
        <v>2025</v>
      </c>
      <c r="C528" s="26" t="str">
        <f>TEXT(ТаблДан[[#This Row],[Срок подготовки]],"МММ")</f>
        <v>фев</v>
      </c>
      <c r="D528" s="83">
        <v>45698</v>
      </c>
      <c r="E528" s="32">
        <v>45701</v>
      </c>
      <c r="F528" s="32">
        <v>45700</v>
      </c>
      <c r="G528" s="21">
        <v>45705</v>
      </c>
      <c r="H528" s="22" t="s">
        <v>1</v>
      </c>
      <c r="I528" s="23" t="s">
        <v>70</v>
      </c>
      <c r="J528" s="24" t="s">
        <v>9</v>
      </c>
      <c r="K528" s="25">
        <f>MAX(ТаблДан[Дата подготовки]-ТаблДан[Срок подготовки],0)</f>
        <v>0</v>
      </c>
      <c r="L528" s="25">
        <f>MAX(ТаблДан[[#This Row],[Дата отправки]]-ТаблДан[[#This Row],[Срок отправки]],0)</f>
        <v>0</v>
      </c>
      <c r="M528" s="25">
        <f>IF(ISBLANK(ТаблДан[[#This Row],[Дата подготовки]]),0,-MIN(ТаблДан[Дата подготовки]-ТаблДан[Срок подготовки],0))</f>
        <v>3</v>
      </c>
      <c r="N528" s="25">
        <f>IF(ISBLANK(ТаблДан[[#This Row],[Дата отправки]]),0,-MIN(ТаблДан[Дата отправки]-ТаблДан[Срок отправки],0))</f>
        <v>5</v>
      </c>
      <c r="O528" s="25">
        <f>IF(ISBLANK(ТаблДан[[#This Row],[Дата подготовки]]),0,(ТаблДан[Задержка подготовки]=0)+0)</f>
        <v>1</v>
      </c>
      <c r="P528" s="25">
        <f>IF(ISBLANK(ТаблДан[[#This Row],[Дата подготовки]]),0,1-ТаблДан[[#This Row],[Подготовка без задержки]])</f>
        <v>0</v>
      </c>
      <c r="Q528" s="25">
        <f>IF(ISBLANK(ТаблДан[[#This Row],[Дата отправки]]),0,(ТаблДан[[#This Row],[Задержка отправки]]=0)+0)</f>
        <v>1</v>
      </c>
      <c r="R528" s="25">
        <f>IF(ISBLANK(ТаблДан[[#This Row],[Дата отправки]]),0,1-ТаблДан[[#This Row],[Отправка 
без задержки]])</f>
        <v>0</v>
      </c>
      <c r="S528" s="84" t="str">
        <f>IF(COUNTBLANK(ТаблДан[[#This Row],[Дата подготовки]:[Периодичность]])&gt;0,"Пустые ячейки", "")</f>
        <v/>
      </c>
    </row>
    <row r="529" spans="2:19" hidden="1" x14ac:dyDescent="0.25">
      <c r="B529" s="19">
        <f>YEAR(IF(ISBLANK(ТаблДан[Срок подготовки]),ТаблДан[Срок отправки],ТаблДан[Срок подготовки]))</f>
        <v>2024</v>
      </c>
      <c r="C529" s="26" t="str">
        <f>TEXT(ТаблДан[[#This Row],[Срок подготовки]],"МММ")</f>
        <v>фев</v>
      </c>
      <c r="D529" s="32">
        <v>45330</v>
      </c>
      <c r="E529" s="32">
        <v>45335</v>
      </c>
      <c r="F529" s="32">
        <v>45335</v>
      </c>
      <c r="G529" s="21">
        <v>45337</v>
      </c>
      <c r="H529" s="22" t="s">
        <v>1</v>
      </c>
      <c r="I529" s="23" t="s">
        <v>84</v>
      </c>
      <c r="J529" s="24" t="s">
        <v>9</v>
      </c>
      <c r="K529" s="25">
        <f>MAX(ТаблДан[Дата подготовки]-ТаблДан[Срок подготовки],0)</f>
        <v>0</v>
      </c>
      <c r="L529" s="25">
        <f>MAX(ТаблДан[[#This Row],[Дата отправки]]-ТаблДан[[#This Row],[Срок отправки]],0)</f>
        <v>0</v>
      </c>
      <c r="M529" s="25">
        <f>IF(ISBLANK(ТаблДан[[#This Row],[Дата подготовки]]),0,-MIN(ТаблДан[Дата подготовки]-ТаблДан[Срок подготовки],0))</f>
        <v>5</v>
      </c>
      <c r="N529" s="25">
        <f>IF(ISBLANK(ТаблДан[[#This Row],[Дата отправки]]),0,-MIN(ТаблДан[Дата отправки]-ТаблДан[Срок отправки],0))</f>
        <v>2</v>
      </c>
      <c r="O529" s="25">
        <f>IF(ISBLANK(ТаблДан[[#This Row],[Дата подготовки]]),0,(ТаблДан[Задержка подготовки]=0)+0)</f>
        <v>1</v>
      </c>
      <c r="P529" s="25">
        <f>IF(ISBLANK(ТаблДан[[#This Row],[Дата подготовки]]),0,1-ТаблДан[[#This Row],[Подготовка без задержки]])</f>
        <v>0</v>
      </c>
      <c r="Q529" s="25">
        <f>IF(ISBLANK(ТаблДан[[#This Row],[Дата отправки]]),0,(ТаблДан[[#This Row],[Задержка отправки]]=0)+0)</f>
        <v>1</v>
      </c>
      <c r="R529" s="25">
        <f>IF(ISBLANK(ТаблДан[[#This Row],[Дата отправки]]),0,1-ТаблДан[[#This Row],[Отправка 
без задержки]])</f>
        <v>0</v>
      </c>
      <c r="S529" s="55" t="str">
        <f>IF(COUNTBLANK(ТаблДан[[#This Row],[Дата подготовки]:[Периодичность]])&gt;0,"Пустые ячейки", "")</f>
        <v/>
      </c>
    </row>
    <row r="530" spans="2:19" x14ac:dyDescent="0.25">
      <c r="B530" s="19">
        <f>YEAR(IF(ISBLANK(ТаблДан[Срок подготовки]),ТаблДан[Срок отправки],ТаблДан[Срок подготовки]))</f>
        <v>2025</v>
      </c>
      <c r="C530" s="26" t="str">
        <f>TEXT(ТаблДан[[#This Row],[Срок подготовки]],"МММ")</f>
        <v>мар</v>
      </c>
      <c r="D530" s="85">
        <v>45723</v>
      </c>
      <c r="E530" s="32">
        <v>45729</v>
      </c>
      <c r="F530" s="32">
        <v>45726</v>
      </c>
      <c r="G530" s="21">
        <v>45733</v>
      </c>
      <c r="H530" s="22" t="s">
        <v>1</v>
      </c>
      <c r="I530" s="23" t="s">
        <v>70</v>
      </c>
      <c r="J530" s="24" t="s">
        <v>9</v>
      </c>
      <c r="K530" s="25">
        <f>MAX(ТаблДан[Дата подготовки]-ТаблДан[Срок подготовки],0)</f>
        <v>0</v>
      </c>
      <c r="L530" s="25">
        <f>MAX(ТаблДан[[#This Row],[Дата отправки]]-ТаблДан[[#This Row],[Срок отправки]],0)</f>
        <v>0</v>
      </c>
      <c r="M530" s="25">
        <f>IF(ISBLANK(ТаблДан[[#This Row],[Дата подготовки]]),0,-MIN(ТаблДан[Дата подготовки]-ТаблДан[Срок подготовки],0))</f>
        <v>6</v>
      </c>
      <c r="N530" s="25">
        <f>IF(ISBLANK(ТаблДан[[#This Row],[Дата отправки]]),0,-MIN(ТаблДан[Дата отправки]-ТаблДан[Срок отправки],0))</f>
        <v>7</v>
      </c>
      <c r="O530" s="25">
        <f>IF(ISBLANK(ТаблДан[[#This Row],[Дата подготовки]]),0,(ТаблДан[Задержка подготовки]=0)+0)</f>
        <v>1</v>
      </c>
      <c r="P530" s="25">
        <f>IF(ISBLANK(ТаблДан[[#This Row],[Дата подготовки]]),0,1-ТаблДан[[#This Row],[Подготовка без задержки]])</f>
        <v>0</v>
      </c>
      <c r="Q530" s="25">
        <f>IF(ISBLANK(ТаблДан[[#This Row],[Дата отправки]]),0,(ТаблДан[[#This Row],[Задержка отправки]]=0)+0)</f>
        <v>1</v>
      </c>
      <c r="R530" s="25">
        <f>IF(ISBLANK(ТаблДан[[#This Row],[Дата отправки]]),0,1-ТаблДан[[#This Row],[Отправка 
без задержки]])</f>
        <v>0</v>
      </c>
      <c r="S530" s="86" t="str">
        <f>IF(COUNTBLANK(ТаблДан[[#This Row],[Дата подготовки]:[Периодичность]])&gt;0,"Пустые ячейки", "")</f>
        <v/>
      </c>
    </row>
    <row r="531" spans="2:19" hidden="1" x14ac:dyDescent="0.25">
      <c r="B531" s="19">
        <f>YEAR(IF(ISBLANK(ТаблДан[Срок подготовки]),ТаблДан[Срок отправки],ТаблДан[Срок подготовки]))</f>
        <v>2025</v>
      </c>
      <c r="C531" s="26" t="str">
        <f>TEXT(ТаблДан[[#This Row],[Срок подготовки]],"МММ")</f>
        <v>фев</v>
      </c>
      <c r="D531" s="83">
        <v>45698</v>
      </c>
      <c r="E531" s="32">
        <v>45701</v>
      </c>
      <c r="F531" s="32">
        <v>45700</v>
      </c>
      <c r="G531" s="21">
        <v>45705</v>
      </c>
      <c r="H531" s="22" t="s">
        <v>1</v>
      </c>
      <c r="I531" s="23" t="s">
        <v>84</v>
      </c>
      <c r="J531" s="24" t="s">
        <v>9</v>
      </c>
      <c r="K531" s="25">
        <f>MAX(ТаблДан[Дата подготовки]-ТаблДан[Срок подготовки],0)</f>
        <v>0</v>
      </c>
      <c r="L531" s="25">
        <f>MAX(ТаблДан[[#This Row],[Дата отправки]]-ТаблДан[[#This Row],[Срок отправки]],0)</f>
        <v>0</v>
      </c>
      <c r="M531" s="25">
        <f>IF(ISBLANK(ТаблДан[[#This Row],[Дата подготовки]]),0,-MIN(ТаблДан[Дата подготовки]-ТаблДан[Срок подготовки],0))</f>
        <v>3</v>
      </c>
      <c r="N531" s="25">
        <f>IF(ISBLANK(ТаблДан[[#This Row],[Дата отправки]]),0,-MIN(ТаблДан[Дата отправки]-ТаблДан[Срок отправки],0))</f>
        <v>5</v>
      </c>
      <c r="O531" s="25">
        <f>IF(ISBLANK(ТаблДан[[#This Row],[Дата подготовки]]),0,(ТаблДан[Задержка подготовки]=0)+0)</f>
        <v>1</v>
      </c>
      <c r="P531" s="25">
        <f>IF(ISBLANK(ТаблДан[[#This Row],[Дата подготовки]]),0,1-ТаблДан[[#This Row],[Подготовка без задержки]])</f>
        <v>0</v>
      </c>
      <c r="Q531" s="25">
        <f>IF(ISBLANK(ТаблДан[[#This Row],[Дата отправки]]),0,(ТаблДан[[#This Row],[Задержка отправки]]=0)+0)</f>
        <v>1</v>
      </c>
      <c r="R531" s="25">
        <f>IF(ISBLANK(ТаблДан[[#This Row],[Дата отправки]]),0,1-ТаблДан[[#This Row],[Отправка 
без задержки]])</f>
        <v>0</v>
      </c>
      <c r="S531" s="84" t="str">
        <f>IF(COUNTBLANK(ТаблДан[[#This Row],[Дата подготовки]:[Периодичность]])&gt;0,"Пустые ячейки", "")</f>
        <v/>
      </c>
    </row>
    <row r="532" spans="2:19" hidden="1" x14ac:dyDescent="0.25">
      <c r="B532" s="19">
        <f>YEAR(IF(ISBLANK(ТаблДан[Срок подготовки]),ТаблДан[Срок отправки],ТаблДан[Срок подготовки]))</f>
        <v>2024</v>
      </c>
      <c r="C532" s="26" t="str">
        <f>TEXT(ТаблДан[[#This Row],[Срок подготовки]],"МММ")</f>
        <v>фев</v>
      </c>
      <c r="D532" s="32">
        <v>45330</v>
      </c>
      <c r="E532" s="32">
        <v>45335</v>
      </c>
      <c r="F532" s="32">
        <v>45335</v>
      </c>
      <c r="G532" s="21">
        <v>45337</v>
      </c>
      <c r="H532" s="22" t="s">
        <v>1</v>
      </c>
      <c r="I532" s="23" t="s">
        <v>36</v>
      </c>
      <c r="J532" s="24" t="s">
        <v>9</v>
      </c>
      <c r="K532" s="25">
        <f>MAX(ТаблДан[Дата подготовки]-ТаблДан[Срок подготовки],0)</f>
        <v>0</v>
      </c>
      <c r="L532" s="25">
        <f>MAX(ТаблДан[[#This Row],[Дата отправки]]-ТаблДан[[#This Row],[Срок отправки]],0)</f>
        <v>0</v>
      </c>
      <c r="M532" s="25">
        <f>IF(ISBLANK(ТаблДан[[#This Row],[Дата подготовки]]),0,-MIN(ТаблДан[Дата подготовки]-ТаблДан[Срок подготовки],0))</f>
        <v>5</v>
      </c>
      <c r="N532" s="25">
        <f>IF(ISBLANK(ТаблДан[[#This Row],[Дата отправки]]),0,-MIN(ТаблДан[Дата отправки]-ТаблДан[Срок отправки],0))</f>
        <v>2</v>
      </c>
      <c r="O532" s="25">
        <f>IF(ISBLANK(ТаблДан[[#This Row],[Дата подготовки]]),0,(ТаблДан[Задержка подготовки]=0)+0)</f>
        <v>1</v>
      </c>
      <c r="P532" s="25">
        <f>IF(ISBLANK(ТаблДан[[#This Row],[Дата подготовки]]),0,1-ТаблДан[[#This Row],[Подготовка без задержки]])</f>
        <v>0</v>
      </c>
      <c r="Q532" s="25">
        <f>IF(ISBLANK(ТаблДан[[#This Row],[Дата отправки]]),0,(ТаблДан[[#This Row],[Задержка отправки]]=0)+0)</f>
        <v>1</v>
      </c>
      <c r="R532" s="25">
        <f>IF(ISBLANK(ТаблДан[[#This Row],[Дата отправки]]),0,1-ТаблДан[[#This Row],[Отправка 
без задержки]])</f>
        <v>0</v>
      </c>
      <c r="S532" s="55" t="str">
        <f>IF(COUNTBLANK(ТаблДан[[#This Row],[Дата подготовки]:[Периодичность]])&gt;0,"Пустые ячейки", "")</f>
        <v/>
      </c>
    </row>
    <row r="533" spans="2:19" hidden="1" x14ac:dyDescent="0.25">
      <c r="B533" s="19">
        <f>YEAR(IF(ISBLANK(ТаблДан[Срок подготовки]),ТаблДан[Срок отправки],ТаблДан[Срок подготовки]))</f>
        <v>2024</v>
      </c>
      <c r="C533" s="26" t="str">
        <f>TEXT(ТаблДан[[#This Row],[Срок подготовки]],"МММ")</f>
        <v>мар</v>
      </c>
      <c r="D533" s="32">
        <v>45362</v>
      </c>
      <c r="E533" s="32">
        <v>45364</v>
      </c>
      <c r="F533" s="32">
        <v>45363</v>
      </c>
      <c r="G533" s="21">
        <v>45366</v>
      </c>
      <c r="H533" s="22" t="s">
        <v>1</v>
      </c>
      <c r="I533" s="23" t="s">
        <v>85</v>
      </c>
      <c r="J533" s="24" t="s">
        <v>9</v>
      </c>
      <c r="K533" s="25">
        <f>MAX(ТаблДан[Дата подготовки]-ТаблДан[Срок подготовки],0)</f>
        <v>0</v>
      </c>
      <c r="L533" s="25">
        <f>MAX(ТаблДан[[#This Row],[Дата отправки]]-ТаблДан[[#This Row],[Срок отправки]],0)</f>
        <v>0</v>
      </c>
      <c r="M533" s="25">
        <f>IF(ISBLANK(ТаблДан[[#This Row],[Дата подготовки]]),0,-MIN(ТаблДан[Дата подготовки]-ТаблДан[Срок подготовки],0))</f>
        <v>2</v>
      </c>
      <c r="N533" s="25">
        <f>IF(ISBLANK(ТаблДан[[#This Row],[Дата отправки]]),0,-MIN(ТаблДан[Дата отправки]-ТаблДан[Срок отправки],0))</f>
        <v>3</v>
      </c>
      <c r="O533" s="25">
        <f>IF(ISBLANK(ТаблДан[[#This Row],[Дата подготовки]]),0,(ТаблДан[Задержка подготовки]=0)+0)</f>
        <v>1</v>
      </c>
      <c r="P533" s="25">
        <f>IF(ISBLANK(ТаблДан[[#This Row],[Дата подготовки]]),0,1-ТаблДан[[#This Row],[Подготовка без задержки]])</f>
        <v>0</v>
      </c>
      <c r="Q533" s="25">
        <f>IF(ISBLANK(ТаблДан[[#This Row],[Дата отправки]]),0,(ТаблДан[[#This Row],[Задержка отправки]]=0)+0)</f>
        <v>1</v>
      </c>
      <c r="R533" s="25">
        <f>IF(ISBLANK(ТаблДан[[#This Row],[Дата отправки]]),0,1-ТаблДан[[#This Row],[Отправка 
без задержки]])</f>
        <v>0</v>
      </c>
      <c r="S533" s="55" t="str">
        <f>IF(COUNTBLANK(ТаблДан[[#This Row],[Дата подготовки]:[Периодичность]])&gt;0,"Пустые ячейки", "")</f>
        <v/>
      </c>
    </row>
    <row r="534" spans="2:19" hidden="1" x14ac:dyDescent="0.25">
      <c r="B534" s="19">
        <f>YEAR(IF(ISBLANK(ТаблДан[Срок подготовки]),ТаблДан[Срок отправки],ТаблДан[Срок подготовки]))</f>
        <v>2024</v>
      </c>
      <c r="C534" s="26" t="str">
        <f>TEXT(ТаблДан[[#This Row],[Срок подготовки]],"МММ")</f>
        <v>мар</v>
      </c>
      <c r="D534" s="32">
        <v>45362</v>
      </c>
      <c r="E534" s="32">
        <v>45364</v>
      </c>
      <c r="F534" s="32">
        <v>45363</v>
      </c>
      <c r="G534" s="21">
        <v>45366</v>
      </c>
      <c r="H534" s="22" t="s">
        <v>1</v>
      </c>
      <c r="I534" s="23" t="s">
        <v>86</v>
      </c>
      <c r="J534" s="24" t="s">
        <v>9</v>
      </c>
      <c r="K534" s="25">
        <f>MAX(ТаблДан[Дата подготовки]-ТаблДан[Срок подготовки],0)</f>
        <v>0</v>
      </c>
      <c r="L534" s="25">
        <f>MAX(ТаблДан[[#This Row],[Дата отправки]]-ТаблДан[[#This Row],[Срок отправки]],0)</f>
        <v>0</v>
      </c>
      <c r="M534" s="25">
        <f>IF(ISBLANK(ТаблДан[[#This Row],[Дата подготовки]]),0,-MIN(ТаблДан[Дата подготовки]-ТаблДан[Срок подготовки],0))</f>
        <v>2</v>
      </c>
      <c r="N534" s="25">
        <f>IF(ISBLANK(ТаблДан[[#This Row],[Дата отправки]]),0,-MIN(ТаблДан[Дата отправки]-ТаблДан[Срок отправки],0))</f>
        <v>3</v>
      </c>
      <c r="O534" s="25">
        <f>IF(ISBLANK(ТаблДан[[#This Row],[Дата подготовки]]),0,(ТаблДан[Задержка подготовки]=0)+0)</f>
        <v>1</v>
      </c>
      <c r="P534" s="25">
        <f>IF(ISBLANK(ТаблДан[[#This Row],[Дата подготовки]]),0,1-ТаблДан[[#This Row],[Подготовка без задержки]])</f>
        <v>0</v>
      </c>
      <c r="Q534" s="25">
        <f>IF(ISBLANK(ТаблДан[[#This Row],[Дата отправки]]),0,(ТаблДан[[#This Row],[Задержка отправки]]=0)+0)</f>
        <v>1</v>
      </c>
      <c r="R534" s="25">
        <f>IF(ISBLANK(ТаблДан[[#This Row],[Дата отправки]]),0,1-ТаблДан[[#This Row],[Отправка 
без задержки]])</f>
        <v>0</v>
      </c>
      <c r="S534" s="55" t="str">
        <f>IF(COUNTBLANK(ТаблДан[[#This Row],[Дата подготовки]:[Периодичность]])&gt;0,"Пустые ячейки", "")</f>
        <v/>
      </c>
    </row>
    <row r="535" spans="2:19" hidden="1" x14ac:dyDescent="0.25">
      <c r="B535" s="19">
        <f>YEAR(IF(ISBLANK(ТаблДан[Срок подготовки]),ТаблДан[Срок отправки],ТаблДан[Срок подготовки]))</f>
        <v>2024</v>
      </c>
      <c r="C535" s="26" t="str">
        <f>TEXT(ТаблДан[[#This Row],[Срок подготовки]],"МММ")</f>
        <v>мар</v>
      </c>
      <c r="D535" s="32">
        <v>45362</v>
      </c>
      <c r="E535" s="32">
        <v>45364</v>
      </c>
      <c r="F535" s="32">
        <v>45363</v>
      </c>
      <c r="G535" s="21">
        <v>45366</v>
      </c>
      <c r="H535" s="22" t="s">
        <v>1</v>
      </c>
      <c r="I535" s="23" t="s">
        <v>14</v>
      </c>
      <c r="J535" s="24" t="s">
        <v>9</v>
      </c>
      <c r="K535" s="25">
        <f>MAX(ТаблДан[Дата подготовки]-ТаблДан[Срок подготовки],0)</f>
        <v>0</v>
      </c>
      <c r="L535" s="25">
        <f>MAX(ТаблДан[[#This Row],[Дата отправки]]-ТаблДан[[#This Row],[Срок отправки]],0)</f>
        <v>0</v>
      </c>
      <c r="M535" s="25">
        <f>IF(ISBLANK(ТаблДан[[#This Row],[Дата подготовки]]),0,-MIN(ТаблДан[Дата подготовки]-ТаблДан[Срок подготовки],0))</f>
        <v>2</v>
      </c>
      <c r="N535" s="25">
        <f>IF(ISBLANK(ТаблДан[[#This Row],[Дата отправки]]),0,-MIN(ТаблДан[Дата отправки]-ТаблДан[Срок отправки],0))</f>
        <v>3</v>
      </c>
      <c r="O535" s="25">
        <f>IF(ISBLANK(ТаблДан[[#This Row],[Дата подготовки]]),0,(ТаблДан[Задержка подготовки]=0)+0)</f>
        <v>1</v>
      </c>
      <c r="P535" s="25">
        <f>IF(ISBLANK(ТаблДан[[#This Row],[Дата подготовки]]),0,1-ТаблДан[[#This Row],[Подготовка без задержки]])</f>
        <v>0</v>
      </c>
      <c r="Q535" s="25">
        <f>IF(ISBLANK(ТаблДан[[#This Row],[Дата отправки]]),0,(ТаблДан[[#This Row],[Задержка отправки]]=0)+0)</f>
        <v>1</v>
      </c>
      <c r="R535" s="25">
        <f>IF(ISBLANK(ТаблДан[[#This Row],[Дата отправки]]),0,1-ТаблДан[[#This Row],[Отправка 
без задержки]])</f>
        <v>0</v>
      </c>
      <c r="S535" s="55" t="str">
        <f>IF(COUNTBLANK(ТаблДан[[#This Row],[Дата подготовки]:[Периодичность]])&gt;0,"Пустые ячейки", "")</f>
        <v/>
      </c>
    </row>
    <row r="536" spans="2:19" hidden="1" x14ac:dyDescent="0.25">
      <c r="B536" s="19">
        <f>YEAR(IF(ISBLANK(ТаблДан[Срок подготовки]),ТаблДан[Срок отправки],ТаблДан[Срок подготовки]))</f>
        <v>2024</v>
      </c>
      <c r="C536" s="26" t="str">
        <f>TEXT(ТаблДан[[#This Row],[Срок подготовки]],"МММ")</f>
        <v>мар</v>
      </c>
      <c r="D536" s="32">
        <v>45362</v>
      </c>
      <c r="E536" s="32">
        <v>45364</v>
      </c>
      <c r="F536" s="32">
        <v>45363</v>
      </c>
      <c r="G536" s="21">
        <v>45366</v>
      </c>
      <c r="H536" s="22" t="s">
        <v>1</v>
      </c>
      <c r="I536" s="23" t="s">
        <v>13</v>
      </c>
      <c r="J536" s="24" t="s">
        <v>9</v>
      </c>
      <c r="K536" s="25">
        <f>MAX(ТаблДан[Дата подготовки]-ТаблДан[Срок подготовки],0)</f>
        <v>0</v>
      </c>
      <c r="L536" s="25">
        <f>MAX(ТаблДан[[#This Row],[Дата отправки]]-ТаблДан[[#This Row],[Срок отправки]],0)</f>
        <v>0</v>
      </c>
      <c r="M536" s="25">
        <f>IF(ISBLANK(ТаблДан[[#This Row],[Дата подготовки]]),0,-MIN(ТаблДан[Дата подготовки]-ТаблДан[Срок подготовки],0))</f>
        <v>2</v>
      </c>
      <c r="N536" s="25">
        <f>IF(ISBLANK(ТаблДан[[#This Row],[Дата отправки]]),0,-MIN(ТаблДан[Дата отправки]-ТаблДан[Срок отправки],0))</f>
        <v>3</v>
      </c>
      <c r="O536" s="25">
        <f>IF(ISBLANK(ТаблДан[[#This Row],[Дата подготовки]]),0,(ТаблДан[Задержка подготовки]=0)+0)</f>
        <v>1</v>
      </c>
      <c r="P536" s="25">
        <f>IF(ISBLANK(ТаблДан[[#This Row],[Дата подготовки]]),0,1-ТаблДан[[#This Row],[Подготовка без задержки]])</f>
        <v>0</v>
      </c>
      <c r="Q536" s="25">
        <f>IF(ISBLANK(ТаблДан[[#This Row],[Дата отправки]]),0,(ТаблДан[[#This Row],[Задержка отправки]]=0)+0)</f>
        <v>1</v>
      </c>
      <c r="R536" s="25">
        <f>IF(ISBLANK(ТаблДан[[#This Row],[Дата отправки]]),0,1-ТаблДан[[#This Row],[Отправка 
без задержки]])</f>
        <v>0</v>
      </c>
      <c r="S536" s="55" t="str">
        <f>IF(COUNTBLANK(ТаблДан[[#This Row],[Дата подготовки]:[Периодичность]])&gt;0,"Пустые ячейки", "")</f>
        <v/>
      </c>
    </row>
    <row r="537" spans="2:19" hidden="1" x14ac:dyDescent="0.25">
      <c r="B537" s="19">
        <f>YEAR(IF(ISBLANK(ТаблДан[Срок подготовки]),ТаблДан[Срок отправки],ТаблДан[Срок подготовки]))</f>
        <v>2024</v>
      </c>
      <c r="C537" s="26" t="str">
        <f>TEXT(ТаблДан[[#This Row],[Срок подготовки]],"МММ")</f>
        <v>мар</v>
      </c>
      <c r="D537" s="32">
        <v>45362</v>
      </c>
      <c r="E537" s="32">
        <v>45364</v>
      </c>
      <c r="F537" s="32">
        <v>45363</v>
      </c>
      <c r="G537" s="21">
        <v>45366</v>
      </c>
      <c r="H537" s="22" t="s">
        <v>1</v>
      </c>
      <c r="I537" s="23" t="s">
        <v>83</v>
      </c>
      <c r="J537" s="24" t="s">
        <v>9</v>
      </c>
      <c r="K537" s="25">
        <f>MAX(ТаблДан[Дата подготовки]-ТаблДан[Срок подготовки],0)</f>
        <v>0</v>
      </c>
      <c r="L537" s="25">
        <f>MAX(ТаблДан[[#This Row],[Дата отправки]]-ТаблДан[[#This Row],[Срок отправки]],0)</f>
        <v>0</v>
      </c>
      <c r="M537" s="25">
        <f>IF(ISBLANK(ТаблДан[[#This Row],[Дата подготовки]]),0,-MIN(ТаблДан[Дата подготовки]-ТаблДан[Срок подготовки],0))</f>
        <v>2</v>
      </c>
      <c r="N537" s="25">
        <f>IF(ISBLANK(ТаблДан[[#This Row],[Дата отправки]]),0,-MIN(ТаблДан[Дата отправки]-ТаблДан[Срок отправки],0))</f>
        <v>3</v>
      </c>
      <c r="O537" s="25">
        <f>IF(ISBLANK(ТаблДан[[#This Row],[Дата подготовки]]),0,(ТаблДан[Задержка подготовки]=0)+0)</f>
        <v>1</v>
      </c>
      <c r="P537" s="25">
        <f>IF(ISBLANK(ТаблДан[[#This Row],[Дата подготовки]]),0,1-ТаблДан[[#This Row],[Подготовка без задержки]])</f>
        <v>0</v>
      </c>
      <c r="Q537" s="25">
        <f>IF(ISBLANK(ТаблДан[[#This Row],[Дата отправки]]),0,(ТаблДан[[#This Row],[Задержка отправки]]=0)+0)</f>
        <v>1</v>
      </c>
      <c r="R537" s="25">
        <f>IF(ISBLANK(ТаблДан[[#This Row],[Дата отправки]]),0,1-ТаблДан[[#This Row],[Отправка 
без задержки]])</f>
        <v>0</v>
      </c>
      <c r="S537" s="55" t="str">
        <f>IF(COUNTBLANK(ТаблДан[[#This Row],[Дата подготовки]:[Периодичность]])&gt;0,"Пустые ячейки", "")</f>
        <v/>
      </c>
    </row>
    <row r="538" spans="2:19" hidden="1" x14ac:dyDescent="0.25">
      <c r="B538" s="19">
        <f>YEAR(IF(ISBLANK(ТаблДан[Срок подготовки]),ТаблДан[Срок отправки],ТаблДан[Срок подготовки]))</f>
        <v>2024</v>
      </c>
      <c r="C538" s="26" t="str">
        <f>TEXT(ТаблДан[[#This Row],[Срок подготовки]],"МММ")</f>
        <v>мар</v>
      </c>
      <c r="D538" s="32">
        <v>45362</v>
      </c>
      <c r="E538" s="32">
        <v>45364</v>
      </c>
      <c r="F538" s="32">
        <v>45363</v>
      </c>
      <c r="G538" s="21">
        <v>45366</v>
      </c>
      <c r="H538" s="22" t="s">
        <v>1</v>
      </c>
      <c r="I538" s="23" t="s">
        <v>69</v>
      </c>
      <c r="J538" s="24" t="s">
        <v>9</v>
      </c>
      <c r="K538" s="25">
        <f>MAX(ТаблДан[Дата подготовки]-ТаблДан[Срок подготовки],0)</f>
        <v>0</v>
      </c>
      <c r="L538" s="25">
        <f>MAX(ТаблДан[[#This Row],[Дата отправки]]-ТаблДан[[#This Row],[Срок отправки]],0)</f>
        <v>0</v>
      </c>
      <c r="M538" s="25">
        <f>IF(ISBLANK(ТаблДан[[#This Row],[Дата подготовки]]),0,-MIN(ТаблДан[Дата подготовки]-ТаблДан[Срок подготовки],0))</f>
        <v>2</v>
      </c>
      <c r="N538" s="25">
        <f>IF(ISBLANK(ТаблДан[[#This Row],[Дата отправки]]),0,-MIN(ТаблДан[Дата отправки]-ТаблДан[Срок отправки],0))</f>
        <v>3</v>
      </c>
      <c r="O538" s="25">
        <f>IF(ISBLANK(ТаблДан[[#This Row],[Дата подготовки]]),0,(ТаблДан[Задержка подготовки]=0)+0)</f>
        <v>1</v>
      </c>
      <c r="P538" s="25">
        <f>IF(ISBLANK(ТаблДан[[#This Row],[Дата подготовки]]),0,1-ТаблДан[[#This Row],[Подготовка без задержки]])</f>
        <v>0</v>
      </c>
      <c r="Q538" s="25">
        <f>IF(ISBLANK(ТаблДан[[#This Row],[Дата отправки]]),0,(ТаблДан[[#This Row],[Задержка отправки]]=0)+0)</f>
        <v>1</v>
      </c>
      <c r="R538" s="25">
        <f>IF(ISBLANK(ТаблДан[[#This Row],[Дата отправки]]),0,1-ТаблДан[[#This Row],[Отправка 
без задержки]])</f>
        <v>0</v>
      </c>
      <c r="S538" s="55" t="str">
        <f>IF(COUNTBLANK(ТаблДан[[#This Row],[Дата подготовки]:[Периодичность]])&gt;0,"Пустые ячейки", "")</f>
        <v/>
      </c>
    </row>
    <row r="539" spans="2:19" hidden="1" x14ac:dyDescent="0.25">
      <c r="B539" s="19">
        <f>YEAR(IF(ISBLANK(ТаблДан[Срок подготовки]),ТаблДан[Срок отправки],ТаблДан[Срок подготовки]))</f>
        <v>2024</v>
      </c>
      <c r="C539" s="26" t="str">
        <f>TEXT(ТаблДан[[#This Row],[Срок подготовки]],"МММ")</f>
        <v>мар</v>
      </c>
      <c r="D539" s="32">
        <v>45362</v>
      </c>
      <c r="E539" s="32">
        <v>45364</v>
      </c>
      <c r="F539" s="32">
        <v>45363</v>
      </c>
      <c r="G539" s="21">
        <v>45366</v>
      </c>
      <c r="H539" s="22" t="s">
        <v>1</v>
      </c>
      <c r="I539" s="23" t="s">
        <v>70</v>
      </c>
      <c r="J539" s="24" t="s">
        <v>9</v>
      </c>
      <c r="K539" s="25">
        <f>MAX(ТаблДан[Дата подготовки]-ТаблДан[Срок подготовки],0)</f>
        <v>0</v>
      </c>
      <c r="L539" s="25">
        <f>MAX(ТаблДан[[#This Row],[Дата отправки]]-ТаблДан[[#This Row],[Срок отправки]],0)</f>
        <v>0</v>
      </c>
      <c r="M539" s="25">
        <f>IF(ISBLANK(ТаблДан[[#This Row],[Дата подготовки]]),0,-MIN(ТаблДан[Дата подготовки]-ТаблДан[Срок подготовки],0))</f>
        <v>2</v>
      </c>
      <c r="N539" s="25">
        <f>IF(ISBLANK(ТаблДан[[#This Row],[Дата отправки]]),0,-MIN(ТаблДан[Дата отправки]-ТаблДан[Срок отправки],0))</f>
        <v>3</v>
      </c>
      <c r="O539" s="25">
        <f>IF(ISBLANK(ТаблДан[[#This Row],[Дата подготовки]]),0,(ТаблДан[Задержка подготовки]=0)+0)</f>
        <v>1</v>
      </c>
      <c r="P539" s="25">
        <f>IF(ISBLANK(ТаблДан[[#This Row],[Дата подготовки]]),0,1-ТаблДан[[#This Row],[Подготовка без задержки]])</f>
        <v>0</v>
      </c>
      <c r="Q539" s="25">
        <f>IF(ISBLANK(ТаблДан[[#This Row],[Дата отправки]]),0,(ТаблДан[[#This Row],[Задержка отправки]]=0)+0)</f>
        <v>1</v>
      </c>
      <c r="R539" s="25">
        <f>IF(ISBLANK(ТаблДан[[#This Row],[Дата отправки]]),0,1-ТаблДан[[#This Row],[Отправка 
без задержки]])</f>
        <v>0</v>
      </c>
      <c r="S539" s="55" t="str">
        <f>IF(COUNTBLANK(ТаблДан[[#This Row],[Дата подготовки]:[Периодичность]])&gt;0,"Пустые ячейки", "")</f>
        <v/>
      </c>
    </row>
    <row r="540" spans="2:19" hidden="1" x14ac:dyDescent="0.25">
      <c r="B540" s="19">
        <f>YEAR(IF(ISBLANK(ТаблДан[Срок подготовки]),ТаблДан[Срок отправки],ТаблДан[Срок подготовки]))</f>
        <v>2024</v>
      </c>
      <c r="C540" s="26" t="str">
        <f>TEXT(ТаблДан[[#This Row],[Срок подготовки]],"МММ")</f>
        <v>мар</v>
      </c>
      <c r="D540" s="32">
        <v>45362</v>
      </c>
      <c r="E540" s="32">
        <v>45364</v>
      </c>
      <c r="F540" s="32">
        <v>45363</v>
      </c>
      <c r="G540" s="21">
        <v>45366</v>
      </c>
      <c r="H540" s="22" t="s">
        <v>1</v>
      </c>
      <c r="I540" s="23" t="s">
        <v>84</v>
      </c>
      <c r="J540" s="24" t="s">
        <v>9</v>
      </c>
      <c r="K540" s="25">
        <f>MAX(ТаблДан[Дата подготовки]-ТаблДан[Срок подготовки],0)</f>
        <v>0</v>
      </c>
      <c r="L540" s="25">
        <f>MAX(ТаблДан[[#This Row],[Дата отправки]]-ТаблДан[[#This Row],[Срок отправки]],0)</f>
        <v>0</v>
      </c>
      <c r="M540" s="25">
        <f>IF(ISBLANK(ТаблДан[[#This Row],[Дата подготовки]]),0,-MIN(ТаблДан[Дата подготовки]-ТаблДан[Срок подготовки],0))</f>
        <v>2</v>
      </c>
      <c r="N540" s="25">
        <f>IF(ISBLANK(ТаблДан[[#This Row],[Дата отправки]]),0,-MIN(ТаблДан[Дата отправки]-ТаблДан[Срок отправки],0))</f>
        <v>3</v>
      </c>
      <c r="O540" s="25">
        <f>IF(ISBLANK(ТаблДан[[#This Row],[Дата подготовки]]),0,(ТаблДан[Задержка подготовки]=0)+0)</f>
        <v>1</v>
      </c>
      <c r="P540" s="25">
        <f>IF(ISBLANK(ТаблДан[[#This Row],[Дата подготовки]]),0,1-ТаблДан[[#This Row],[Подготовка без задержки]])</f>
        <v>0</v>
      </c>
      <c r="Q540" s="25">
        <f>IF(ISBLANK(ТаблДан[[#This Row],[Дата отправки]]),0,(ТаблДан[[#This Row],[Задержка отправки]]=0)+0)</f>
        <v>1</v>
      </c>
      <c r="R540" s="25">
        <f>IF(ISBLANK(ТаблДан[[#This Row],[Дата отправки]]),0,1-ТаблДан[[#This Row],[Отправка 
без задержки]])</f>
        <v>0</v>
      </c>
      <c r="S540" s="55" t="str">
        <f>IF(COUNTBLANK(ТаблДан[[#This Row],[Дата подготовки]:[Периодичность]])&gt;0,"Пустые ячейки", "")</f>
        <v/>
      </c>
    </row>
    <row r="541" spans="2:19" hidden="1" x14ac:dyDescent="0.25">
      <c r="B541" s="19">
        <f>YEAR(IF(ISBLANK(ТаблДан[Срок подготовки]),ТаблДан[Срок отправки],ТаблДан[Срок подготовки]))</f>
        <v>2024</v>
      </c>
      <c r="C541" s="26" t="str">
        <f>TEXT(ТаблДан[[#This Row],[Срок подготовки]],"МММ")</f>
        <v>мар</v>
      </c>
      <c r="D541" s="32">
        <v>45362</v>
      </c>
      <c r="E541" s="32">
        <v>45364</v>
      </c>
      <c r="F541" s="32">
        <v>45363</v>
      </c>
      <c r="G541" s="21">
        <v>45366</v>
      </c>
      <c r="H541" s="22" t="s">
        <v>1</v>
      </c>
      <c r="I541" s="23" t="s">
        <v>36</v>
      </c>
      <c r="J541" s="24" t="s">
        <v>9</v>
      </c>
      <c r="K541" s="25">
        <f>MAX(ТаблДан[Дата подготовки]-ТаблДан[Срок подготовки],0)</f>
        <v>0</v>
      </c>
      <c r="L541" s="25">
        <f>MAX(ТаблДан[[#This Row],[Дата отправки]]-ТаблДан[[#This Row],[Срок отправки]],0)</f>
        <v>0</v>
      </c>
      <c r="M541" s="25">
        <f>IF(ISBLANK(ТаблДан[[#This Row],[Дата подготовки]]),0,-MIN(ТаблДан[Дата подготовки]-ТаблДан[Срок подготовки],0))</f>
        <v>2</v>
      </c>
      <c r="N541" s="25">
        <f>IF(ISBLANK(ТаблДан[[#This Row],[Дата отправки]]),0,-MIN(ТаблДан[Дата отправки]-ТаблДан[Срок отправки],0))</f>
        <v>3</v>
      </c>
      <c r="O541" s="25">
        <f>IF(ISBLANK(ТаблДан[[#This Row],[Дата подготовки]]),0,(ТаблДан[Задержка подготовки]=0)+0)</f>
        <v>1</v>
      </c>
      <c r="P541" s="25">
        <f>IF(ISBLANK(ТаблДан[[#This Row],[Дата подготовки]]),0,1-ТаблДан[[#This Row],[Подготовка без задержки]])</f>
        <v>0</v>
      </c>
      <c r="Q541" s="25">
        <f>IF(ISBLANK(ТаблДан[[#This Row],[Дата отправки]]),0,(ТаблДан[[#This Row],[Задержка отправки]]=0)+0)</f>
        <v>1</v>
      </c>
      <c r="R541" s="25">
        <f>IF(ISBLANK(ТаблДан[[#This Row],[Дата отправки]]),0,1-ТаблДан[[#This Row],[Отправка 
без задержки]])</f>
        <v>0</v>
      </c>
      <c r="S541" s="55" t="str">
        <f>IF(COUNTBLANK(ТаблДан[[#This Row],[Дата подготовки]:[Периодичность]])&gt;0,"Пустые ячейки", "")</f>
        <v/>
      </c>
    </row>
    <row r="542" spans="2:19" hidden="1" x14ac:dyDescent="0.25">
      <c r="B542" s="19">
        <f>YEAR(IF(ISBLANK(ТаблДан[Срок подготовки]),ТаблДан[Срок отправки],ТаблДан[Срок подготовки]))</f>
        <v>2024</v>
      </c>
      <c r="C542" s="26" t="str">
        <f>TEXT(ТаблДан[[#This Row],[Срок подготовки]],"МММ")</f>
        <v>апр</v>
      </c>
      <c r="D542" s="32">
        <v>45385</v>
      </c>
      <c r="E542" s="21">
        <v>45387</v>
      </c>
      <c r="F542" s="32">
        <v>45385</v>
      </c>
      <c r="G542" s="21">
        <v>45387</v>
      </c>
      <c r="H542" s="22" t="s">
        <v>0</v>
      </c>
      <c r="I542" s="23" t="s">
        <v>31</v>
      </c>
      <c r="J542" s="24" t="s">
        <v>11</v>
      </c>
      <c r="K542" s="25">
        <f>MAX(ТаблДан[Дата подготовки]-ТаблДан[Срок подготовки],0)</f>
        <v>0</v>
      </c>
      <c r="L542" s="25">
        <f>MAX(ТаблДан[[#This Row],[Дата отправки]]-ТаблДан[[#This Row],[Срок отправки]],0)</f>
        <v>0</v>
      </c>
      <c r="M542" s="25">
        <f>IF(ISBLANK(ТаблДан[[#This Row],[Дата подготовки]]),0,-MIN(ТаблДан[Дата подготовки]-ТаблДан[Срок подготовки],0))</f>
        <v>2</v>
      </c>
      <c r="N542" s="25">
        <f>IF(ISBLANK(ТаблДан[[#This Row],[Дата отправки]]),0,-MIN(ТаблДан[Дата отправки]-ТаблДан[Срок отправки],0))</f>
        <v>2</v>
      </c>
      <c r="O542" s="25">
        <f>IF(ISBLANK(ТаблДан[[#This Row],[Дата подготовки]]),0,(ТаблДан[Задержка подготовки]=0)+0)</f>
        <v>1</v>
      </c>
      <c r="P542" s="25">
        <f>IF(ISBLANK(ТаблДан[[#This Row],[Дата подготовки]]),0,1-ТаблДан[[#This Row],[Подготовка без задержки]])</f>
        <v>0</v>
      </c>
      <c r="Q542" s="25">
        <f>IF(ISBLANK(ТаблДан[[#This Row],[Дата отправки]]),0,(ТаблДан[[#This Row],[Задержка отправки]]=0)+0)</f>
        <v>1</v>
      </c>
      <c r="R542" s="25">
        <f>IF(ISBLANK(ТаблДан[[#This Row],[Дата отправки]]),0,1-ТаблДан[[#This Row],[Отправка 
без задержки]])</f>
        <v>0</v>
      </c>
      <c r="S542" s="55" t="str">
        <f>IF(COUNTBLANK(ТаблДан[[#This Row],[Дата подготовки]:[Периодичность]])&gt;0,"Пустые ячейки", "")</f>
        <v/>
      </c>
    </row>
    <row r="543" spans="2:19" ht="25.5" hidden="1" x14ac:dyDescent="0.25">
      <c r="B543" s="19">
        <f>YEAR(IF(ISBLANK(ТаблДан[Срок подготовки]),ТаблДан[Срок отправки],ТаблДан[Срок подготовки]))</f>
        <v>2024</v>
      </c>
      <c r="C543" s="26" t="str">
        <f>TEXT(ТаблДан[[#This Row],[Срок подготовки]],"МММ")</f>
        <v>апр</v>
      </c>
      <c r="D543" s="32">
        <v>45385</v>
      </c>
      <c r="E543" s="21">
        <v>45387</v>
      </c>
      <c r="F543" s="32">
        <v>45385</v>
      </c>
      <c r="G543" s="21">
        <v>45387</v>
      </c>
      <c r="H543" s="22" t="s">
        <v>0</v>
      </c>
      <c r="I543" s="48" t="s">
        <v>32</v>
      </c>
      <c r="J543" s="24" t="s">
        <v>11</v>
      </c>
      <c r="K543" s="25">
        <f>MAX(ТаблДан[Дата подготовки]-ТаблДан[Срок подготовки],0)</f>
        <v>0</v>
      </c>
      <c r="L543" s="25">
        <f>MAX(ТаблДан[[#This Row],[Дата отправки]]-ТаблДан[[#This Row],[Срок отправки]],0)</f>
        <v>0</v>
      </c>
      <c r="M543" s="25">
        <f>IF(ISBLANK(ТаблДан[[#This Row],[Дата подготовки]]),0,-MIN(ТаблДан[Дата подготовки]-ТаблДан[Срок подготовки],0))</f>
        <v>2</v>
      </c>
      <c r="N543" s="25">
        <f>IF(ISBLANK(ТаблДан[[#This Row],[Дата отправки]]),0,-MIN(ТаблДан[Дата отправки]-ТаблДан[Срок отправки],0))</f>
        <v>2</v>
      </c>
      <c r="O543" s="25">
        <f>IF(ISBLANK(ТаблДан[[#This Row],[Дата подготовки]]),0,(ТаблДан[Задержка подготовки]=0)+0)</f>
        <v>1</v>
      </c>
      <c r="P543" s="25">
        <f>IF(ISBLANK(ТаблДан[[#This Row],[Дата подготовки]]),0,1-ТаблДан[[#This Row],[Подготовка без задержки]])</f>
        <v>0</v>
      </c>
      <c r="Q543" s="25">
        <f>IF(ISBLANK(ТаблДан[[#This Row],[Дата отправки]]),0,(ТаблДан[[#This Row],[Задержка отправки]]=0)+0)</f>
        <v>1</v>
      </c>
      <c r="R543" s="25">
        <f>IF(ISBLANK(ТаблДан[[#This Row],[Дата отправки]]),0,1-ТаблДан[[#This Row],[Отправка 
без задержки]])</f>
        <v>0</v>
      </c>
      <c r="S543" s="55" t="str">
        <f>IF(COUNTBLANK(ТаблДан[[#This Row],[Дата подготовки]:[Периодичность]])&gt;0,"Пустые ячейки", "")</f>
        <v/>
      </c>
    </row>
    <row r="544" spans="2:19" hidden="1" x14ac:dyDescent="0.25">
      <c r="B544" s="19">
        <f>YEAR(IF(ISBLANK(ТаблДан[Срок подготовки]),ТаблДан[Срок отправки],ТаблДан[Срок подготовки]))</f>
        <v>2024</v>
      </c>
      <c r="C544" s="26" t="str">
        <f>TEXT(ТаблДан[[#This Row],[Срок подготовки]],"МММ")</f>
        <v>апр</v>
      </c>
      <c r="D544" s="32">
        <v>45390</v>
      </c>
      <c r="E544" s="32">
        <v>45393</v>
      </c>
      <c r="F544" s="32">
        <v>45392</v>
      </c>
      <c r="G544" s="21">
        <v>45397</v>
      </c>
      <c r="H544" s="22" t="s">
        <v>1</v>
      </c>
      <c r="I544" s="23" t="s">
        <v>85</v>
      </c>
      <c r="J544" s="24" t="s">
        <v>9</v>
      </c>
      <c r="K544" s="25">
        <f>MAX(ТаблДан[Дата подготовки]-ТаблДан[Срок подготовки],0)</f>
        <v>0</v>
      </c>
      <c r="L544" s="25">
        <f>MAX(ТаблДан[[#This Row],[Дата отправки]]-ТаблДан[[#This Row],[Срок отправки]],0)</f>
        <v>0</v>
      </c>
      <c r="M544" s="25">
        <f>IF(ISBLANK(ТаблДан[[#This Row],[Дата подготовки]]),0,-MIN(ТаблДан[Дата подготовки]-ТаблДан[Срок подготовки],0))</f>
        <v>3</v>
      </c>
      <c r="N544" s="25">
        <f>IF(ISBLANK(ТаблДан[[#This Row],[Дата отправки]]),0,-MIN(ТаблДан[Дата отправки]-ТаблДан[Срок отправки],0))</f>
        <v>5</v>
      </c>
      <c r="O544" s="25">
        <f>IF(ISBLANK(ТаблДан[[#This Row],[Дата подготовки]]),0,(ТаблДан[Задержка подготовки]=0)+0)</f>
        <v>1</v>
      </c>
      <c r="P544" s="25">
        <f>IF(ISBLANK(ТаблДан[[#This Row],[Дата подготовки]]),0,1-ТаблДан[[#This Row],[Подготовка без задержки]])</f>
        <v>0</v>
      </c>
      <c r="Q544" s="25">
        <f>IF(ISBLANK(ТаблДан[[#This Row],[Дата отправки]]),0,(ТаблДан[[#This Row],[Задержка отправки]]=0)+0)</f>
        <v>1</v>
      </c>
      <c r="R544" s="25">
        <f>IF(ISBLANK(ТаблДан[[#This Row],[Дата отправки]]),0,1-ТаблДан[[#This Row],[Отправка 
без задержки]])</f>
        <v>0</v>
      </c>
      <c r="S544" s="55" t="str">
        <f>IF(COUNTBLANK(ТаблДан[[#This Row],[Дата подготовки]:[Периодичность]])&gt;0,"Пустые ячейки", "")</f>
        <v/>
      </c>
    </row>
    <row r="545" spans="2:19" hidden="1" x14ac:dyDescent="0.25">
      <c r="B545" s="19">
        <f>YEAR(IF(ISBLANK(ТаблДан[Срок подготовки]),ТаблДан[Срок отправки],ТаблДан[Срок подготовки]))</f>
        <v>2024</v>
      </c>
      <c r="C545" s="26" t="str">
        <f>TEXT(ТаблДан[[#This Row],[Срок подготовки]],"МММ")</f>
        <v>апр</v>
      </c>
      <c r="D545" s="32">
        <v>45390</v>
      </c>
      <c r="E545" s="32">
        <v>45393</v>
      </c>
      <c r="F545" s="32">
        <v>45392</v>
      </c>
      <c r="G545" s="21">
        <v>45397</v>
      </c>
      <c r="H545" s="22" t="s">
        <v>1</v>
      </c>
      <c r="I545" s="23" t="s">
        <v>86</v>
      </c>
      <c r="J545" s="24" t="s">
        <v>9</v>
      </c>
      <c r="K545" s="25">
        <f>MAX(ТаблДан[Дата подготовки]-ТаблДан[Срок подготовки],0)</f>
        <v>0</v>
      </c>
      <c r="L545" s="25">
        <f>MAX(ТаблДан[[#This Row],[Дата отправки]]-ТаблДан[[#This Row],[Срок отправки]],0)</f>
        <v>0</v>
      </c>
      <c r="M545" s="25">
        <f>IF(ISBLANK(ТаблДан[[#This Row],[Дата подготовки]]),0,-MIN(ТаблДан[Дата подготовки]-ТаблДан[Срок подготовки],0))</f>
        <v>3</v>
      </c>
      <c r="N545" s="25">
        <f>IF(ISBLANK(ТаблДан[[#This Row],[Дата отправки]]),0,-MIN(ТаблДан[Дата отправки]-ТаблДан[Срок отправки],0))</f>
        <v>5</v>
      </c>
      <c r="O545" s="25">
        <f>IF(ISBLANK(ТаблДан[[#This Row],[Дата подготовки]]),0,(ТаблДан[Задержка подготовки]=0)+0)</f>
        <v>1</v>
      </c>
      <c r="P545" s="25">
        <f>IF(ISBLANK(ТаблДан[[#This Row],[Дата подготовки]]),0,1-ТаблДан[[#This Row],[Подготовка без задержки]])</f>
        <v>0</v>
      </c>
      <c r="Q545" s="25">
        <f>IF(ISBLANK(ТаблДан[[#This Row],[Дата отправки]]),0,(ТаблДан[[#This Row],[Задержка отправки]]=0)+0)</f>
        <v>1</v>
      </c>
      <c r="R545" s="25">
        <f>IF(ISBLANK(ТаблДан[[#This Row],[Дата отправки]]),0,1-ТаблДан[[#This Row],[Отправка 
без задержки]])</f>
        <v>0</v>
      </c>
      <c r="S545" s="55" t="str">
        <f>IF(COUNTBLANK(ТаблДан[[#This Row],[Дата подготовки]:[Периодичность]])&gt;0,"Пустые ячейки", "")</f>
        <v/>
      </c>
    </row>
    <row r="546" spans="2:19" hidden="1" x14ac:dyDescent="0.25">
      <c r="B546" s="19">
        <f>YEAR(IF(ISBLANK(ТаблДан[Срок подготовки]),ТаблДан[Срок отправки],ТаблДан[Срок подготовки]))</f>
        <v>2024</v>
      </c>
      <c r="C546" s="26" t="str">
        <f>TEXT(ТаблДан[[#This Row],[Срок подготовки]],"МММ")</f>
        <v>апр</v>
      </c>
      <c r="D546" s="32">
        <v>45390</v>
      </c>
      <c r="E546" s="32">
        <v>45393</v>
      </c>
      <c r="F546" s="32">
        <v>45392</v>
      </c>
      <c r="G546" s="21">
        <v>45397</v>
      </c>
      <c r="H546" s="22" t="s">
        <v>1</v>
      </c>
      <c r="I546" s="23" t="s">
        <v>14</v>
      </c>
      <c r="J546" s="24" t="s">
        <v>9</v>
      </c>
      <c r="K546" s="25">
        <f>MAX(ТаблДан[Дата подготовки]-ТаблДан[Срок подготовки],0)</f>
        <v>0</v>
      </c>
      <c r="L546" s="25">
        <f>MAX(ТаблДан[[#This Row],[Дата отправки]]-ТаблДан[[#This Row],[Срок отправки]],0)</f>
        <v>0</v>
      </c>
      <c r="M546" s="25">
        <f>IF(ISBLANK(ТаблДан[[#This Row],[Дата подготовки]]),0,-MIN(ТаблДан[Дата подготовки]-ТаблДан[Срок подготовки],0))</f>
        <v>3</v>
      </c>
      <c r="N546" s="25">
        <f>IF(ISBLANK(ТаблДан[[#This Row],[Дата отправки]]),0,-MIN(ТаблДан[Дата отправки]-ТаблДан[Срок отправки],0))</f>
        <v>5</v>
      </c>
      <c r="O546" s="25">
        <f>IF(ISBLANK(ТаблДан[[#This Row],[Дата подготовки]]),0,(ТаблДан[Задержка подготовки]=0)+0)</f>
        <v>1</v>
      </c>
      <c r="P546" s="25">
        <f>IF(ISBLANK(ТаблДан[[#This Row],[Дата подготовки]]),0,1-ТаблДан[[#This Row],[Подготовка без задержки]])</f>
        <v>0</v>
      </c>
      <c r="Q546" s="25">
        <f>IF(ISBLANK(ТаблДан[[#This Row],[Дата отправки]]),0,(ТаблДан[[#This Row],[Задержка отправки]]=0)+0)</f>
        <v>1</v>
      </c>
      <c r="R546" s="25">
        <f>IF(ISBLANK(ТаблДан[[#This Row],[Дата отправки]]),0,1-ТаблДан[[#This Row],[Отправка 
без задержки]])</f>
        <v>0</v>
      </c>
      <c r="S546" s="55" t="str">
        <f>IF(COUNTBLANK(ТаблДан[[#This Row],[Дата подготовки]:[Периодичность]])&gt;0,"Пустые ячейки", "")</f>
        <v/>
      </c>
    </row>
    <row r="547" spans="2:19" hidden="1" x14ac:dyDescent="0.25">
      <c r="B547" s="19">
        <f>YEAR(IF(ISBLANK(ТаблДан[Срок подготовки]),ТаблДан[Срок отправки],ТаблДан[Срок подготовки]))</f>
        <v>2024</v>
      </c>
      <c r="C547" s="26" t="str">
        <f>TEXT(ТаблДан[[#This Row],[Срок подготовки]],"МММ")</f>
        <v>апр</v>
      </c>
      <c r="D547" s="32">
        <v>45390</v>
      </c>
      <c r="E547" s="32">
        <v>45393</v>
      </c>
      <c r="F547" s="32">
        <v>45392</v>
      </c>
      <c r="G547" s="21">
        <v>45397</v>
      </c>
      <c r="H547" s="22" t="s">
        <v>1</v>
      </c>
      <c r="I547" s="23" t="s">
        <v>13</v>
      </c>
      <c r="J547" s="24" t="s">
        <v>9</v>
      </c>
      <c r="K547" s="25">
        <f>MAX(ТаблДан[Дата подготовки]-ТаблДан[Срок подготовки],0)</f>
        <v>0</v>
      </c>
      <c r="L547" s="25">
        <f>MAX(ТаблДан[[#This Row],[Дата отправки]]-ТаблДан[[#This Row],[Срок отправки]],0)</f>
        <v>0</v>
      </c>
      <c r="M547" s="25">
        <f>IF(ISBLANK(ТаблДан[[#This Row],[Дата подготовки]]),0,-MIN(ТаблДан[Дата подготовки]-ТаблДан[Срок подготовки],0))</f>
        <v>3</v>
      </c>
      <c r="N547" s="25">
        <f>IF(ISBLANK(ТаблДан[[#This Row],[Дата отправки]]),0,-MIN(ТаблДан[Дата отправки]-ТаблДан[Срок отправки],0))</f>
        <v>5</v>
      </c>
      <c r="O547" s="25">
        <f>IF(ISBLANK(ТаблДан[[#This Row],[Дата подготовки]]),0,(ТаблДан[Задержка подготовки]=0)+0)</f>
        <v>1</v>
      </c>
      <c r="P547" s="25">
        <f>IF(ISBLANK(ТаблДан[[#This Row],[Дата подготовки]]),0,1-ТаблДан[[#This Row],[Подготовка без задержки]])</f>
        <v>0</v>
      </c>
      <c r="Q547" s="25">
        <f>IF(ISBLANK(ТаблДан[[#This Row],[Дата отправки]]),0,(ТаблДан[[#This Row],[Задержка отправки]]=0)+0)</f>
        <v>1</v>
      </c>
      <c r="R547" s="25">
        <f>IF(ISBLANK(ТаблДан[[#This Row],[Дата отправки]]),0,1-ТаблДан[[#This Row],[Отправка 
без задержки]])</f>
        <v>0</v>
      </c>
      <c r="S547" s="55" t="str">
        <f>IF(COUNTBLANK(ТаблДан[[#This Row],[Дата подготовки]:[Периодичность]])&gt;0,"Пустые ячейки", "")</f>
        <v/>
      </c>
    </row>
    <row r="548" spans="2:19" hidden="1" x14ac:dyDescent="0.25">
      <c r="B548" s="19">
        <f>YEAR(IF(ISBLANK(ТаблДан[Срок подготовки]),ТаблДан[Срок отправки],ТаблДан[Срок подготовки]))</f>
        <v>2024</v>
      </c>
      <c r="C548" s="26" t="str">
        <f>TEXT(ТаблДан[[#This Row],[Срок подготовки]],"МММ")</f>
        <v>апр</v>
      </c>
      <c r="D548" s="32">
        <v>45390</v>
      </c>
      <c r="E548" s="32">
        <v>45393</v>
      </c>
      <c r="F548" s="32">
        <v>45392</v>
      </c>
      <c r="G548" s="21">
        <v>45397</v>
      </c>
      <c r="H548" s="22" t="s">
        <v>1</v>
      </c>
      <c r="I548" s="23" t="s">
        <v>83</v>
      </c>
      <c r="J548" s="24" t="s">
        <v>9</v>
      </c>
      <c r="K548" s="25">
        <f>MAX(ТаблДан[Дата подготовки]-ТаблДан[Срок подготовки],0)</f>
        <v>0</v>
      </c>
      <c r="L548" s="25">
        <f>MAX(ТаблДан[[#This Row],[Дата отправки]]-ТаблДан[[#This Row],[Срок отправки]],0)</f>
        <v>0</v>
      </c>
      <c r="M548" s="25">
        <f>IF(ISBLANK(ТаблДан[[#This Row],[Дата подготовки]]),0,-MIN(ТаблДан[Дата подготовки]-ТаблДан[Срок подготовки],0))</f>
        <v>3</v>
      </c>
      <c r="N548" s="25">
        <f>IF(ISBLANK(ТаблДан[[#This Row],[Дата отправки]]),0,-MIN(ТаблДан[Дата отправки]-ТаблДан[Срок отправки],0))</f>
        <v>5</v>
      </c>
      <c r="O548" s="25">
        <f>IF(ISBLANK(ТаблДан[[#This Row],[Дата подготовки]]),0,(ТаблДан[Задержка подготовки]=0)+0)</f>
        <v>1</v>
      </c>
      <c r="P548" s="25">
        <f>IF(ISBLANK(ТаблДан[[#This Row],[Дата подготовки]]),0,1-ТаблДан[[#This Row],[Подготовка без задержки]])</f>
        <v>0</v>
      </c>
      <c r="Q548" s="25">
        <f>IF(ISBLANK(ТаблДан[[#This Row],[Дата отправки]]),0,(ТаблДан[[#This Row],[Задержка отправки]]=0)+0)</f>
        <v>1</v>
      </c>
      <c r="R548" s="25">
        <f>IF(ISBLANK(ТаблДан[[#This Row],[Дата отправки]]),0,1-ТаблДан[[#This Row],[Отправка 
без задержки]])</f>
        <v>0</v>
      </c>
      <c r="S548" s="55" t="str">
        <f>IF(COUNTBLANK(ТаблДан[[#This Row],[Дата подготовки]:[Периодичность]])&gt;0,"Пустые ячейки", "")</f>
        <v/>
      </c>
    </row>
    <row r="549" spans="2:19" hidden="1" x14ac:dyDescent="0.25">
      <c r="B549" s="19">
        <f>YEAR(IF(ISBLANK(ТаблДан[Срок подготовки]),ТаблДан[Срок отправки],ТаблДан[Срок подготовки]))</f>
        <v>2024</v>
      </c>
      <c r="C549" s="26" t="str">
        <f>TEXT(ТаблДан[[#This Row],[Срок подготовки]],"МММ")</f>
        <v>апр</v>
      </c>
      <c r="D549" s="32">
        <v>45390</v>
      </c>
      <c r="E549" s="32">
        <v>45393</v>
      </c>
      <c r="F549" s="32">
        <v>45392</v>
      </c>
      <c r="G549" s="21">
        <v>45397</v>
      </c>
      <c r="H549" s="22" t="s">
        <v>1</v>
      </c>
      <c r="I549" s="23" t="s">
        <v>69</v>
      </c>
      <c r="J549" s="24" t="s">
        <v>9</v>
      </c>
      <c r="K549" s="25">
        <f>MAX(ТаблДан[Дата подготовки]-ТаблДан[Срок подготовки],0)</f>
        <v>0</v>
      </c>
      <c r="L549" s="25">
        <f>MAX(ТаблДан[[#This Row],[Дата отправки]]-ТаблДан[[#This Row],[Срок отправки]],0)</f>
        <v>0</v>
      </c>
      <c r="M549" s="25">
        <f>IF(ISBLANK(ТаблДан[[#This Row],[Дата подготовки]]),0,-MIN(ТаблДан[Дата подготовки]-ТаблДан[Срок подготовки],0))</f>
        <v>3</v>
      </c>
      <c r="N549" s="25">
        <f>IF(ISBLANK(ТаблДан[[#This Row],[Дата отправки]]),0,-MIN(ТаблДан[Дата отправки]-ТаблДан[Срок отправки],0))</f>
        <v>5</v>
      </c>
      <c r="O549" s="25">
        <f>IF(ISBLANK(ТаблДан[[#This Row],[Дата подготовки]]),0,(ТаблДан[Задержка подготовки]=0)+0)</f>
        <v>1</v>
      </c>
      <c r="P549" s="25">
        <f>IF(ISBLANK(ТаблДан[[#This Row],[Дата подготовки]]),0,1-ТаблДан[[#This Row],[Подготовка без задержки]])</f>
        <v>0</v>
      </c>
      <c r="Q549" s="25">
        <f>IF(ISBLANK(ТаблДан[[#This Row],[Дата отправки]]),0,(ТаблДан[[#This Row],[Задержка отправки]]=0)+0)</f>
        <v>1</v>
      </c>
      <c r="R549" s="25">
        <f>IF(ISBLANK(ТаблДан[[#This Row],[Дата отправки]]),0,1-ТаблДан[[#This Row],[Отправка 
без задержки]])</f>
        <v>0</v>
      </c>
      <c r="S549" s="55" t="str">
        <f>IF(COUNTBLANK(ТаблДан[[#This Row],[Дата подготовки]:[Периодичность]])&gt;0,"Пустые ячейки", "")</f>
        <v/>
      </c>
    </row>
    <row r="550" spans="2:19" hidden="1" x14ac:dyDescent="0.25">
      <c r="B550" s="19">
        <f>YEAR(IF(ISBLANK(ТаблДан[Срок подготовки]),ТаблДан[Срок отправки],ТаблДан[Срок подготовки]))</f>
        <v>2024</v>
      </c>
      <c r="C550" s="26" t="str">
        <f>TEXT(ТаблДан[[#This Row],[Срок подготовки]],"МММ")</f>
        <v>апр</v>
      </c>
      <c r="D550" s="32">
        <v>45390</v>
      </c>
      <c r="E550" s="32">
        <v>45393</v>
      </c>
      <c r="F550" s="32">
        <v>45392</v>
      </c>
      <c r="G550" s="21">
        <v>45397</v>
      </c>
      <c r="H550" s="22" t="s">
        <v>1</v>
      </c>
      <c r="I550" s="23" t="s">
        <v>70</v>
      </c>
      <c r="J550" s="24" t="s">
        <v>9</v>
      </c>
      <c r="K550" s="25">
        <f>MAX(ТаблДан[Дата подготовки]-ТаблДан[Срок подготовки],0)</f>
        <v>0</v>
      </c>
      <c r="L550" s="25">
        <f>MAX(ТаблДан[[#This Row],[Дата отправки]]-ТаблДан[[#This Row],[Срок отправки]],0)</f>
        <v>0</v>
      </c>
      <c r="M550" s="25">
        <f>IF(ISBLANK(ТаблДан[[#This Row],[Дата подготовки]]),0,-MIN(ТаблДан[Дата подготовки]-ТаблДан[Срок подготовки],0))</f>
        <v>3</v>
      </c>
      <c r="N550" s="25">
        <f>IF(ISBLANK(ТаблДан[[#This Row],[Дата отправки]]),0,-MIN(ТаблДан[Дата отправки]-ТаблДан[Срок отправки],0))</f>
        <v>5</v>
      </c>
      <c r="O550" s="25">
        <f>IF(ISBLANK(ТаблДан[[#This Row],[Дата подготовки]]),0,(ТаблДан[Задержка подготовки]=0)+0)</f>
        <v>1</v>
      </c>
      <c r="P550" s="25">
        <f>IF(ISBLANK(ТаблДан[[#This Row],[Дата подготовки]]),0,1-ТаблДан[[#This Row],[Подготовка без задержки]])</f>
        <v>0</v>
      </c>
      <c r="Q550" s="25">
        <f>IF(ISBLANK(ТаблДан[[#This Row],[Дата отправки]]),0,(ТаблДан[[#This Row],[Задержка отправки]]=0)+0)</f>
        <v>1</v>
      </c>
      <c r="R550" s="25">
        <f>IF(ISBLANK(ТаблДан[[#This Row],[Дата отправки]]),0,1-ТаблДан[[#This Row],[Отправка 
без задержки]])</f>
        <v>0</v>
      </c>
      <c r="S550" s="55" t="str">
        <f>IF(COUNTBLANK(ТаблДан[[#This Row],[Дата подготовки]:[Периодичность]])&gt;0,"Пустые ячейки", "")</f>
        <v/>
      </c>
    </row>
    <row r="551" spans="2:19" hidden="1" x14ac:dyDescent="0.25">
      <c r="B551" s="19">
        <f>YEAR(IF(ISBLANK(ТаблДан[Срок подготовки]),ТаблДан[Срок отправки],ТаблДан[Срок подготовки]))</f>
        <v>2024</v>
      </c>
      <c r="C551" s="26" t="str">
        <f>TEXT(ТаблДан[[#This Row],[Срок подготовки]],"МММ")</f>
        <v>май</v>
      </c>
      <c r="D551" s="32">
        <v>45420</v>
      </c>
      <c r="E551" s="32">
        <v>45425</v>
      </c>
      <c r="F551" s="32">
        <v>45420</v>
      </c>
      <c r="G551" s="21">
        <v>45427</v>
      </c>
      <c r="H551" s="22" t="s">
        <v>1</v>
      </c>
      <c r="I551" s="23" t="s">
        <v>85</v>
      </c>
      <c r="J551" s="24" t="s">
        <v>9</v>
      </c>
      <c r="K551" s="25">
        <f>MAX(ТаблДан[Дата подготовки]-ТаблДан[Срок подготовки],0)</f>
        <v>0</v>
      </c>
      <c r="L551" s="25">
        <f>MAX(ТаблДан[[#This Row],[Дата отправки]]-ТаблДан[[#This Row],[Срок отправки]],0)</f>
        <v>0</v>
      </c>
      <c r="M551" s="25">
        <f>IF(ISBLANK(ТаблДан[[#This Row],[Дата подготовки]]),0,-MIN(ТаблДан[Дата подготовки]-ТаблДан[Срок подготовки],0))</f>
        <v>5</v>
      </c>
      <c r="N551" s="25">
        <f>IF(ISBLANK(ТаблДан[[#This Row],[Дата отправки]]),0,-MIN(ТаблДан[Дата отправки]-ТаблДан[Срок отправки],0))</f>
        <v>7</v>
      </c>
      <c r="O551" s="25">
        <f>IF(ISBLANK(ТаблДан[[#This Row],[Дата подготовки]]),0,(ТаблДан[Задержка подготовки]=0)+0)</f>
        <v>1</v>
      </c>
      <c r="P551" s="25">
        <f>IF(ISBLANK(ТаблДан[[#This Row],[Дата подготовки]]),0,1-ТаблДан[[#This Row],[Подготовка без задержки]])</f>
        <v>0</v>
      </c>
      <c r="Q551" s="25">
        <f>IF(ISBLANK(ТаблДан[[#This Row],[Дата отправки]]),0,(ТаблДан[[#This Row],[Задержка отправки]]=0)+0)</f>
        <v>1</v>
      </c>
      <c r="R551" s="25">
        <f>IF(ISBLANK(ТаблДан[[#This Row],[Дата отправки]]),0,1-ТаблДан[[#This Row],[Отправка 
без задержки]])</f>
        <v>0</v>
      </c>
      <c r="S551" s="55" t="str">
        <f>IF(COUNTBLANK(ТаблДан[[#This Row],[Дата подготовки]:[Периодичность]])&gt;0,"Пустые ячейки", "")</f>
        <v/>
      </c>
    </row>
    <row r="552" spans="2:19" hidden="1" x14ac:dyDescent="0.25">
      <c r="B552" s="19">
        <f>YEAR(IF(ISBLANK(ТаблДан[Срок подготовки]),ТаблДан[Срок отправки],ТаблДан[Срок подготовки]))</f>
        <v>2024</v>
      </c>
      <c r="C552" s="26" t="str">
        <f>TEXT(ТаблДан[[#This Row],[Срок подготовки]],"МММ")</f>
        <v>май</v>
      </c>
      <c r="D552" s="32">
        <v>45420</v>
      </c>
      <c r="E552" s="32">
        <v>45425</v>
      </c>
      <c r="F552" s="32">
        <v>45420</v>
      </c>
      <c r="G552" s="21">
        <v>45427</v>
      </c>
      <c r="H552" s="22" t="s">
        <v>1</v>
      </c>
      <c r="I552" s="23" t="s">
        <v>86</v>
      </c>
      <c r="J552" s="24" t="s">
        <v>9</v>
      </c>
      <c r="K552" s="25">
        <f>MAX(ТаблДан[Дата подготовки]-ТаблДан[Срок подготовки],0)</f>
        <v>0</v>
      </c>
      <c r="L552" s="25">
        <f>MAX(ТаблДан[[#This Row],[Дата отправки]]-ТаблДан[[#This Row],[Срок отправки]],0)</f>
        <v>0</v>
      </c>
      <c r="M552" s="25">
        <f>IF(ISBLANK(ТаблДан[[#This Row],[Дата подготовки]]),0,-MIN(ТаблДан[Дата подготовки]-ТаблДан[Срок подготовки],0))</f>
        <v>5</v>
      </c>
      <c r="N552" s="25">
        <f>IF(ISBLANK(ТаблДан[[#This Row],[Дата отправки]]),0,-MIN(ТаблДан[Дата отправки]-ТаблДан[Срок отправки],0))</f>
        <v>7</v>
      </c>
      <c r="O552" s="25">
        <f>IF(ISBLANK(ТаблДан[[#This Row],[Дата подготовки]]),0,(ТаблДан[Задержка подготовки]=0)+0)</f>
        <v>1</v>
      </c>
      <c r="P552" s="25">
        <f>IF(ISBLANK(ТаблДан[[#This Row],[Дата подготовки]]),0,1-ТаблДан[[#This Row],[Подготовка без задержки]])</f>
        <v>0</v>
      </c>
      <c r="Q552" s="25">
        <f>IF(ISBLANK(ТаблДан[[#This Row],[Дата отправки]]),0,(ТаблДан[[#This Row],[Задержка отправки]]=0)+0)</f>
        <v>1</v>
      </c>
      <c r="R552" s="25">
        <f>IF(ISBLANK(ТаблДан[[#This Row],[Дата отправки]]),0,1-ТаблДан[[#This Row],[Отправка 
без задержки]])</f>
        <v>0</v>
      </c>
      <c r="S552" s="55" t="str">
        <f>IF(COUNTBLANK(ТаблДан[[#This Row],[Дата подготовки]:[Периодичность]])&gt;0,"Пустые ячейки", "")</f>
        <v/>
      </c>
    </row>
    <row r="553" spans="2:19" hidden="1" x14ac:dyDescent="0.25">
      <c r="B553" s="19">
        <f>YEAR(IF(ISBLANK(ТаблДан[Срок подготовки]),ТаблДан[Срок отправки],ТаблДан[Срок подготовки]))</f>
        <v>2024</v>
      </c>
      <c r="C553" s="26" t="str">
        <f>TEXT(ТаблДан[[#This Row],[Срок подготовки]],"МММ")</f>
        <v>май</v>
      </c>
      <c r="D553" s="32">
        <v>45420</v>
      </c>
      <c r="E553" s="32">
        <v>45425</v>
      </c>
      <c r="F553" s="32">
        <v>45420</v>
      </c>
      <c r="G553" s="21">
        <v>45427</v>
      </c>
      <c r="H553" s="22" t="s">
        <v>1</v>
      </c>
      <c r="I553" s="23" t="s">
        <v>14</v>
      </c>
      <c r="J553" s="24" t="s">
        <v>9</v>
      </c>
      <c r="K553" s="25">
        <f>MAX(ТаблДан[Дата подготовки]-ТаблДан[Срок подготовки],0)</f>
        <v>0</v>
      </c>
      <c r="L553" s="25">
        <f>MAX(ТаблДан[[#This Row],[Дата отправки]]-ТаблДан[[#This Row],[Срок отправки]],0)</f>
        <v>0</v>
      </c>
      <c r="M553" s="25">
        <f>IF(ISBLANK(ТаблДан[[#This Row],[Дата подготовки]]),0,-MIN(ТаблДан[Дата подготовки]-ТаблДан[Срок подготовки],0))</f>
        <v>5</v>
      </c>
      <c r="N553" s="25">
        <f>IF(ISBLANK(ТаблДан[[#This Row],[Дата отправки]]),0,-MIN(ТаблДан[Дата отправки]-ТаблДан[Срок отправки],0))</f>
        <v>7</v>
      </c>
      <c r="O553" s="25">
        <f>IF(ISBLANK(ТаблДан[[#This Row],[Дата подготовки]]),0,(ТаблДан[Задержка подготовки]=0)+0)</f>
        <v>1</v>
      </c>
      <c r="P553" s="25">
        <f>IF(ISBLANK(ТаблДан[[#This Row],[Дата подготовки]]),0,1-ТаблДан[[#This Row],[Подготовка без задержки]])</f>
        <v>0</v>
      </c>
      <c r="Q553" s="25">
        <f>IF(ISBLANK(ТаблДан[[#This Row],[Дата отправки]]),0,(ТаблДан[[#This Row],[Задержка отправки]]=0)+0)</f>
        <v>1</v>
      </c>
      <c r="R553" s="25">
        <f>IF(ISBLANK(ТаблДан[[#This Row],[Дата отправки]]),0,1-ТаблДан[[#This Row],[Отправка 
без задержки]])</f>
        <v>0</v>
      </c>
      <c r="S553" s="55" t="str">
        <f>IF(COUNTBLANK(ТаблДан[[#This Row],[Дата подготовки]:[Периодичность]])&gt;0,"Пустые ячейки", "")</f>
        <v/>
      </c>
    </row>
    <row r="554" spans="2:19" hidden="1" x14ac:dyDescent="0.25">
      <c r="B554" s="19">
        <f>YEAR(IF(ISBLANK(ТаблДан[Срок подготовки]),ТаблДан[Срок отправки],ТаблДан[Срок подготовки]))</f>
        <v>2024</v>
      </c>
      <c r="C554" s="26" t="str">
        <f>TEXT(ТаблДан[[#This Row],[Срок подготовки]],"МММ")</f>
        <v>май</v>
      </c>
      <c r="D554" s="32">
        <v>45420</v>
      </c>
      <c r="E554" s="32">
        <v>45425</v>
      </c>
      <c r="F554" s="32">
        <v>45420</v>
      </c>
      <c r="G554" s="21">
        <v>45427</v>
      </c>
      <c r="H554" s="22" t="s">
        <v>1</v>
      </c>
      <c r="I554" s="23" t="s">
        <v>13</v>
      </c>
      <c r="J554" s="24" t="s">
        <v>9</v>
      </c>
      <c r="K554" s="25">
        <f>MAX(ТаблДан[Дата подготовки]-ТаблДан[Срок подготовки],0)</f>
        <v>0</v>
      </c>
      <c r="L554" s="25">
        <f>MAX(ТаблДан[[#This Row],[Дата отправки]]-ТаблДан[[#This Row],[Срок отправки]],0)</f>
        <v>0</v>
      </c>
      <c r="M554" s="25">
        <f>IF(ISBLANK(ТаблДан[[#This Row],[Дата подготовки]]),0,-MIN(ТаблДан[Дата подготовки]-ТаблДан[Срок подготовки],0))</f>
        <v>5</v>
      </c>
      <c r="N554" s="25">
        <f>IF(ISBLANK(ТаблДан[[#This Row],[Дата отправки]]),0,-MIN(ТаблДан[Дата отправки]-ТаблДан[Срок отправки],0))</f>
        <v>7</v>
      </c>
      <c r="O554" s="25">
        <f>IF(ISBLANK(ТаблДан[[#This Row],[Дата подготовки]]),0,(ТаблДан[Задержка подготовки]=0)+0)</f>
        <v>1</v>
      </c>
      <c r="P554" s="25">
        <f>IF(ISBLANK(ТаблДан[[#This Row],[Дата подготовки]]),0,1-ТаблДан[[#This Row],[Подготовка без задержки]])</f>
        <v>0</v>
      </c>
      <c r="Q554" s="25">
        <f>IF(ISBLANK(ТаблДан[[#This Row],[Дата отправки]]),0,(ТаблДан[[#This Row],[Задержка отправки]]=0)+0)</f>
        <v>1</v>
      </c>
      <c r="R554" s="25">
        <f>IF(ISBLANK(ТаблДан[[#This Row],[Дата отправки]]),0,1-ТаблДан[[#This Row],[Отправка 
без задержки]])</f>
        <v>0</v>
      </c>
      <c r="S554" s="55" t="str">
        <f>IF(COUNTBLANK(ТаблДан[[#This Row],[Дата подготовки]:[Периодичность]])&gt;0,"Пустые ячейки", "")</f>
        <v/>
      </c>
    </row>
    <row r="555" spans="2:19" hidden="1" x14ac:dyDescent="0.25">
      <c r="B555" s="19">
        <f>YEAR(IF(ISBLANK(ТаблДан[Срок подготовки]),ТаблДан[Срок отправки],ТаблДан[Срок подготовки]))</f>
        <v>2024</v>
      </c>
      <c r="C555" s="26" t="str">
        <f>TEXT(ТаблДан[[#This Row],[Срок подготовки]],"МММ")</f>
        <v>май</v>
      </c>
      <c r="D555" s="32">
        <v>45420</v>
      </c>
      <c r="E555" s="32">
        <v>45425</v>
      </c>
      <c r="F555" s="32">
        <v>45420</v>
      </c>
      <c r="G555" s="21">
        <v>45427</v>
      </c>
      <c r="H555" s="22" t="s">
        <v>1</v>
      </c>
      <c r="I555" s="23" t="s">
        <v>83</v>
      </c>
      <c r="J555" s="24" t="s">
        <v>9</v>
      </c>
      <c r="K555" s="25">
        <f>MAX(ТаблДан[Дата подготовки]-ТаблДан[Срок подготовки],0)</f>
        <v>0</v>
      </c>
      <c r="L555" s="25">
        <f>MAX(ТаблДан[[#This Row],[Дата отправки]]-ТаблДан[[#This Row],[Срок отправки]],0)</f>
        <v>0</v>
      </c>
      <c r="M555" s="25">
        <f>IF(ISBLANK(ТаблДан[[#This Row],[Дата подготовки]]),0,-MIN(ТаблДан[Дата подготовки]-ТаблДан[Срок подготовки],0))</f>
        <v>5</v>
      </c>
      <c r="N555" s="25">
        <f>IF(ISBLANK(ТаблДан[[#This Row],[Дата отправки]]),0,-MIN(ТаблДан[Дата отправки]-ТаблДан[Срок отправки],0))</f>
        <v>7</v>
      </c>
      <c r="O555" s="25">
        <f>IF(ISBLANK(ТаблДан[[#This Row],[Дата подготовки]]),0,(ТаблДан[Задержка подготовки]=0)+0)</f>
        <v>1</v>
      </c>
      <c r="P555" s="25">
        <f>IF(ISBLANK(ТаблДан[[#This Row],[Дата подготовки]]),0,1-ТаблДан[[#This Row],[Подготовка без задержки]])</f>
        <v>0</v>
      </c>
      <c r="Q555" s="25">
        <f>IF(ISBLANK(ТаблДан[[#This Row],[Дата отправки]]),0,(ТаблДан[[#This Row],[Задержка отправки]]=0)+0)</f>
        <v>1</v>
      </c>
      <c r="R555" s="25">
        <f>IF(ISBLANK(ТаблДан[[#This Row],[Дата отправки]]),0,1-ТаблДан[[#This Row],[Отправка 
без задержки]])</f>
        <v>0</v>
      </c>
      <c r="S555" s="55" t="str">
        <f>IF(COUNTBLANK(ТаблДан[[#This Row],[Дата подготовки]:[Периодичность]])&gt;0,"Пустые ячейки", "")</f>
        <v/>
      </c>
    </row>
    <row r="556" spans="2:19" hidden="1" x14ac:dyDescent="0.25">
      <c r="B556" s="19">
        <f>YEAR(IF(ISBLANK(ТаблДан[Срок подготовки]),ТаблДан[Срок отправки],ТаблДан[Срок подготовки]))</f>
        <v>2024</v>
      </c>
      <c r="C556" s="26" t="str">
        <f>TEXT(ТаблДан[[#This Row],[Срок подготовки]],"МММ")</f>
        <v>май</v>
      </c>
      <c r="D556" s="32">
        <v>45420</v>
      </c>
      <c r="E556" s="32">
        <v>45425</v>
      </c>
      <c r="F556" s="32">
        <v>45420</v>
      </c>
      <c r="G556" s="21">
        <v>45427</v>
      </c>
      <c r="H556" s="22" t="s">
        <v>1</v>
      </c>
      <c r="I556" s="23" t="s">
        <v>69</v>
      </c>
      <c r="J556" s="24" t="s">
        <v>9</v>
      </c>
      <c r="K556" s="25">
        <f>MAX(ТаблДан[Дата подготовки]-ТаблДан[Срок подготовки],0)</f>
        <v>0</v>
      </c>
      <c r="L556" s="25">
        <f>MAX(ТаблДан[[#This Row],[Дата отправки]]-ТаблДан[[#This Row],[Срок отправки]],0)</f>
        <v>0</v>
      </c>
      <c r="M556" s="25">
        <f>IF(ISBLANK(ТаблДан[[#This Row],[Дата подготовки]]),0,-MIN(ТаблДан[Дата подготовки]-ТаблДан[Срок подготовки],0))</f>
        <v>5</v>
      </c>
      <c r="N556" s="25">
        <f>IF(ISBLANK(ТаблДан[[#This Row],[Дата отправки]]),0,-MIN(ТаблДан[Дата отправки]-ТаблДан[Срок отправки],0))</f>
        <v>7</v>
      </c>
      <c r="O556" s="25">
        <f>IF(ISBLANK(ТаблДан[[#This Row],[Дата подготовки]]),0,(ТаблДан[Задержка подготовки]=0)+0)</f>
        <v>1</v>
      </c>
      <c r="P556" s="25">
        <f>IF(ISBLANK(ТаблДан[[#This Row],[Дата подготовки]]),0,1-ТаблДан[[#This Row],[Подготовка без задержки]])</f>
        <v>0</v>
      </c>
      <c r="Q556" s="25">
        <f>IF(ISBLANK(ТаблДан[[#This Row],[Дата отправки]]),0,(ТаблДан[[#This Row],[Задержка отправки]]=0)+0)</f>
        <v>1</v>
      </c>
      <c r="R556" s="25">
        <f>IF(ISBLANK(ТаблДан[[#This Row],[Дата отправки]]),0,1-ТаблДан[[#This Row],[Отправка 
без задержки]])</f>
        <v>0</v>
      </c>
      <c r="S556" s="55" t="str">
        <f>IF(COUNTBLANK(ТаблДан[[#This Row],[Дата подготовки]:[Периодичность]])&gt;0,"Пустые ячейки", "")</f>
        <v/>
      </c>
    </row>
    <row r="557" spans="2:19" hidden="1" x14ac:dyDescent="0.25">
      <c r="B557" s="19">
        <f>YEAR(IF(ISBLANK(ТаблДан[Срок подготовки]),ТаблДан[Срок отправки],ТаблДан[Срок подготовки]))</f>
        <v>2024</v>
      </c>
      <c r="C557" s="26" t="str">
        <f>TEXT(ТаблДан[[#This Row],[Срок подготовки]],"МММ")</f>
        <v>май</v>
      </c>
      <c r="D557" s="32">
        <v>45420</v>
      </c>
      <c r="E557" s="32">
        <v>45425</v>
      </c>
      <c r="F557" s="32">
        <v>45420</v>
      </c>
      <c r="G557" s="21">
        <v>45427</v>
      </c>
      <c r="H557" s="22" t="s">
        <v>1</v>
      </c>
      <c r="I557" s="23" t="s">
        <v>70</v>
      </c>
      <c r="J557" s="24" t="s">
        <v>9</v>
      </c>
      <c r="K557" s="25">
        <f>MAX(ТаблДан[Дата подготовки]-ТаблДан[Срок подготовки],0)</f>
        <v>0</v>
      </c>
      <c r="L557" s="25">
        <f>MAX(ТаблДан[[#This Row],[Дата отправки]]-ТаблДан[[#This Row],[Срок отправки]],0)</f>
        <v>0</v>
      </c>
      <c r="M557" s="25">
        <f>IF(ISBLANK(ТаблДан[[#This Row],[Дата подготовки]]),0,-MIN(ТаблДан[Дата подготовки]-ТаблДан[Срок подготовки],0))</f>
        <v>5</v>
      </c>
      <c r="N557" s="25">
        <f>IF(ISBLANK(ТаблДан[[#This Row],[Дата отправки]]),0,-MIN(ТаблДан[Дата отправки]-ТаблДан[Срок отправки],0))</f>
        <v>7</v>
      </c>
      <c r="O557" s="25">
        <f>IF(ISBLANK(ТаблДан[[#This Row],[Дата подготовки]]),0,(ТаблДан[Задержка подготовки]=0)+0)</f>
        <v>1</v>
      </c>
      <c r="P557" s="25">
        <f>IF(ISBLANK(ТаблДан[[#This Row],[Дата подготовки]]),0,1-ТаблДан[[#This Row],[Подготовка без задержки]])</f>
        <v>0</v>
      </c>
      <c r="Q557" s="25">
        <f>IF(ISBLANK(ТаблДан[[#This Row],[Дата отправки]]),0,(ТаблДан[[#This Row],[Задержка отправки]]=0)+0)</f>
        <v>1</v>
      </c>
      <c r="R557" s="25">
        <f>IF(ISBLANK(ТаблДан[[#This Row],[Дата отправки]]),0,1-ТаблДан[[#This Row],[Отправка 
без задержки]])</f>
        <v>0</v>
      </c>
      <c r="S557" s="55" t="str">
        <f>IF(COUNTBLANK(ТаблДан[[#This Row],[Дата подготовки]:[Периодичность]])&gt;0,"Пустые ячейки", "")</f>
        <v/>
      </c>
    </row>
    <row r="558" spans="2:19" hidden="1" x14ac:dyDescent="0.25">
      <c r="B558" s="19">
        <f>YEAR(IF(ISBLANK(ТаблДан[Срок подготовки]),ТаблДан[Срок отправки],ТаблДан[Срок подготовки]))</f>
        <v>2024</v>
      </c>
      <c r="C558" s="26" t="str">
        <f>TEXT(ТаблДан[[#This Row],[Срок подготовки]],"МММ")</f>
        <v>май</v>
      </c>
      <c r="D558" s="32">
        <v>45420</v>
      </c>
      <c r="E558" s="32">
        <v>45425</v>
      </c>
      <c r="F558" s="32">
        <v>45420</v>
      </c>
      <c r="G558" s="21">
        <v>45427</v>
      </c>
      <c r="H558" s="22" t="s">
        <v>1</v>
      </c>
      <c r="I558" s="23" t="s">
        <v>84</v>
      </c>
      <c r="J558" s="24" t="s">
        <v>9</v>
      </c>
      <c r="K558" s="25">
        <f>MAX(ТаблДан[Дата подготовки]-ТаблДан[Срок подготовки],0)</f>
        <v>0</v>
      </c>
      <c r="L558" s="25">
        <f>MAX(ТаблДан[[#This Row],[Дата отправки]]-ТаблДан[[#This Row],[Срок отправки]],0)</f>
        <v>0</v>
      </c>
      <c r="M558" s="25">
        <f>IF(ISBLANK(ТаблДан[[#This Row],[Дата подготовки]]),0,-MIN(ТаблДан[Дата подготовки]-ТаблДан[Срок подготовки],0))</f>
        <v>5</v>
      </c>
      <c r="N558" s="25">
        <f>IF(ISBLANK(ТаблДан[[#This Row],[Дата отправки]]),0,-MIN(ТаблДан[Дата отправки]-ТаблДан[Срок отправки],0))</f>
        <v>7</v>
      </c>
      <c r="O558" s="25">
        <f>IF(ISBLANK(ТаблДан[[#This Row],[Дата подготовки]]),0,(ТаблДан[Задержка подготовки]=0)+0)</f>
        <v>1</v>
      </c>
      <c r="P558" s="25">
        <f>IF(ISBLANK(ТаблДан[[#This Row],[Дата подготовки]]),0,1-ТаблДан[[#This Row],[Подготовка без задержки]])</f>
        <v>0</v>
      </c>
      <c r="Q558" s="25">
        <f>IF(ISBLANK(ТаблДан[[#This Row],[Дата отправки]]),0,(ТаблДан[[#This Row],[Задержка отправки]]=0)+0)</f>
        <v>1</v>
      </c>
      <c r="R558" s="25">
        <f>IF(ISBLANK(ТаблДан[[#This Row],[Дата отправки]]),0,1-ТаблДан[[#This Row],[Отправка 
без задержки]])</f>
        <v>0</v>
      </c>
      <c r="S558" s="55" t="str">
        <f>IF(COUNTBLANK(ТаблДан[[#This Row],[Дата подготовки]:[Периодичность]])&gt;0,"Пустые ячейки", "")</f>
        <v/>
      </c>
    </row>
    <row r="559" spans="2:19" hidden="1" x14ac:dyDescent="0.25">
      <c r="B559" s="19">
        <f>YEAR(IF(ISBLANK(ТаблДан[Срок подготовки]),ТаблДан[Срок отправки],ТаблДан[Срок подготовки]))</f>
        <v>2024</v>
      </c>
      <c r="C559" s="26" t="str">
        <f>TEXT(ТаблДан[[#This Row],[Срок подготовки]],"МММ")</f>
        <v>май</v>
      </c>
      <c r="D559" s="32">
        <v>45420</v>
      </c>
      <c r="E559" s="32">
        <v>45425</v>
      </c>
      <c r="F559" s="32">
        <v>45420</v>
      </c>
      <c r="G559" s="21">
        <v>45427</v>
      </c>
      <c r="H559" s="22" t="s">
        <v>1</v>
      </c>
      <c r="I559" s="23" t="s">
        <v>36</v>
      </c>
      <c r="J559" s="24" t="s">
        <v>9</v>
      </c>
      <c r="K559" s="25">
        <f>MAX(ТаблДан[Дата подготовки]-ТаблДан[Срок подготовки],0)</f>
        <v>0</v>
      </c>
      <c r="L559" s="25">
        <f>MAX(ТаблДан[[#This Row],[Дата отправки]]-ТаблДан[[#This Row],[Срок отправки]],0)</f>
        <v>0</v>
      </c>
      <c r="M559" s="25">
        <f>IF(ISBLANK(ТаблДан[[#This Row],[Дата подготовки]]),0,-MIN(ТаблДан[Дата подготовки]-ТаблДан[Срок подготовки],0))</f>
        <v>5</v>
      </c>
      <c r="N559" s="25">
        <f>IF(ISBLANK(ТаблДан[[#This Row],[Дата отправки]]),0,-MIN(ТаблДан[Дата отправки]-ТаблДан[Срок отправки],0))</f>
        <v>7</v>
      </c>
      <c r="O559" s="25">
        <f>IF(ISBLANK(ТаблДан[[#This Row],[Дата подготовки]]),0,(ТаблДан[Задержка подготовки]=0)+0)</f>
        <v>1</v>
      </c>
      <c r="P559" s="25">
        <f>IF(ISBLANK(ТаблДан[[#This Row],[Дата подготовки]]),0,1-ТаблДан[[#This Row],[Подготовка без задержки]])</f>
        <v>0</v>
      </c>
      <c r="Q559" s="25">
        <f>IF(ISBLANK(ТаблДан[[#This Row],[Дата отправки]]),0,(ТаблДан[[#This Row],[Задержка отправки]]=0)+0)</f>
        <v>1</v>
      </c>
      <c r="R559" s="25">
        <f>IF(ISBLANK(ТаблДан[[#This Row],[Дата отправки]]),0,1-ТаблДан[[#This Row],[Отправка 
без задержки]])</f>
        <v>0</v>
      </c>
      <c r="S559" s="55" t="str">
        <f>IF(COUNTBLANK(ТаблДан[[#This Row],[Дата подготовки]:[Периодичность]])&gt;0,"Пустые ячейки", "")</f>
        <v/>
      </c>
    </row>
    <row r="560" spans="2:19" hidden="1" x14ac:dyDescent="0.25">
      <c r="B560" s="19">
        <f>YEAR(IF(ISBLANK(ТаблДан[Срок подготовки]),ТаблДан[Срок отправки],ТаблДан[Срок подготовки]))</f>
        <v>2024</v>
      </c>
      <c r="C560" s="26" t="str">
        <f>TEXT(ТаблДан[[#This Row],[Срок подготовки]],"МММ")</f>
        <v>июн</v>
      </c>
      <c r="D560" s="32">
        <v>45453</v>
      </c>
      <c r="E560" s="32">
        <v>45456</v>
      </c>
      <c r="F560" s="32">
        <v>45456</v>
      </c>
      <c r="G560" s="21">
        <v>45460</v>
      </c>
      <c r="H560" s="22" t="s">
        <v>1</v>
      </c>
      <c r="I560" s="23" t="s">
        <v>85</v>
      </c>
      <c r="J560" s="24" t="s">
        <v>9</v>
      </c>
      <c r="K560" s="25">
        <f>MAX(ТаблДан[Дата подготовки]-ТаблДан[Срок подготовки],0)</f>
        <v>0</v>
      </c>
      <c r="L560" s="25">
        <f>MAX(ТаблДан[[#This Row],[Дата отправки]]-ТаблДан[[#This Row],[Срок отправки]],0)</f>
        <v>0</v>
      </c>
      <c r="M560" s="25">
        <f>IF(ISBLANK(ТаблДан[[#This Row],[Дата подготовки]]),0,-MIN(ТаблДан[Дата подготовки]-ТаблДан[Срок подготовки],0))</f>
        <v>3</v>
      </c>
      <c r="N560" s="25">
        <f>IF(ISBLANK(ТаблДан[[#This Row],[Дата отправки]]),0,-MIN(ТаблДан[Дата отправки]-ТаблДан[Срок отправки],0))</f>
        <v>4</v>
      </c>
      <c r="O560" s="25">
        <f>IF(ISBLANK(ТаблДан[[#This Row],[Дата подготовки]]),0,(ТаблДан[Задержка подготовки]=0)+0)</f>
        <v>1</v>
      </c>
      <c r="P560" s="25">
        <f>IF(ISBLANK(ТаблДан[[#This Row],[Дата подготовки]]),0,1-ТаблДан[[#This Row],[Подготовка без задержки]])</f>
        <v>0</v>
      </c>
      <c r="Q560" s="25">
        <f>IF(ISBLANK(ТаблДан[[#This Row],[Дата отправки]]),0,(ТаблДан[[#This Row],[Задержка отправки]]=0)+0)</f>
        <v>1</v>
      </c>
      <c r="R560" s="25">
        <f>IF(ISBLANK(ТаблДан[[#This Row],[Дата отправки]]),0,1-ТаблДан[[#This Row],[Отправка 
без задержки]])</f>
        <v>0</v>
      </c>
      <c r="S560" s="55" t="str">
        <f>IF(COUNTBLANK(ТаблДан[[#This Row],[Дата подготовки]:[Периодичность]])&gt;0,"Пустые ячейки", "")</f>
        <v/>
      </c>
    </row>
    <row r="561" spans="2:19" hidden="1" x14ac:dyDescent="0.25">
      <c r="B561" s="19">
        <f>YEAR(IF(ISBLANK(ТаблДан[Срок подготовки]),ТаблДан[Срок отправки],ТаблДан[Срок подготовки]))</f>
        <v>2024</v>
      </c>
      <c r="C561" s="26" t="str">
        <f>TEXT(ТаблДан[[#This Row],[Срок подготовки]],"МММ")</f>
        <v>июн</v>
      </c>
      <c r="D561" s="32">
        <v>45453</v>
      </c>
      <c r="E561" s="32">
        <v>45456</v>
      </c>
      <c r="F561" s="32">
        <v>45456</v>
      </c>
      <c r="G561" s="21">
        <v>45460</v>
      </c>
      <c r="H561" s="22" t="s">
        <v>1</v>
      </c>
      <c r="I561" s="23" t="s">
        <v>86</v>
      </c>
      <c r="J561" s="24" t="s">
        <v>9</v>
      </c>
      <c r="K561" s="25">
        <f>MAX(ТаблДан[Дата подготовки]-ТаблДан[Срок подготовки],0)</f>
        <v>0</v>
      </c>
      <c r="L561" s="25">
        <f>MAX(ТаблДан[[#This Row],[Дата отправки]]-ТаблДан[[#This Row],[Срок отправки]],0)</f>
        <v>0</v>
      </c>
      <c r="M561" s="25">
        <f>IF(ISBLANK(ТаблДан[[#This Row],[Дата подготовки]]),0,-MIN(ТаблДан[Дата подготовки]-ТаблДан[Срок подготовки],0))</f>
        <v>3</v>
      </c>
      <c r="N561" s="25">
        <f>IF(ISBLANK(ТаблДан[[#This Row],[Дата отправки]]),0,-MIN(ТаблДан[Дата отправки]-ТаблДан[Срок отправки],0))</f>
        <v>4</v>
      </c>
      <c r="O561" s="25">
        <f>IF(ISBLANK(ТаблДан[[#This Row],[Дата подготовки]]),0,(ТаблДан[Задержка подготовки]=0)+0)</f>
        <v>1</v>
      </c>
      <c r="P561" s="25">
        <f>IF(ISBLANK(ТаблДан[[#This Row],[Дата подготовки]]),0,1-ТаблДан[[#This Row],[Подготовка без задержки]])</f>
        <v>0</v>
      </c>
      <c r="Q561" s="25">
        <f>IF(ISBLANK(ТаблДан[[#This Row],[Дата отправки]]),0,(ТаблДан[[#This Row],[Задержка отправки]]=0)+0)</f>
        <v>1</v>
      </c>
      <c r="R561" s="25">
        <f>IF(ISBLANK(ТаблДан[[#This Row],[Дата отправки]]),0,1-ТаблДан[[#This Row],[Отправка 
без задержки]])</f>
        <v>0</v>
      </c>
      <c r="S561" s="55" t="str">
        <f>IF(COUNTBLANK(ТаблДан[[#This Row],[Дата подготовки]:[Периодичность]])&gt;0,"Пустые ячейки", "")</f>
        <v/>
      </c>
    </row>
    <row r="562" spans="2:19" hidden="1" x14ac:dyDescent="0.25">
      <c r="B562" s="19">
        <f>YEAR(IF(ISBLANK(ТаблДан[Срок подготовки]),ТаблДан[Срок отправки],ТаблДан[Срок подготовки]))</f>
        <v>2024</v>
      </c>
      <c r="C562" s="26" t="str">
        <f>TEXT(ТаблДан[[#This Row],[Срок подготовки]],"МММ")</f>
        <v>июн</v>
      </c>
      <c r="D562" s="32">
        <v>45453</v>
      </c>
      <c r="E562" s="32">
        <v>45456</v>
      </c>
      <c r="F562" s="32">
        <v>45456</v>
      </c>
      <c r="G562" s="21">
        <v>45460</v>
      </c>
      <c r="H562" s="22" t="s">
        <v>1</v>
      </c>
      <c r="I562" s="23" t="s">
        <v>14</v>
      </c>
      <c r="J562" s="24" t="s">
        <v>9</v>
      </c>
      <c r="K562" s="25">
        <f>MAX(ТаблДан[Дата подготовки]-ТаблДан[Срок подготовки],0)</f>
        <v>0</v>
      </c>
      <c r="L562" s="25">
        <f>MAX(ТаблДан[[#This Row],[Дата отправки]]-ТаблДан[[#This Row],[Срок отправки]],0)</f>
        <v>0</v>
      </c>
      <c r="M562" s="25">
        <f>IF(ISBLANK(ТаблДан[[#This Row],[Дата подготовки]]),0,-MIN(ТаблДан[Дата подготовки]-ТаблДан[Срок подготовки],0))</f>
        <v>3</v>
      </c>
      <c r="N562" s="25">
        <f>IF(ISBLANK(ТаблДан[[#This Row],[Дата отправки]]),0,-MIN(ТаблДан[Дата отправки]-ТаблДан[Срок отправки],0))</f>
        <v>4</v>
      </c>
      <c r="O562" s="25">
        <f>IF(ISBLANK(ТаблДан[[#This Row],[Дата подготовки]]),0,(ТаблДан[Задержка подготовки]=0)+0)</f>
        <v>1</v>
      </c>
      <c r="P562" s="25">
        <f>IF(ISBLANK(ТаблДан[[#This Row],[Дата подготовки]]),0,1-ТаблДан[[#This Row],[Подготовка без задержки]])</f>
        <v>0</v>
      </c>
      <c r="Q562" s="25">
        <f>IF(ISBLANK(ТаблДан[[#This Row],[Дата отправки]]),0,(ТаблДан[[#This Row],[Задержка отправки]]=0)+0)</f>
        <v>1</v>
      </c>
      <c r="R562" s="25">
        <f>IF(ISBLANK(ТаблДан[[#This Row],[Дата отправки]]),0,1-ТаблДан[[#This Row],[Отправка 
без задержки]])</f>
        <v>0</v>
      </c>
      <c r="S562" s="55" t="str">
        <f>IF(COUNTBLANK(ТаблДан[[#This Row],[Дата подготовки]:[Периодичность]])&gt;0,"Пустые ячейки", "")</f>
        <v/>
      </c>
    </row>
    <row r="563" spans="2:19" hidden="1" x14ac:dyDescent="0.25">
      <c r="B563" s="19">
        <f>YEAR(IF(ISBLANK(ТаблДан[Срок подготовки]),ТаблДан[Срок отправки],ТаблДан[Срок подготовки]))</f>
        <v>2024</v>
      </c>
      <c r="C563" s="26" t="str">
        <f>TEXT(ТаблДан[[#This Row],[Срок подготовки]],"МММ")</f>
        <v>июн</v>
      </c>
      <c r="D563" s="32">
        <v>45453</v>
      </c>
      <c r="E563" s="32">
        <v>45456</v>
      </c>
      <c r="F563" s="32">
        <v>45456</v>
      </c>
      <c r="G563" s="21">
        <v>45460</v>
      </c>
      <c r="H563" s="22" t="s">
        <v>1</v>
      </c>
      <c r="I563" s="23" t="s">
        <v>13</v>
      </c>
      <c r="J563" s="24" t="s">
        <v>9</v>
      </c>
      <c r="K563" s="25">
        <f>MAX(ТаблДан[Дата подготовки]-ТаблДан[Срок подготовки],0)</f>
        <v>0</v>
      </c>
      <c r="L563" s="25">
        <f>MAX(ТаблДан[[#This Row],[Дата отправки]]-ТаблДан[[#This Row],[Срок отправки]],0)</f>
        <v>0</v>
      </c>
      <c r="M563" s="25">
        <f>IF(ISBLANK(ТаблДан[[#This Row],[Дата подготовки]]),0,-MIN(ТаблДан[Дата подготовки]-ТаблДан[Срок подготовки],0))</f>
        <v>3</v>
      </c>
      <c r="N563" s="25">
        <f>IF(ISBLANK(ТаблДан[[#This Row],[Дата отправки]]),0,-MIN(ТаблДан[Дата отправки]-ТаблДан[Срок отправки],0))</f>
        <v>4</v>
      </c>
      <c r="O563" s="25">
        <f>IF(ISBLANK(ТаблДан[[#This Row],[Дата подготовки]]),0,(ТаблДан[Задержка подготовки]=0)+0)</f>
        <v>1</v>
      </c>
      <c r="P563" s="25">
        <f>IF(ISBLANK(ТаблДан[[#This Row],[Дата подготовки]]),0,1-ТаблДан[[#This Row],[Подготовка без задержки]])</f>
        <v>0</v>
      </c>
      <c r="Q563" s="25">
        <f>IF(ISBLANK(ТаблДан[[#This Row],[Дата отправки]]),0,(ТаблДан[[#This Row],[Задержка отправки]]=0)+0)</f>
        <v>1</v>
      </c>
      <c r="R563" s="25">
        <f>IF(ISBLANK(ТаблДан[[#This Row],[Дата отправки]]),0,1-ТаблДан[[#This Row],[Отправка 
без задержки]])</f>
        <v>0</v>
      </c>
      <c r="S563" s="55" t="str">
        <f>IF(COUNTBLANK(ТаблДан[[#This Row],[Дата подготовки]:[Периодичность]])&gt;0,"Пустые ячейки", "")</f>
        <v/>
      </c>
    </row>
    <row r="564" spans="2:19" hidden="1" x14ac:dyDescent="0.25">
      <c r="B564" s="19">
        <f>YEAR(IF(ISBLANK(ТаблДан[Срок подготовки]),ТаблДан[Срок отправки],ТаблДан[Срок подготовки]))</f>
        <v>2024</v>
      </c>
      <c r="C564" s="26" t="str">
        <f>TEXT(ТаблДан[[#This Row],[Срок подготовки]],"МММ")</f>
        <v>июн</v>
      </c>
      <c r="D564" s="32">
        <v>45453</v>
      </c>
      <c r="E564" s="32">
        <v>45456</v>
      </c>
      <c r="F564" s="32">
        <v>45456</v>
      </c>
      <c r="G564" s="21">
        <v>45460</v>
      </c>
      <c r="H564" s="22" t="s">
        <v>1</v>
      </c>
      <c r="I564" s="23" t="s">
        <v>83</v>
      </c>
      <c r="J564" s="24" t="s">
        <v>9</v>
      </c>
      <c r="K564" s="25">
        <f>MAX(ТаблДан[Дата подготовки]-ТаблДан[Срок подготовки],0)</f>
        <v>0</v>
      </c>
      <c r="L564" s="25">
        <f>MAX(ТаблДан[[#This Row],[Дата отправки]]-ТаблДан[[#This Row],[Срок отправки]],0)</f>
        <v>0</v>
      </c>
      <c r="M564" s="25">
        <f>IF(ISBLANK(ТаблДан[[#This Row],[Дата подготовки]]),0,-MIN(ТаблДан[Дата подготовки]-ТаблДан[Срок подготовки],0))</f>
        <v>3</v>
      </c>
      <c r="N564" s="25">
        <f>IF(ISBLANK(ТаблДан[[#This Row],[Дата отправки]]),0,-MIN(ТаблДан[Дата отправки]-ТаблДан[Срок отправки],0))</f>
        <v>4</v>
      </c>
      <c r="O564" s="25">
        <f>IF(ISBLANK(ТаблДан[[#This Row],[Дата подготовки]]),0,(ТаблДан[Задержка подготовки]=0)+0)</f>
        <v>1</v>
      </c>
      <c r="P564" s="25">
        <f>IF(ISBLANK(ТаблДан[[#This Row],[Дата подготовки]]),0,1-ТаблДан[[#This Row],[Подготовка без задержки]])</f>
        <v>0</v>
      </c>
      <c r="Q564" s="25">
        <f>IF(ISBLANK(ТаблДан[[#This Row],[Дата отправки]]),0,(ТаблДан[[#This Row],[Задержка отправки]]=0)+0)</f>
        <v>1</v>
      </c>
      <c r="R564" s="25">
        <f>IF(ISBLANK(ТаблДан[[#This Row],[Дата отправки]]),0,1-ТаблДан[[#This Row],[Отправка 
без задержки]])</f>
        <v>0</v>
      </c>
      <c r="S564" s="55" t="str">
        <f>IF(COUNTBLANK(ТаблДан[[#This Row],[Дата подготовки]:[Периодичность]])&gt;0,"Пустые ячейки", "")</f>
        <v/>
      </c>
    </row>
    <row r="565" spans="2:19" hidden="1" x14ac:dyDescent="0.25">
      <c r="B565" s="19">
        <f>YEAR(IF(ISBLANK(ТаблДан[Срок подготовки]),ТаблДан[Срок отправки],ТаблДан[Срок подготовки]))</f>
        <v>2024</v>
      </c>
      <c r="C565" s="26" t="str">
        <f>TEXT(ТаблДан[[#This Row],[Срок подготовки]],"МММ")</f>
        <v>июн</v>
      </c>
      <c r="D565" s="32">
        <v>45453</v>
      </c>
      <c r="E565" s="32">
        <v>45456</v>
      </c>
      <c r="F565" s="32">
        <v>45456</v>
      </c>
      <c r="G565" s="21">
        <v>45460</v>
      </c>
      <c r="H565" s="22" t="s">
        <v>1</v>
      </c>
      <c r="I565" s="23" t="s">
        <v>69</v>
      </c>
      <c r="J565" s="24" t="s">
        <v>9</v>
      </c>
      <c r="K565" s="25">
        <f>MAX(ТаблДан[Дата подготовки]-ТаблДан[Срок подготовки],0)</f>
        <v>0</v>
      </c>
      <c r="L565" s="25">
        <f>MAX(ТаблДан[[#This Row],[Дата отправки]]-ТаблДан[[#This Row],[Срок отправки]],0)</f>
        <v>0</v>
      </c>
      <c r="M565" s="25">
        <f>IF(ISBLANK(ТаблДан[[#This Row],[Дата подготовки]]),0,-MIN(ТаблДан[Дата подготовки]-ТаблДан[Срок подготовки],0))</f>
        <v>3</v>
      </c>
      <c r="N565" s="25">
        <f>IF(ISBLANK(ТаблДан[[#This Row],[Дата отправки]]),0,-MIN(ТаблДан[Дата отправки]-ТаблДан[Срок отправки],0))</f>
        <v>4</v>
      </c>
      <c r="O565" s="25">
        <f>IF(ISBLANK(ТаблДан[[#This Row],[Дата подготовки]]),0,(ТаблДан[Задержка подготовки]=0)+0)</f>
        <v>1</v>
      </c>
      <c r="P565" s="25">
        <f>IF(ISBLANK(ТаблДан[[#This Row],[Дата подготовки]]),0,1-ТаблДан[[#This Row],[Подготовка без задержки]])</f>
        <v>0</v>
      </c>
      <c r="Q565" s="25">
        <f>IF(ISBLANK(ТаблДан[[#This Row],[Дата отправки]]),0,(ТаблДан[[#This Row],[Задержка отправки]]=0)+0)</f>
        <v>1</v>
      </c>
      <c r="R565" s="25">
        <f>IF(ISBLANK(ТаблДан[[#This Row],[Дата отправки]]),0,1-ТаблДан[[#This Row],[Отправка 
без задержки]])</f>
        <v>0</v>
      </c>
      <c r="S565" s="55" t="str">
        <f>IF(COUNTBLANK(ТаблДан[[#This Row],[Дата подготовки]:[Периодичность]])&gt;0,"Пустые ячейки", "")</f>
        <v/>
      </c>
    </row>
    <row r="566" spans="2:19" hidden="1" x14ac:dyDescent="0.25">
      <c r="B566" s="19">
        <f>YEAR(IF(ISBLANK(ТаблДан[Срок подготовки]),ТаблДан[Срок отправки],ТаблДан[Срок подготовки]))</f>
        <v>2024</v>
      </c>
      <c r="C566" s="26" t="str">
        <f>TEXT(ТаблДан[[#This Row],[Срок подготовки]],"МММ")</f>
        <v>июн</v>
      </c>
      <c r="D566" s="32">
        <v>45453</v>
      </c>
      <c r="E566" s="32">
        <v>45456</v>
      </c>
      <c r="F566" s="32">
        <v>45456</v>
      </c>
      <c r="G566" s="21">
        <v>45460</v>
      </c>
      <c r="H566" s="22" t="s">
        <v>1</v>
      </c>
      <c r="I566" s="23" t="s">
        <v>70</v>
      </c>
      <c r="J566" s="24" t="s">
        <v>9</v>
      </c>
      <c r="K566" s="25">
        <f>MAX(ТаблДан[Дата подготовки]-ТаблДан[Срок подготовки],0)</f>
        <v>0</v>
      </c>
      <c r="L566" s="25">
        <f>MAX(ТаблДан[[#This Row],[Дата отправки]]-ТаблДан[[#This Row],[Срок отправки]],0)</f>
        <v>0</v>
      </c>
      <c r="M566" s="25">
        <f>IF(ISBLANK(ТаблДан[[#This Row],[Дата подготовки]]),0,-MIN(ТаблДан[Дата подготовки]-ТаблДан[Срок подготовки],0))</f>
        <v>3</v>
      </c>
      <c r="N566" s="25">
        <f>IF(ISBLANK(ТаблДан[[#This Row],[Дата отправки]]),0,-MIN(ТаблДан[Дата отправки]-ТаблДан[Срок отправки],0))</f>
        <v>4</v>
      </c>
      <c r="O566" s="25">
        <f>IF(ISBLANK(ТаблДан[[#This Row],[Дата подготовки]]),0,(ТаблДан[Задержка подготовки]=0)+0)</f>
        <v>1</v>
      </c>
      <c r="P566" s="25">
        <f>IF(ISBLANK(ТаблДан[[#This Row],[Дата подготовки]]),0,1-ТаблДан[[#This Row],[Подготовка без задержки]])</f>
        <v>0</v>
      </c>
      <c r="Q566" s="25">
        <f>IF(ISBLANK(ТаблДан[[#This Row],[Дата отправки]]),0,(ТаблДан[[#This Row],[Задержка отправки]]=0)+0)</f>
        <v>1</v>
      </c>
      <c r="R566" s="25">
        <f>IF(ISBLANK(ТаблДан[[#This Row],[Дата отправки]]),0,1-ТаблДан[[#This Row],[Отправка 
без задержки]])</f>
        <v>0</v>
      </c>
      <c r="S566" s="55" t="str">
        <f>IF(COUNTBLANK(ТаблДан[[#This Row],[Дата подготовки]:[Периодичность]])&gt;0,"Пустые ячейки", "")</f>
        <v/>
      </c>
    </row>
    <row r="567" spans="2:19" hidden="1" x14ac:dyDescent="0.25">
      <c r="B567" s="19">
        <f>YEAR(IF(ISBLANK(ТаблДан[Срок подготовки]),ТаблДан[Срок отправки],ТаблДан[Срок подготовки]))</f>
        <v>2024</v>
      </c>
      <c r="C567" s="26" t="str">
        <f>TEXT(ТаблДан[[#This Row],[Срок подготовки]],"МММ")</f>
        <v>июн</v>
      </c>
      <c r="D567" s="32">
        <v>45453</v>
      </c>
      <c r="E567" s="32">
        <v>45456</v>
      </c>
      <c r="F567" s="32">
        <v>45456</v>
      </c>
      <c r="G567" s="21">
        <v>45460</v>
      </c>
      <c r="H567" s="22" t="s">
        <v>1</v>
      </c>
      <c r="I567" s="23" t="s">
        <v>84</v>
      </c>
      <c r="J567" s="24" t="s">
        <v>9</v>
      </c>
      <c r="K567" s="25">
        <f>MAX(ТаблДан[Дата подготовки]-ТаблДан[Срок подготовки],0)</f>
        <v>0</v>
      </c>
      <c r="L567" s="25">
        <f>MAX(ТаблДан[[#This Row],[Дата отправки]]-ТаблДан[[#This Row],[Срок отправки]],0)</f>
        <v>0</v>
      </c>
      <c r="M567" s="25">
        <f>IF(ISBLANK(ТаблДан[[#This Row],[Дата подготовки]]),0,-MIN(ТаблДан[Дата подготовки]-ТаблДан[Срок подготовки],0))</f>
        <v>3</v>
      </c>
      <c r="N567" s="25">
        <f>IF(ISBLANK(ТаблДан[[#This Row],[Дата отправки]]),0,-MIN(ТаблДан[Дата отправки]-ТаблДан[Срок отправки],0))</f>
        <v>4</v>
      </c>
      <c r="O567" s="25">
        <f>IF(ISBLANK(ТаблДан[[#This Row],[Дата подготовки]]),0,(ТаблДан[Задержка подготовки]=0)+0)</f>
        <v>1</v>
      </c>
      <c r="P567" s="25">
        <f>IF(ISBLANK(ТаблДан[[#This Row],[Дата подготовки]]),0,1-ТаблДан[[#This Row],[Подготовка без задержки]])</f>
        <v>0</v>
      </c>
      <c r="Q567" s="25">
        <f>IF(ISBLANK(ТаблДан[[#This Row],[Дата отправки]]),0,(ТаблДан[[#This Row],[Задержка отправки]]=0)+0)</f>
        <v>1</v>
      </c>
      <c r="R567" s="25">
        <f>IF(ISBLANK(ТаблДан[[#This Row],[Дата отправки]]),0,1-ТаблДан[[#This Row],[Отправка 
без задержки]])</f>
        <v>0</v>
      </c>
      <c r="S567" s="55" t="str">
        <f>IF(COUNTBLANK(ТаблДан[[#This Row],[Дата подготовки]:[Периодичность]])&gt;0,"Пустые ячейки", "")</f>
        <v/>
      </c>
    </row>
    <row r="568" spans="2:19" hidden="1" x14ac:dyDescent="0.25">
      <c r="B568" s="19">
        <f>YEAR(IF(ISBLANK(ТаблДан[Срок подготовки]),ТаблДан[Срок отправки],ТаблДан[Срок подготовки]))</f>
        <v>2024</v>
      </c>
      <c r="C568" s="26" t="str">
        <f>TEXT(ТаблДан[[#This Row],[Срок подготовки]],"МММ")</f>
        <v>июн</v>
      </c>
      <c r="D568" s="32">
        <v>45453</v>
      </c>
      <c r="E568" s="32">
        <v>45456</v>
      </c>
      <c r="F568" s="32">
        <v>45456</v>
      </c>
      <c r="G568" s="21">
        <v>45460</v>
      </c>
      <c r="H568" s="22" t="s">
        <v>1</v>
      </c>
      <c r="I568" s="23" t="s">
        <v>36</v>
      </c>
      <c r="J568" s="24" t="s">
        <v>9</v>
      </c>
      <c r="K568" s="25">
        <f>MAX(ТаблДан[Дата подготовки]-ТаблДан[Срок подготовки],0)</f>
        <v>0</v>
      </c>
      <c r="L568" s="25">
        <f>MAX(ТаблДан[[#This Row],[Дата отправки]]-ТаблДан[[#This Row],[Срок отправки]],0)</f>
        <v>0</v>
      </c>
      <c r="M568" s="25">
        <f>IF(ISBLANK(ТаблДан[[#This Row],[Дата подготовки]]),0,-MIN(ТаблДан[Дата подготовки]-ТаблДан[Срок подготовки],0))</f>
        <v>3</v>
      </c>
      <c r="N568" s="25">
        <f>IF(ISBLANK(ТаблДан[[#This Row],[Дата отправки]]),0,-MIN(ТаблДан[Дата отправки]-ТаблДан[Срок отправки],0))</f>
        <v>4</v>
      </c>
      <c r="O568" s="25">
        <f>IF(ISBLANK(ТаблДан[[#This Row],[Дата подготовки]]),0,(ТаблДан[Задержка подготовки]=0)+0)</f>
        <v>1</v>
      </c>
      <c r="P568" s="25">
        <f>IF(ISBLANK(ТаблДан[[#This Row],[Дата подготовки]]),0,1-ТаблДан[[#This Row],[Подготовка без задержки]])</f>
        <v>0</v>
      </c>
      <c r="Q568" s="25">
        <f>IF(ISBLANK(ТаблДан[[#This Row],[Дата отправки]]),0,(ТаблДан[[#This Row],[Задержка отправки]]=0)+0)</f>
        <v>1</v>
      </c>
      <c r="R568" s="25">
        <f>IF(ISBLANK(ТаблДан[[#This Row],[Дата отправки]]),0,1-ТаблДан[[#This Row],[Отправка 
без задержки]])</f>
        <v>0</v>
      </c>
      <c r="S568" s="55" t="str">
        <f>IF(COUNTBLANK(ТаблДан[[#This Row],[Дата подготовки]:[Периодичность]])&gt;0,"Пустые ячейки", "")</f>
        <v/>
      </c>
    </row>
    <row r="569" spans="2:19" hidden="1" x14ac:dyDescent="0.25">
      <c r="B569" s="19">
        <f>YEAR(IF(ISBLANK(ТаблДан[Срок подготовки]),ТаблДан[Срок отправки],ТаблДан[Срок подготовки]))</f>
        <v>2024</v>
      </c>
      <c r="C569" s="26" t="str">
        <f>TEXT(ТаблДан[[#This Row],[Срок подготовки]],"МММ")</f>
        <v>июл</v>
      </c>
      <c r="D569" s="32">
        <v>45483</v>
      </c>
      <c r="E569" s="32">
        <v>45484</v>
      </c>
      <c r="F569" s="32">
        <v>45488</v>
      </c>
      <c r="G569" s="21">
        <v>45488</v>
      </c>
      <c r="H569" s="22" t="s">
        <v>1</v>
      </c>
      <c r="I569" s="23" t="s">
        <v>85</v>
      </c>
      <c r="J569" s="24" t="s">
        <v>9</v>
      </c>
      <c r="K569" s="25">
        <f>MAX(ТаблДан[Дата подготовки]-ТаблДан[Срок подготовки],0)</f>
        <v>0</v>
      </c>
      <c r="L569" s="25">
        <f>MAX(ТаблДан[[#This Row],[Дата отправки]]-ТаблДан[[#This Row],[Срок отправки]],0)</f>
        <v>0</v>
      </c>
      <c r="M569" s="25">
        <f>IF(ISBLANK(ТаблДан[[#This Row],[Дата подготовки]]),0,-MIN(ТаблДан[Дата подготовки]-ТаблДан[Срок подготовки],0))</f>
        <v>1</v>
      </c>
      <c r="N569" s="25">
        <f>IF(ISBLANK(ТаблДан[[#This Row],[Дата отправки]]),0,-MIN(ТаблДан[Дата отправки]-ТаблДан[Срок отправки],0))</f>
        <v>0</v>
      </c>
      <c r="O569" s="25">
        <f>IF(ISBLANK(ТаблДан[[#This Row],[Дата подготовки]]),0,(ТаблДан[Задержка подготовки]=0)+0)</f>
        <v>1</v>
      </c>
      <c r="P569" s="25">
        <f>IF(ISBLANK(ТаблДан[[#This Row],[Дата подготовки]]),0,1-ТаблДан[[#This Row],[Подготовка без задержки]])</f>
        <v>0</v>
      </c>
      <c r="Q569" s="25">
        <f>IF(ISBLANK(ТаблДан[[#This Row],[Дата отправки]]),0,(ТаблДан[[#This Row],[Задержка отправки]]=0)+0)</f>
        <v>1</v>
      </c>
      <c r="R569" s="25">
        <f>IF(ISBLANK(ТаблДан[[#This Row],[Дата отправки]]),0,1-ТаблДан[[#This Row],[Отправка 
без задержки]])</f>
        <v>0</v>
      </c>
      <c r="S569" s="55" t="str">
        <f>IF(COUNTBLANK(ТаблДан[[#This Row],[Дата подготовки]:[Периодичность]])&gt;0,"Пустые ячейки", "")</f>
        <v/>
      </c>
    </row>
    <row r="570" spans="2:19" hidden="1" x14ac:dyDescent="0.25">
      <c r="B570" s="19">
        <f>YEAR(IF(ISBLANK(ТаблДан[Срок подготовки]),ТаблДан[Срок отправки],ТаблДан[Срок подготовки]))</f>
        <v>2024</v>
      </c>
      <c r="C570" s="26" t="str">
        <f>TEXT(ТаблДан[[#This Row],[Срок подготовки]],"МММ")</f>
        <v>июл</v>
      </c>
      <c r="D570" s="32">
        <v>45483</v>
      </c>
      <c r="E570" s="32">
        <v>45484</v>
      </c>
      <c r="F570" s="32">
        <v>45488</v>
      </c>
      <c r="G570" s="21">
        <v>45488</v>
      </c>
      <c r="H570" s="22" t="s">
        <v>1</v>
      </c>
      <c r="I570" s="23" t="s">
        <v>86</v>
      </c>
      <c r="J570" s="24" t="s">
        <v>9</v>
      </c>
      <c r="K570" s="25">
        <f>MAX(ТаблДан[Дата подготовки]-ТаблДан[Срок подготовки],0)</f>
        <v>0</v>
      </c>
      <c r="L570" s="25">
        <f>MAX(ТаблДан[[#This Row],[Дата отправки]]-ТаблДан[[#This Row],[Срок отправки]],0)</f>
        <v>0</v>
      </c>
      <c r="M570" s="25">
        <f>IF(ISBLANK(ТаблДан[[#This Row],[Дата подготовки]]),0,-MIN(ТаблДан[Дата подготовки]-ТаблДан[Срок подготовки],0))</f>
        <v>1</v>
      </c>
      <c r="N570" s="25">
        <f>IF(ISBLANK(ТаблДан[[#This Row],[Дата отправки]]),0,-MIN(ТаблДан[Дата отправки]-ТаблДан[Срок отправки],0))</f>
        <v>0</v>
      </c>
      <c r="O570" s="25">
        <f>IF(ISBLANK(ТаблДан[[#This Row],[Дата подготовки]]),0,(ТаблДан[Задержка подготовки]=0)+0)</f>
        <v>1</v>
      </c>
      <c r="P570" s="25">
        <f>IF(ISBLANK(ТаблДан[[#This Row],[Дата подготовки]]),0,1-ТаблДан[[#This Row],[Подготовка без задержки]])</f>
        <v>0</v>
      </c>
      <c r="Q570" s="25">
        <f>IF(ISBLANK(ТаблДан[[#This Row],[Дата отправки]]),0,(ТаблДан[[#This Row],[Задержка отправки]]=0)+0)</f>
        <v>1</v>
      </c>
      <c r="R570" s="25">
        <f>IF(ISBLANK(ТаблДан[[#This Row],[Дата отправки]]),0,1-ТаблДан[[#This Row],[Отправка 
без задержки]])</f>
        <v>0</v>
      </c>
      <c r="S570" s="55" t="str">
        <f>IF(COUNTBLANK(ТаблДан[[#This Row],[Дата подготовки]:[Периодичность]])&gt;0,"Пустые ячейки", "")</f>
        <v/>
      </c>
    </row>
    <row r="571" spans="2:19" hidden="1" x14ac:dyDescent="0.25">
      <c r="B571" s="19">
        <f>YEAR(IF(ISBLANK(ТаблДан[Срок подготовки]),ТаблДан[Срок отправки],ТаблДан[Срок подготовки]))</f>
        <v>2024</v>
      </c>
      <c r="C571" s="26" t="str">
        <f>TEXT(ТаблДан[[#This Row],[Срок подготовки]],"МММ")</f>
        <v>июл</v>
      </c>
      <c r="D571" s="32">
        <v>45483</v>
      </c>
      <c r="E571" s="32">
        <v>45484</v>
      </c>
      <c r="F571" s="32">
        <v>45488</v>
      </c>
      <c r="G571" s="21">
        <v>45488</v>
      </c>
      <c r="H571" s="22" t="s">
        <v>1</v>
      </c>
      <c r="I571" s="23" t="s">
        <v>14</v>
      </c>
      <c r="J571" s="24" t="s">
        <v>9</v>
      </c>
      <c r="K571" s="25">
        <f>MAX(ТаблДан[Дата подготовки]-ТаблДан[Срок подготовки],0)</f>
        <v>0</v>
      </c>
      <c r="L571" s="25">
        <f>MAX(ТаблДан[[#This Row],[Дата отправки]]-ТаблДан[[#This Row],[Срок отправки]],0)</f>
        <v>0</v>
      </c>
      <c r="M571" s="25">
        <f>IF(ISBLANK(ТаблДан[[#This Row],[Дата подготовки]]),0,-MIN(ТаблДан[Дата подготовки]-ТаблДан[Срок подготовки],0))</f>
        <v>1</v>
      </c>
      <c r="N571" s="25">
        <f>IF(ISBLANK(ТаблДан[[#This Row],[Дата отправки]]),0,-MIN(ТаблДан[Дата отправки]-ТаблДан[Срок отправки],0))</f>
        <v>0</v>
      </c>
      <c r="O571" s="25">
        <f>IF(ISBLANK(ТаблДан[[#This Row],[Дата подготовки]]),0,(ТаблДан[Задержка подготовки]=0)+0)</f>
        <v>1</v>
      </c>
      <c r="P571" s="25">
        <f>IF(ISBLANK(ТаблДан[[#This Row],[Дата подготовки]]),0,1-ТаблДан[[#This Row],[Подготовка без задержки]])</f>
        <v>0</v>
      </c>
      <c r="Q571" s="25">
        <f>IF(ISBLANK(ТаблДан[[#This Row],[Дата отправки]]),0,(ТаблДан[[#This Row],[Задержка отправки]]=0)+0)</f>
        <v>1</v>
      </c>
      <c r="R571" s="25">
        <f>IF(ISBLANK(ТаблДан[[#This Row],[Дата отправки]]),0,1-ТаблДан[[#This Row],[Отправка 
без задержки]])</f>
        <v>0</v>
      </c>
      <c r="S571" s="55" t="str">
        <f>IF(COUNTBLANK(ТаблДан[[#This Row],[Дата подготовки]:[Периодичность]])&gt;0,"Пустые ячейки", "")</f>
        <v/>
      </c>
    </row>
    <row r="572" spans="2:19" hidden="1" x14ac:dyDescent="0.25">
      <c r="B572" s="19">
        <f>YEAR(IF(ISBLANK(ТаблДан[Срок подготовки]),ТаблДан[Срок отправки],ТаблДан[Срок подготовки]))</f>
        <v>2024</v>
      </c>
      <c r="C572" s="26" t="str">
        <f>TEXT(ТаблДан[[#This Row],[Срок подготовки]],"МММ")</f>
        <v>июл</v>
      </c>
      <c r="D572" s="32">
        <v>45483</v>
      </c>
      <c r="E572" s="32">
        <v>45484</v>
      </c>
      <c r="F572" s="32">
        <v>45488</v>
      </c>
      <c r="G572" s="21">
        <v>45488</v>
      </c>
      <c r="H572" s="22" t="s">
        <v>1</v>
      </c>
      <c r="I572" s="23" t="s">
        <v>13</v>
      </c>
      <c r="J572" s="24" t="s">
        <v>9</v>
      </c>
      <c r="K572" s="25">
        <f>MAX(ТаблДан[Дата подготовки]-ТаблДан[Срок подготовки],0)</f>
        <v>0</v>
      </c>
      <c r="L572" s="25">
        <f>MAX(ТаблДан[[#This Row],[Дата отправки]]-ТаблДан[[#This Row],[Срок отправки]],0)</f>
        <v>0</v>
      </c>
      <c r="M572" s="25">
        <f>IF(ISBLANK(ТаблДан[[#This Row],[Дата подготовки]]),0,-MIN(ТаблДан[Дата подготовки]-ТаблДан[Срок подготовки],0))</f>
        <v>1</v>
      </c>
      <c r="N572" s="25">
        <f>IF(ISBLANK(ТаблДан[[#This Row],[Дата отправки]]),0,-MIN(ТаблДан[Дата отправки]-ТаблДан[Срок отправки],0))</f>
        <v>0</v>
      </c>
      <c r="O572" s="25">
        <f>IF(ISBLANK(ТаблДан[[#This Row],[Дата подготовки]]),0,(ТаблДан[Задержка подготовки]=0)+0)</f>
        <v>1</v>
      </c>
      <c r="P572" s="25">
        <f>IF(ISBLANK(ТаблДан[[#This Row],[Дата подготовки]]),0,1-ТаблДан[[#This Row],[Подготовка без задержки]])</f>
        <v>0</v>
      </c>
      <c r="Q572" s="25">
        <f>IF(ISBLANK(ТаблДан[[#This Row],[Дата отправки]]),0,(ТаблДан[[#This Row],[Задержка отправки]]=0)+0)</f>
        <v>1</v>
      </c>
      <c r="R572" s="25">
        <f>IF(ISBLANK(ТаблДан[[#This Row],[Дата отправки]]),0,1-ТаблДан[[#This Row],[Отправка 
без задержки]])</f>
        <v>0</v>
      </c>
      <c r="S572" s="55" t="str">
        <f>IF(COUNTBLANK(ТаблДан[[#This Row],[Дата подготовки]:[Периодичность]])&gt;0,"Пустые ячейки", "")</f>
        <v/>
      </c>
    </row>
    <row r="573" spans="2:19" hidden="1" x14ac:dyDescent="0.25">
      <c r="B573" s="19">
        <f>YEAR(IF(ISBLANK(ТаблДан[Срок подготовки]),ТаблДан[Срок отправки],ТаблДан[Срок подготовки]))</f>
        <v>2024</v>
      </c>
      <c r="C573" s="26" t="str">
        <f>TEXT(ТаблДан[[#This Row],[Срок подготовки]],"МММ")</f>
        <v>июл</v>
      </c>
      <c r="D573" s="32">
        <v>45483</v>
      </c>
      <c r="E573" s="32">
        <v>45484</v>
      </c>
      <c r="F573" s="32">
        <v>45488</v>
      </c>
      <c r="G573" s="21">
        <v>45488</v>
      </c>
      <c r="H573" s="22" t="s">
        <v>1</v>
      </c>
      <c r="I573" s="23" t="s">
        <v>83</v>
      </c>
      <c r="J573" s="24" t="s">
        <v>9</v>
      </c>
      <c r="K573" s="25">
        <f>MAX(ТаблДан[Дата подготовки]-ТаблДан[Срок подготовки],0)</f>
        <v>0</v>
      </c>
      <c r="L573" s="25">
        <f>MAX(ТаблДан[[#This Row],[Дата отправки]]-ТаблДан[[#This Row],[Срок отправки]],0)</f>
        <v>0</v>
      </c>
      <c r="M573" s="25">
        <f>IF(ISBLANK(ТаблДан[[#This Row],[Дата подготовки]]),0,-MIN(ТаблДан[Дата подготовки]-ТаблДан[Срок подготовки],0))</f>
        <v>1</v>
      </c>
      <c r="N573" s="25">
        <f>IF(ISBLANK(ТаблДан[[#This Row],[Дата отправки]]),0,-MIN(ТаблДан[Дата отправки]-ТаблДан[Срок отправки],0))</f>
        <v>0</v>
      </c>
      <c r="O573" s="25">
        <f>IF(ISBLANK(ТаблДан[[#This Row],[Дата подготовки]]),0,(ТаблДан[Задержка подготовки]=0)+0)</f>
        <v>1</v>
      </c>
      <c r="P573" s="25">
        <f>IF(ISBLANK(ТаблДан[[#This Row],[Дата подготовки]]),0,1-ТаблДан[[#This Row],[Подготовка без задержки]])</f>
        <v>0</v>
      </c>
      <c r="Q573" s="25">
        <f>IF(ISBLANK(ТаблДан[[#This Row],[Дата отправки]]),0,(ТаблДан[[#This Row],[Задержка отправки]]=0)+0)</f>
        <v>1</v>
      </c>
      <c r="R573" s="25">
        <f>IF(ISBLANK(ТаблДан[[#This Row],[Дата отправки]]),0,1-ТаблДан[[#This Row],[Отправка 
без задержки]])</f>
        <v>0</v>
      </c>
      <c r="S573" s="55" t="str">
        <f>IF(COUNTBLANK(ТаблДан[[#This Row],[Дата подготовки]:[Периодичность]])&gt;0,"Пустые ячейки", "")</f>
        <v/>
      </c>
    </row>
    <row r="574" spans="2:19" hidden="1" x14ac:dyDescent="0.25">
      <c r="B574" s="19">
        <f>YEAR(IF(ISBLANK(ТаблДан[Срок подготовки]),ТаблДан[Срок отправки],ТаблДан[Срок подготовки]))</f>
        <v>2024</v>
      </c>
      <c r="C574" s="26" t="str">
        <f>TEXT(ТаблДан[[#This Row],[Срок подготовки]],"МММ")</f>
        <v>июл</v>
      </c>
      <c r="D574" s="32">
        <v>45483</v>
      </c>
      <c r="E574" s="32">
        <v>45484</v>
      </c>
      <c r="F574" s="32">
        <v>45488</v>
      </c>
      <c r="G574" s="21">
        <v>45488</v>
      </c>
      <c r="H574" s="22" t="s">
        <v>1</v>
      </c>
      <c r="I574" s="23" t="s">
        <v>69</v>
      </c>
      <c r="J574" s="24" t="s">
        <v>9</v>
      </c>
      <c r="K574" s="25">
        <f>MAX(ТаблДан[Дата подготовки]-ТаблДан[Срок подготовки],0)</f>
        <v>0</v>
      </c>
      <c r="L574" s="25">
        <f>MAX(ТаблДан[[#This Row],[Дата отправки]]-ТаблДан[[#This Row],[Срок отправки]],0)</f>
        <v>0</v>
      </c>
      <c r="M574" s="25">
        <f>IF(ISBLANK(ТаблДан[[#This Row],[Дата подготовки]]),0,-MIN(ТаблДан[Дата подготовки]-ТаблДан[Срок подготовки],0))</f>
        <v>1</v>
      </c>
      <c r="N574" s="25">
        <f>IF(ISBLANK(ТаблДан[[#This Row],[Дата отправки]]),0,-MIN(ТаблДан[Дата отправки]-ТаблДан[Срок отправки],0))</f>
        <v>0</v>
      </c>
      <c r="O574" s="25">
        <f>IF(ISBLANK(ТаблДан[[#This Row],[Дата подготовки]]),0,(ТаблДан[Задержка подготовки]=0)+0)</f>
        <v>1</v>
      </c>
      <c r="P574" s="25">
        <f>IF(ISBLANK(ТаблДан[[#This Row],[Дата подготовки]]),0,1-ТаблДан[[#This Row],[Подготовка без задержки]])</f>
        <v>0</v>
      </c>
      <c r="Q574" s="25">
        <f>IF(ISBLANK(ТаблДан[[#This Row],[Дата отправки]]),0,(ТаблДан[[#This Row],[Задержка отправки]]=0)+0)</f>
        <v>1</v>
      </c>
      <c r="R574" s="25">
        <f>IF(ISBLANK(ТаблДан[[#This Row],[Дата отправки]]),0,1-ТаблДан[[#This Row],[Отправка 
без задержки]])</f>
        <v>0</v>
      </c>
      <c r="S574" s="55" t="str">
        <f>IF(COUNTBLANK(ТаблДан[[#This Row],[Дата подготовки]:[Периодичность]])&gt;0,"Пустые ячейки", "")</f>
        <v/>
      </c>
    </row>
    <row r="575" spans="2:19" hidden="1" x14ac:dyDescent="0.25">
      <c r="B575" s="19">
        <f>YEAR(IF(ISBLANK(ТаблДан[Срок подготовки]),ТаблДан[Срок отправки],ТаблДан[Срок подготовки]))</f>
        <v>2024</v>
      </c>
      <c r="C575" s="26" t="str">
        <f>TEXT(ТаблДан[[#This Row],[Срок подготовки]],"МММ")</f>
        <v>июл</v>
      </c>
      <c r="D575" s="32">
        <v>45483</v>
      </c>
      <c r="E575" s="32">
        <v>45484</v>
      </c>
      <c r="F575" s="32">
        <v>45488</v>
      </c>
      <c r="G575" s="21">
        <v>45488</v>
      </c>
      <c r="H575" s="22" t="s">
        <v>1</v>
      </c>
      <c r="I575" s="23" t="s">
        <v>70</v>
      </c>
      <c r="J575" s="24" t="s">
        <v>9</v>
      </c>
      <c r="K575" s="25">
        <f>MAX(ТаблДан[Дата подготовки]-ТаблДан[Срок подготовки],0)</f>
        <v>0</v>
      </c>
      <c r="L575" s="25">
        <f>MAX(ТаблДан[[#This Row],[Дата отправки]]-ТаблДан[[#This Row],[Срок отправки]],0)</f>
        <v>0</v>
      </c>
      <c r="M575" s="25">
        <f>IF(ISBLANK(ТаблДан[[#This Row],[Дата подготовки]]),0,-MIN(ТаблДан[Дата подготовки]-ТаблДан[Срок подготовки],0))</f>
        <v>1</v>
      </c>
      <c r="N575" s="25">
        <f>IF(ISBLANK(ТаблДан[[#This Row],[Дата отправки]]),0,-MIN(ТаблДан[Дата отправки]-ТаблДан[Срок отправки],0))</f>
        <v>0</v>
      </c>
      <c r="O575" s="25">
        <f>IF(ISBLANK(ТаблДан[[#This Row],[Дата подготовки]]),0,(ТаблДан[Задержка подготовки]=0)+0)</f>
        <v>1</v>
      </c>
      <c r="P575" s="25">
        <f>IF(ISBLANK(ТаблДан[[#This Row],[Дата подготовки]]),0,1-ТаблДан[[#This Row],[Подготовка без задержки]])</f>
        <v>0</v>
      </c>
      <c r="Q575" s="25">
        <f>IF(ISBLANK(ТаблДан[[#This Row],[Дата отправки]]),0,(ТаблДан[[#This Row],[Задержка отправки]]=0)+0)</f>
        <v>1</v>
      </c>
      <c r="R575" s="25">
        <f>IF(ISBLANK(ТаблДан[[#This Row],[Дата отправки]]),0,1-ТаблДан[[#This Row],[Отправка 
без задержки]])</f>
        <v>0</v>
      </c>
      <c r="S575" s="55" t="str">
        <f>IF(COUNTBLANK(ТаблДан[[#This Row],[Дата подготовки]:[Периодичность]])&gt;0,"Пустые ячейки", "")</f>
        <v/>
      </c>
    </row>
    <row r="576" spans="2:19" hidden="1" x14ac:dyDescent="0.25">
      <c r="B576" s="19">
        <f>YEAR(IF(ISBLANK(ТаблДан[Срок подготовки]),ТаблДан[Срок отправки],ТаблДан[Срок подготовки]))</f>
        <v>2024</v>
      </c>
      <c r="C576" s="26" t="str">
        <f>TEXT(ТаблДан[[#This Row],[Срок подготовки]],"МММ")</f>
        <v>июл</v>
      </c>
      <c r="D576" s="32">
        <v>45483</v>
      </c>
      <c r="E576" s="32">
        <v>45484</v>
      </c>
      <c r="F576" s="32">
        <v>45488</v>
      </c>
      <c r="G576" s="21">
        <v>45488</v>
      </c>
      <c r="H576" s="22" t="s">
        <v>1</v>
      </c>
      <c r="I576" s="23" t="s">
        <v>84</v>
      </c>
      <c r="J576" s="24" t="s">
        <v>9</v>
      </c>
      <c r="K576" s="25">
        <f>MAX(ТаблДан[Дата подготовки]-ТаблДан[Срок подготовки],0)</f>
        <v>0</v>
      </c>
      <c r="L576" s="25">
        <f>MAX(ТаблДан[[#This Row],[Дата отправки]]-ТаблДан[[#This Row],[Срок отправки]],0)</f>
        <v>0</v>
      </c>
      <c r="M576" s="25">
        <f>IF(ISBLANK(ТаблДан[[#This Row],[Дата подготовки]]),0,-MIN(ТаблДан[Дата подготовки]-ТаблДан[Срок подготовки],0))</f>
        <v>1</v>
      </c>
      <c r="N576" s="25">
        <f>IF(ISBLANK(ТаблДан[[#This Row],[Дата отправки]]),0,-MIN(ТаблДан[Дата отправки]-ТаблДан[Срок отправки],0))</f>
        <v>0</v>
      </c>
      <c r="O576" s="25">
        <f>IF(ISBLANK(ТаблДан[[#This Row],[Дата подготовки]]),0,(ТаблДан[Задержка подготовки]=0)+0)</f>
        <v>1</v>
      </c>
      <c r="P576" s="25">
        <f>IF(ISBLANK(ТаблДан[[#This Row],[Дата подготовки]]),0,1-ТаблДан[[#This Row],[Подготовка без задержки]])</f>
        <v>0</v>
      </c>
      <c r="Q576" s="25">
        <f>IF(ISBLANK(ТаблДан[[#This Row],[Дата отправки]]),0,(ТаблДан[[#This Row],[Задержка отправки]]=0)+0)</f>
        <v>1</v>
      </c>
      <c r="R576" s="25">
        <f>IF(ISBLANK(ТаблДан[[#This Row],[Дата отправки]]),0,1-ТаблДан[[#This Row],[Отправка 
без задержки]])</f>
        <v>0</v>
      </c>
      <c r="S576" s="55" t="str">
        <f>IF(COUNTBLANK(ТаблДан[[#This Row],[Дата подготовки]:[Периодичность]])&gt;0,"Пустые ячейки", "")</f>
        <v/>
      </c>
    </row>
    <row r="577" spans="2:19" hidden="1" x14ac:dyDescent="0.25">
      <c r="B577" s="19">
        <f>YEAR(IF(ISBLANK(ТаблДан[Срок подготовки]),ТаблДан[Срок отправки],ТаблДан[Срок подготовки]))</f>
        <v>2024</v>
      </c>
      <c r="C577" s="26" t="str">
        <f>TEXT(ТаблДан[[#This Row],[Срок подготовки]],"МММ")</f>
        <v>июл</v>
      </c>
      <c r="D577" s="32">
        <v>45483</v>
      </c>
      <c r="E577" s="32">
        <v>45484</v>
      </c>
      <c r="F577" s="32">
        <v>45488</v>
      </c>
      <c r="G577" s="21">
        <v>45488</v>
      </c>
      <c r="H577" s="22" t="s">
        <v>1</v>
      </c>
      <c r="I577" s="23" t="s">
        <v>36</v>
      </c>
      <c r="J577" s="24" t="s">
        <v>9</v>
      </c>
      <c r="K577" s="25">
        <f>MAX(ТаблДан[Дата подготовки]-ТаблДан[Срок подготовки],0)</f>
        <v>0</v>
      </c>
      <c r="L577" s="25">
        <f>MAX(ТаблДан[[#This Row],[Дата отправки]]-ТаблДан[[#This Row],[Срок отправки]],0)</f>
        <v>0</v>
      </c>
      <c r="M577" s="25">
        <f>IF(ISBLANK(ТаблДан[[#This Row],[Дата подготовки]]),0,-MIN(ТаблДан[Дата подготовки]-ТаблДан[Срок подготовки],0))</f>
        <v>1</v>
      </c>
      <c r="N577" s="25">
        <f>IF(ISBLANK(ТаблДан[[#This Row],[Дата отправки]]),0,-MIN(ТаблДан[Дата отправки]-ТаблДан[Срок отправки],0))</f>
        <v>0</v>
      </c>
      <c r="O577" s="25">
        <f>IF(ISBLANK(ТаблДан[[#This Row],[Дата подготовки]]),0,(ТаблДан[Задержка подготовки]=0)+0)</f>
        <v>1</v>
      </c>
      <c r="P577" s="25">
        <f>IF(ISBLANK(ТаблДан[[#This Row],[Дата подготовки]]),0,1-ТаблДан[[#This Row],[Подготовка без задержки]])</f>
        <v>0</v>
      </c>
      <c r="Q577" s="25">
        <f>IF(ISBLANK(ТаблДан[[#This Row],[Дата отправки]]),0,(ТаблДан[[#This Row],[Задержка отправки]]=0)+0)</f>
        <v>1</v>
      </c>
      <c r="R577" s="25">
        <f>IF(ISBLANK(ТаблДан[[#This Row],[Дата отправки]]),0,1-ТаблДан[[#This Row],[Отправка 
без задержки]])</f>
        <v>0</v>
      </c>
      <c r="S577" s="55" t="str">
        <f>IF(COUNTBLANK(ТаблДан[[#This Row],[Дата подготовки]:[Периодичность]])&gt;0,"Пустые ячейки", "")</f>
        <v/>
      </c>
    </row>
    <row r="578" spans="2:19" hidden="1" x14ac:dyDescent="0.25">
      <c r="B578" s="19">
        <f>YEAR(IF(ISBLANK(ТаблДан[Срок подготовки]),ТаблДан[Срок отправки],ТаблДан[Срок подготовки]))</f>
        <v>2024</v>
      </c>
      <c r="C578" s="26" t="str">
        <f>TEXT(ТаблДан[[#This Row],[Срок подготовки]],"МММ")</f>
        <v>авг</v>
      </c>
      <c r="D578" s="32">
        <v>45516</v>
      </c>
      <c r="E578" s="32">
        <v>45517</v>
      </c>
      <c r="F578" s="32">
        <v>45517</v>
      </c>
      <c r="G578" s="21">
        <v>45519</v>
      </c>
      <c r="H578" s="22" t="s">
        <v>1</v>
      </c>
      <c r="I578" s="23" t="s">
        <v>85</v>
      </c>
      <c r="J578" s="24" t="s">
        <v>9</v>
      </c>
      <c r="K578" s="25">
        <f>MAX(ТаблДан[Дата подготовки]-ТаблДан[Срок подготовки],0)</f>
        <v>0</v>
      </c>
      <c r="L578" s="25">
        <f>MAX(ТаблДан[[#This Row],[Дата отправки]]-ТаблДан[[#This Row],[Срок отправки]],0)</f>
        <v>0</v>
      </c>
      <c r="M578" s="25">
        <f>IF(ISBLANK(ТаблДан[[#This Row],[Дата подготовки]]),0,-MIN(ТаблДан[Дата подготовки]-ТаблДан[Срок подготовки],0))</f>
        <v>1</v>
      </c>
      <c r="N578" s="25">
        <f>IF(ISBLANK(ТаблДан[[#This Row],[Дата отправки]]),0,-MIN(ТаблДан[Дата отправки]-ТаблДан[Срок отправки],0))</f>
        <v>2</v>
      </c>
      <c r="O578" s="25">
        <f>IF(ISBLANK(ТаблДан[[#This Row],[Дата подготовки]]),0,(ТаблДан[Задержка подготовки]=0)+0)</f>
        <v>1</v>
      </c>
      <c r="P578" s="25">
        <f>IF(ISBLANK(ТаблДан[[#This Row],[Дата подготовки]]),0,1-ТаблДан[[#This Row],[Подготовка без задержки]])</f>
        <v>0</v>
      </c>
      <c r="Q578" s="25">
        <f>IF(ISBLANK(ТаблДан[[#This Row],[Дата отправки]]),0,(ТаблДан[[#This Row],[Задержка отправки]]=0)+0)</f>
        <v>1</v>
      </c>
      <c r="R578" s="25">
        <f>IF(ISBLANK(ТаблДан[[#This Row],[Дата отправки]]),0,1-ТаблДан[[#This Row],[Отправка 
без задержки]])</f>
        <v>0</v>
      </c>
      <c r="S578" s="55" t="str">
        <f>IF(COUNTBLANK(ТаблДан[[#This Row],[Дата подготовки]:[Периодичность]])&gt;0,"Пустые ячейки", "")</f>
        <v/>
      </c>
    </row>
    <row r="579" spans="2:19" hidden="1" x14ac:dyDescent="0.25">
      <c r="B579" s="19">
        <f>YEAR(IF(ISBLANK(ТаблДан[Срок подготовки]),ТаблДан[Срок отправки],ТаблДан[Срок подготовки]))</f>
        <v>2024</v>
      </c>
      <c r="C579" s="26" t="str">
        <f>TEXT(ТаблДан[[#This Row],[Срок подготовки]],"МММ")</f>
        <v>авг</v>
      </c>
      <c r="D579" s="32">
        <v>45516</v>
      </c>
      <c r="E579" s="32">
        <v>45517</v>
      </c>
      <c r="F579" s="32">
        <v>45517</v>
      </c>
      <c r="G579" s="21">
        <v>45519</v>
      </c>
      <c r="H579" s="22" t="s">
        <v>1</v>
      </c>
      <c r="I579" s="23" t="s">
        <v>86</v>
      </c>
      <c r="J579" s="24" t="s">
        <v>9</v>
      </c>
      <c r="K579" s="25">
        <f>MAX(ТаблДан[Дата подготовки]-ТаблДан[Срок подготовки],0)</f>
        <v>0</v>
      </c>
      <c r="L579" s="25">
        <f>MAX(ТаблДан[[#This Row],[Дата отправки]]-ТаблДан[[#This Row],[Срок отправки]],0)</f>
        <v>0</v>
      </c>
      <c r="M579" s="25">
        <f>IF(ISBLANK(ТаблДан[[#This Row],[Дата подготовки]]),0,-MIN(ТаблДан[Дата подготовки]-ТаблДан[Срок подготовки],0))</f>
        <v>1</v>
      </c>
      <c r="N579" s="25">
        <f>IF(ISBLANK(ТаблДан[[#This Row],[Дата отправки]]),0,-MIN(ТаблДан[Дата отправки]-ТаблДан[Срок отправки],0))</f>
        <v>2</v>
      </c>
      <c r="O579" s="25">
        <f>IF(ISBLANK(ТаблДан[[#This Row],[Дата подготовки]]),0,(ТаблДан[Задержка подготовки]=0)+0)</f>
        <v>1</v>
      </c>
      <c r="P579" s="25">
        <f>IF(ISBLANK(ТаблДан[[#This Row],[Дата подготовки]]),0,1-ТаблДан[[#This Row],[Подготовка без задержки]])</f>
        <v>0</v>
      </c>
      <c r="Q579" s="25">
        <f>IF(ISBLANK(ТаблДан[[#This Row],[Дата отправки]]),0,(ТаблДан[[#This Row],[Задержка отправки]]=0)+0)</f>
        <v>1</v>
      </c>
      <c r="R579" s="25">
        <f>IF(ISBLANK(ТаблДан[[#This Row],[Дата отправки]]),0,1-ТаблДан[[#This Row],[Отправка 
без задержки]])</f>
        <v>0</v>
      </c>
      <c r="S579" s="55" t="str">
        <f>IF(COUNTBLANK(ТаблДан[[#This Row],[Дата подготовки]:[Периодичность]])&gt;0,"Пустые ячейки", "")</f>
        <v/>
      </c>
    </row>
    <row r="580" spans="2:19" hidden="1" x14ac:dyDescent="0.25">
      <c r="B580" s="19">
        <f>YEAR(IF(ISBLANK(ТаблДан[Срок подготовки]),ТаблДан[Срок отправки],ТаблДан[Срок подготовки]))</f>
        <v>2024</v>
      </c>
      <c r="C580" s="26" t="str">
        <f>TEXT(ТаблДан[[#This Row],[Срок подготовки]],"МММ")</f>
        <v>авг</v>
      </c>
      <c r="D580" s="32">
        <v>45516</v>
      </c>
      <c r="E580" s="32">
        <v>45517</v>
      </c>
      <c r="F580" s="32">
        <v>45517</v>
      </c>
      <c r="G580" s="21">
        <v>45519</v>
      </c>
      <c r="H580" s="22" t="s">
        <v>1</v>
      </c>
      <c r="I580" s="23" t="s">
        <v>14</v>
      </c>
      <c r="J580" s="24" t="s">
        <v>9</v>
      </c>
      <c r="K580" s="25">
        <f>MAX(ТаблДан[Дата подготовки]-ТаблДан[Срок подготовки],0)</f>
        <v>0</v>
      </c>
      <c r="L580" s="25">
        <f>MAX(ТаблДан[[#This Row],[Дата отправки]]-ТаблДан[[#This Row],[Срок отправки]],0)</f>
        <v>0</v>
      </c>
      <c r="M580" s="25">
        <f>IF(ISBLANK(ТаблДан[[#This Row],[Дата подготовки]]),0,-MIN(ТаблДан[Дата подготовки]-ТаблДан[Срок подготовки],0))</f>
        <v>1</v>
      </c>
      <c r="N580" s="25">
        <f>IF(ISBLANK(ТаблДан[[#This Row],[Дата отправки]]),0,-MIN(ТаблДан[Дата отправки]-ТаблДан[Срок отправки],0))</f>
        <v>2</v>
      </c>
      <c r="O580" s="25">
        <f>IF(ISBLANK(ТаблДан[[#This Row],[Дата подготовки]]),0,(ТаблДан[Задержка подготовки]=0)+0)</f>
        <v>1</v>
      </c>
      <c r="P580" s="25">
        <f>IF(ISBLANK(ТаблДан[[#This Row],[Дата подготовки]]),0,1-ТаблДан[[#This Row],[Подготовка без задержки]])</f>
        <v>0</v>
      </c>
      <c r="Q580" s="25">
        <f>IF(ISBLANK(ТаблДан[[#This Row],[Дата отправки]]),0,(ТаблДан[[#This Row],[Задержка отправки]]=0)+0)</f>
        <v>1</v>
      </c>
      <c r="R580" s="25">
        <f>IF(ISBLANK(ТаблДан[[#This Row],[Дата отправки]]),0,1-ТаблДан[[#This Row],[Отправка 
без задержки]])</f>
        <v>0</v>
      </c>
      <c r="S580" s="55" t="str">
        <f>IF(COUNTBLANK(ТаблДан[[#This Row],[Дата подготовки]:[Периодичность]])&gt;0,"Пустые ячейки", "")</f>
        <v/>
      </c>
    </row>
    <row r="581" spans="2:19" hidden="1" x14ac:dyDescent="0.25">
      <c r="B581" s="19">
        <f>YEAR(IF(ISBLANK(ТаблДан[Срок подготовки]),ТаблДан[Срок отправки],ТаблДан[Срок подготовки]))</f>
        <v>2024</v>
      </c>
      <c r="C581" s="26" t="str">
        <f>TEXT(ТаблДан[[#This Row],[Срок подготовки]],"МММ")</f>
        <v>авг</v>
      </c>
      <c r="D581" s="32">
        <v>45516</v>
      </c>
      <c r="E581" s="32">
        <v>45517</v>
      </c>
      <c r="F581" s="32">
        <v>45517</v>
      </c>
      <c r="G581" s="21">
        <v>45519</v>
      </c>
      <c r="H581" s="22" t="s">
        <v>1</v>
      </c>
      <c r="I581" s="23" t="s">
        <v>13</v>
      </c>
      <c r="J581" s="24" t="s">
        <v>9</v>
      </c>
      <c r="K581" s="25">
        <f>MAX(ТаблДан[Дата подготовки]-ТаблДан[Срок подготовки],0)</f>
        <v>0</v>
      </c>
      <c r="L581" s="25">
        <f>MAX(ТаблДан[[#This Row],[Дата отправки]]-ТаблДан[[#This Row],[Срок отправки]],0)</f>
        <v>0</v>
      </c>
      <c r="M581" s="25">
        <f>IF(ISBLANK(ТаблДан[[#This Row],[Дата подготовки]]),0,-MIN(ТаблДан[Дата подготовки]-ТаблДан[Срок подготовки],0))</f>
        <v>1</v>
      </c>
      <c r="N581" s="25">
        <f>IF(ISBLANK(ТаблДан[[#This Row],[Дата отправки]]),0,-MIN(ТаблДан[Дата отправки]-ТаблДан[Срок отправки],0))</f>
        <v>2</v>
      </c>
      <c r="O581" s="25">
        <f>IF(ISBLANK(ТаблДан[[#This Row],[Дата подготовки]]),0,(ТаблДан[Задержка подготовки]=0)+0)</f>
        <v>1</v>
      </c>
      <c r="P581" s="25">
        <f>IF(ISBLANK(ТаблДан[[#This Row],[Дата подготовки]]),0,1-ТаблДан[[#This Row],[Подготовка без задержки]])</f>
        <v>0</v>
      </c>
      <c r="Q581" s="25">
        <f>IF(ISBLANK(ТаблДан[[#This Row],[Дата отправки]]),0,(ТаблДан[[#This Row],[Задержка отправки]]=0)+0)</f>
        <v>1</v>
      </c>
      <c r="R581" s="25">
        <f>IF(ISBLANK(ТаблДан[[#This Row],[Дата отправки]]),0,1-ТаблДан[[#This Row],[Отправка 
без задержки]])</f>
        <v>0</v>
      </c>
      <c r="S581" s="55" t="str">
        <f>IF(COUNTBLANK(ТаблДан[[#This Row],[Дата подготовки]:[Периодичность]])&gt;0,"Пустые ячейки", "")</f>
        <v/>
      </c>
    </row>
    <row r="582" spans="2:19" hidden="1" x14ac:dyDescent="0.25">
      <c r="B582" s="19">
        <f>YEAR(IF(ISBLANK(ТаблДан[Срок подготовки]),ТаблДан[Срок отправки],ТаблДан[Срок подготовки]))</f>
        <v>2024</v>
      </c>
      <c r="C582" s="26" t="str">
        <f>TEXT(ТаблДан[[#This Row],[Срок подготовки]],"МММ")</f>
        <v>авг</v>
      </c>
      <c r="D582" s="32">
        <v>45516</v>
      </c>
      <c r="E582" s="32">
        <v>45517</v>
      </c>
      <c r="F582" s="32">
        <v>45517</v>
      </c>
      <c r="G582" s="21">
        <v>45519</v>
      </c>
      <c r="H582" s="22" t="s">
        <v>1</v>
      </c>
      <c r="I582" s="23" t="s">
        <v>83</v>
      </c>
      <c r="J582" s="24" t="s">
        <v>9</v>
      </c>
      <c r="K582" s="25">
        <f>MAX(ТаблДан[Дата подготовки]-ТаблДан[Срок подготовки],0)</f>
        <v>0</v>
      </c>
      <c r="L582" s="25">
        <f>MAX(ТаблДан[[#This Row],[Дата отправки]]-ТаблДан[[#This Row],[Срок отправки]],0)</f>
        <v>0</v>
      </c>
      <c r="M582" s="25">
        <f>IF(ISBLANK(ТаблДан[[#This Row],[Дата подготовки]]),0,-MIN(ТаблДан[Дата подготовки]-ТаблДан[Срок подготовки],0))</f>
        <v>1</v>
      </c>
      <c r="N582" s="25">
        <f>IF(ISBLANK(ТаблДан[[#This Row],[Дата отправки]]),0,-MIN(ТаблДан[Дата отправки]-ТаблДан[Срок отправки],0))</f>
        <v>2</v>
      </c>
      <c r="O582" s="25">
        <f>IF(ISBLANK(ТаблДан[[#This Row],[Дата подготовки]]),0,(ТаблДан[Задержка подготовки]=0)+0)</f>
        <v>1</v>
      </c>
      <c r="P582" s="25">
        <f>IF(ISBLANK(ТаблДан[[#This Row],[Дата подготовки]]),0,1-ТаблДан[[#This Row],[Подготовка без задержки]])</f>
        <v>0</v>
      </c>
      <c r="Q582" s="25">
        <f>IF(ISBLANK(ТаблДан[[#This Row],[Дата отправки]]),0,(ТаблДан[[#This Row],[Задержка отправки]]=0)+0)</f>
        <v>1</v>
      </c>
      <c r="R582" s="25">
        <f>IF(ISBLANK(ТаблДан[[#This Row],[Дата отправки]]),0,1-ТаблДан[[#This Row],[Отправка 
без задержки]])</f>
        <v>0</v>
      </c>
      <c r="S582" s="55" t="str">
        <f>IF(COUNTBLANK(ТаблДан[[#This Row],[Дата подготовки]:[Периодичность]])&gt;0,"Пустые ячейки", "")</f>
        <v/>
      </c>
    </row>
    <row r="583" spans="2:19" hidden="1" x14ac:dyDescent="0.25">
      <c r="B583" s="19">
        <f>YEAR(IF(ISBLANK(ТаблДан[Срок подготовки]),ТаблДан[Срок отправки],ТаблДан[Срок подготовки]))</f>
        <v>2024</v>
      </c>
      <c r="C583" s="26" t="str">
        <f>TEXT(ТаблДан[[#This Row],[Срок подготовки]],"МММ")</f>
        <v>авг</v>
      </c>
      <c r="D583" s="32">
        <v>45516</v>
      </c>
      <c r="E583" s="32">
        <v>45517</v>
      </c>
      <c r="F583" s="32">
        <v>45517</v>
      </c>
      <c r="G583" s="21">
        <v>45519</v>
      </c>
      <c r="H583" s="22" t="s">
        <v>1</v>
      </c>
      <c r="I583" s="23" t="s">
        <v>69</v>
      </c>
      <c r="J583" s="24" t="s">
        <v>9</v>
      </c>
      <c r="K583" s="25">
        <f>MAX(ТаблДан[Дата подготовки]-ТаблДан[Срок подготовки],0)</f>
        <v>0</v>
      </c>
      <c r="L583" s="25">
        <f>MAX(ТаблДан[[#This Row],[Дата отправки]]-ТаблДан[[#This Row],[Срок отправки]],0)</f>
        <v>0</v>
      </c>
      <c r="M583" s="25">
        <f>IF(ISBLANK(ТаблДан[[#This Row],[Дата подготовки]]),0,-MIN(ТаблДан[Дата подготовки]-ТаблДан[Срок подготовки],0))</f>
        <v>1</v>
      </c>
      <c r="N583" s="25">
        <f>IF(ISBLANK(ТаблДан[[#This Row],[Дата отправки]]),0,-MIN(ТаблДан[Дата отправки]-ТаблДан[Срок отправки],0))</f>
        <v>2</v>
      </c>
      <c r="O583" s="25">
        <f>IF(ISBLANK(ТаблДан[[#This Row],[Дата подготовки]]),0,(ТаблДан[Задержка подготовки]=0)+0)</f>
        <v>1</v>
      </c>
      <c r="P583" s="25">
        <f>IF(ISBLANK(ТаблДан[[#This Row],[Дата подготовки]]),0,1-ТаблДан[[#This Row],[Подготовка без задержки]])</f>
        <v>0</v>
      </c>
      <c r="Q583" s="25">
        <f>IF(ISBLANK(ТаблДан[[#This Row],[Дата отправки]]),0,(ТаблДан[[#This Row],[Задержка отправки]]=0)+0)</f>
        <v>1</v>
      </c>
      <c r="R583" s="25">
        <f>IF(ISBLANK(ТаблДан[[#This Row],[Дата отправки]]),0,1-ТаблДан[[#This Row],[Отправка 
без задержки]])</f>
        <v>0</v>
      </c>
      <c r="S583" s="55" t="str">
        <f>IF(COUNTBLANK(ТаблДан[[#This Row],[Дата подготовки]:[Периодичность]])&gt;0,"Пустые ячейки", "")</f>
        <v/>
      </c>
    </row>
    <row r="584" spans="2:19" hidden="1" x14ac:dyDescent="0.25">
      <c r="B584" s="19">
        <f>YEAR(IF(ISBLANK(ТаблДан[Срок подготовки]),ТаблДан[Срок отправки],ТаблДан[Срок подготовки]))</f>
        <v>2024</v>
      </c>
      <c r="C584" s="26" t="str">
        <f>TEXT(ТаблДан[[#This Row],[Срок подготовки]],"МММ")</f>
        <v>авг</v>
      </c>
      <c r="D584" s="32">
        <v>45516</v>
      </c>
      <c r="E584" s="32">
        <v>45517</v>
      </c>
      <c r="F584" s="32">
        <v>45517</v>
      </c>
      <c r="G584" s="21">
        <v>45519</v>
      </c>
      <c r="H584" s="22" t="s">
        <v>1</v>
      </c>
      <c r="I584" s="23" t="s">
        <v>70</v>
      </c>
      <c r="J584" s="24" t="s">
        <v>9</v>
      </c>
      <c r="K584" s="25">
        <f>MAX(ТаблДан[Дата подготовки]-ТаблДан[Срок подготовки],0)</f>
        <v>0</v>
      </c>
      <c r="L584" s="25">
        <f>MAX(ТаблДан[[#This Row],[Дата отправки]]-ТаблДан[[#This Row],[Срок отправки]],0)</f>
        <v>0</v>
      </c>
      <c r="M584" s="25">
        <f>IF(ISBLANK(ТаблДан[[#This Row],[Дата подготовки]]),0,-MIN(ТаблДан[Дата подготовки]-ТаблДан[Срок подготовки],0))</f>
        <v>1</v>
      </c>
      <c r="N584" s="25">
        <f>IF(ISBLANK(ТаблДан[[#This Row],[Дата отправки]]),0,-MIN(ТаблДан[Дата отправки]-ТаблДан[Срок отправки],0))</f>
        <v>2</v>
      </c>
      <c r="O584" s="25">
        <f>IF(ISBLANK(ТаблДан[[#This Row],[Дата подготовки]]),0,(ТаблДан[Задержка подготовки]=0)+0)</f>
        <v>1</v>
      </c>
      <c r="P584" s="25">
        <f>IF(ISBLANK(ТаблДан[[#This Row],[Дата подготовки]]),0,1-ТаблДан[[#This Row],[Подготовка без задержки]])</f>
        <v>0</v>
      </c>
      <c r="Q584" s="25">
        <f>IF(ISBLANK(ТаблДан[[#This Row],[Дата отправки]]),0,(ТаблДан[[#This Row],[Задержка отправки]]=0)+0)</f>
        <v>1</v>
      </c>
      <c r="R584" s="25">
        <f>IF(ISBLANK(ТаблДан[[#This Row],[Дата отправки]]),0,1-ТаблДан[[#This Row],[Отправка 
без задержки]])</f>
        <v>0</v>
      </c>
      <c r="S584" s="55" t="str">
        <f>IF(COUNTBLANK(ТаблДан[[#This Row],[Дата подготовки]:[Периодичность]])&gt;0,"Пустые ячейки", "")</f>
        <v/>
      </c>
    </row>
    <row r="585" spans="2:19" hidden="1" x14ac:dyDescent="0.25">
      <c r="B585" s="19">
        <f>YEAR(IF(ISBLANK(ТаблДан[Срок подготовки]),ТаблДан[Срок отправки],ТаблДан[Срок подготовки]))</f>
        <v>2024</v>
      </c>
      <c r="C585" s="26" t="str">
        <f>TEXT(ТаблДан[[#This Row],[Срок подготовки]],"МММ")</f>
        <v>авг</v>
      </c>
      <c r="D585" s="32">
        <v>45516</v>
      </c>
      <c r="E585" s="32">
        <v>45517</v>
      </c>
      <c r="F585" s="32">
        <v>45517</v>
      </c>
      <c r="G585" s="21">
        <v>45519</v>
      </c>
      <c r="H585" s="22" t="s">
        <v>1</v>
      </c>
      <c r="I585" s="23" t="s">
        <v>84</v>
      </c>
      <c r="J585" s="24" t="s">
        <v>9</v>
      </c>
      <c r="K585" s="25">
        <f>MAX(ТаблДан[Дата подготовки]-ТаблДан[Срок подготовки],0)</f>
        <v>0</v>
      </c>
      <c r="L585" s="25">
        <f>MAX(ТаблДан[[#This Row],[Дата отправки]]-ТаблДан[[#This Row],[Срок отправки]],0)</f>
        <v>0</v>
      </c>
      <c r="M585" s="25">
        <f>IF(ISBLANK(ТаблДан[[#This Row],[Дата подготовки]]),0,-MIN(ТаблДан[Дата подготовки]-ТаблДан[Срок подготовки],0))</f>
        <v>1</v>
      </c>
      <c r="N585" s="25">
        <f>IF(ISBLANK(ТаблДан[[#This Row],[Дата отправки]]),0,-MIN(ТаблДан[Дата отправки]-ТаблДан[Срок отправки],0))</f>
        <v>2</v>
      </c>
      <c r="O585" s="25">
        <f>IF(ISBLANK(ТаблДан[[#This Row],[Дата подготовки]]),0,(ТаблДан[Задержка подготовки]=0)+0)</f>
        <v>1</v>
      </c>
      <c r="P585" s="25">
        <f>IF(ISBLANK(ТаблДан[[#This Row],[Дата подготовки]]),0,1-ТаблДан[[#This Row],[Подготовка без задержки]])</f>
        <v>0</v>
      </c>
      <c r="Q585" s="25">
        <f>IF(ISBLANK(ТаблДан[[#This Row],[Дата отправки]]),0,(ТаблДан[[#This Row],[Задержка отправки]]=0)+0)</f>
        <v>1</v>
      </c>
      <c r="R585" s="25">
        <f>IF(ISBLANK(ТаблДан[[#This Row],[Дата отправки]]),0,1-ТаблДан[[#This Row],[Отправка 
без задержки]])</f>
        <v>0</v>
      </c>
      <c r="S585" s="55" t="str">
        <f>IF(COUNTBLANK(ТаблДан[[#This Row],[Дата подготовки]:[Периодичность]])&gt;0,"Пустые ячейки", "")</f>
        <v/>
      </c>
    </row>
    <row r="586" spans="2:19" hidden="1" x14ac:dyDescent="0.25">
      <c r="B586" s="19">
        <f>YEAR(IF(ISBLANK(ТаблДан[Срок подготовки]),ТаблДан[Срок отправки],ТаблДан[Срок подготовки]))</f>
        <v>2024</v>
      </c>
      <c r="C586" s="26" t="str">
        <f>TEXT(ТаблДан[[#This Row],[Срок подготовки]],"МММ")</f>
        <v>авг</v>
      </c>
      <c r="D586" s="32">
        <v>45516</v>
      </c>
      <c r="E586" s="32">
        <v>45517</v>
      </c>
      <c r="F586" s="32">
        <v>45517</v>
      </c>
      <c r="G586" s="21">
        <v>45519</v>
      </c>
      <c r="H586" s="22" t="s">
        <v>1</v>
      </c>
      <c r="I586" s="23" t="s">
        <v>36</v>
      </c>
      <c r="J586" s="24" t="s">
        <v>9</v>
      </c>
      <c r="K586" s="25">
        <f>MAX(ТаблДан[Дата подготовки]-ТаблДан[Срок подготовки],0)</f>
        <v>0</v>
      </c>
      <c r="L586" s="25">
        <f>MAX(ТаблДан[[#This Row],[Дата отправки]]-ТаблДан[[#This Row],[Срок отправки]],0)</f>
        <v>0</v>
      </c>
      <c r="M586" s="25">
        <f>IF(ISBLANK(ТаблДан[[#This Row],[Дата подготовки]]),0,-MIN(ТаблДан[Дата подготовки]-ТаблДан[Срок подготовки],0))</f>
        <v>1</v>
      </c>
      <c r="N586" s="25">
        <f>IF(ISBLANK(ТаблДан[[#This Row],[Дата отправки]]),0,-MIN(ТаблДан[Дата отправки]-ТаблДан[Срок отправки],0))</f>
        <v>2</v>
      </c>
      <c r="O586" s="25">
        <f>IF(ISBLANK(ТаблДан[[#This Row],[Дата подготовки]]),0,(ТаблДан[Задержка подготовки]=0)+0)</f>
        <v>1</v>
      </c>
      <c r="P586" s="25">
        <f>IF(ISBLANK(ТаблДан[[#This Row],[Дата подготовки]]),0,1-ТаблДан[[#This Row],[Подготовка без задержки]])</f>
        <v>0</v>
      </c>
      <c r="Q586" s="25">
        <f>IF(ISBLANK(ТаблДан[[#This Row],[Дата отправки]]),0,(ТаблДан[[#This Row],[Задержка отправки]]=0)+0)</f>
        <v>1</v>
      </c>
      <c r="R586" s="25">
        <f>IF(ISBLANK(ТаблДан[[#This Row],[Дата отправки]]),0,1-ТаблДан[[#This Row],[Отправка 
без задержки]])</f>
        <v>0</v>
      </c>
      <c r="S586" s="55" t="str">
        <f>IF(COUNTBLANK(ТаблДан[[#This Row],[Дата подготовки]:[Периодичность]])&gt;0,"Пустые ячейки", "")</f>
        <v/>
      </c>
    </row>
    <row r="587" spans="2:19" hidden="1" x14ac:dyDescent="0.25">
      <c r="B587" s="19">
        <f>YEAR(IF(ISBLANK(ТаблДан[Срок подготовки]),ТаблДан[Срок отправки],ТаблДан[Срок подготовки]))</f>
        <v>2024</v>
      </c>
      <c r="C587" s="26" t="str">
        <f>TEXT(ТаблДан[[#This Row],[Срок подготовки]],"МММ")</f>
        <v>сен</v>
      </c>
      <c r="D587" s="32">
        <v>45544</v>
      </c>
      <c r="E587" s="32">
        <v>45547</v>
      </c>
      <c r="F587" s="32">
        <v>45545</v>
      </c>
      <c r="G587" s="21">
        <v>45551</v>
      </c>
      <c r="H587" s="22" t="s">
        <v>1</v>
      </c>
      <c r="I587" s="23" t="s">
        <v>85</v>
      </c>
      <c r="J587" s="24" t="s">
        <v>9</v>
      </c>
      <c r="K587" s="25">
        <f>MAX(ТаблДан[Дата подготовки]-ТаблДан[Срок подготовки],0)</f>
        <v>0</v>
      </c>
      <c r="L587" s="25">
        <f>MAX(ТаблДан[[#This Row],[Дата отправки]]-ТаблДан[[#This Row],[Срок отправки]],0)</f>
        <v>0</v>
      </c>
      <c r="M587" s="25">
        <f>IF(ISBLANK(ТаблДан[[#This Row],[Дата подготовки]]),0,-MIN(ТаблДан[Дата подготовки]-ТаблДан[Срок подготовки],0))</f>
        <v>3</v>
      </c>
      <c r="N587" s="25">
        <f>IF(ISBLANK(ТаблДан[[#This Row],[Дата отправки]]),0,-MIN(ТаблДан[Дата отправки]-ТаблДан[Срок отправки],0))</f>
        <v>6</v>
      </c>
      <c r="O587" s="25">
        <f>IF(ISBLANK(ТаблДан[[#This Row],[Дата подготовки]]),0,(ТаблДан[Задержка подготовки]=0)+0)</f>
        <v>1</v>
      </c>
      <c r="P587" s="25">
        <f>IF(ISBLANK(ТаблДан[[#This Row],[Дата подготовки]]),0,1-ТаблДан[[#This Row],[Подготовка без задержки]])</f>
        <v>0</v>
      </c>
      <c r="Q587" s="25">
        <f>IF(ISBLANK(ТаблДан[[#This Row],[Дата отправки]]),0,(ТаблДан[[#This Row],[Задержка отправки]]=0)+0)</f>
        <v>1</v>
      </c>
      <c r="R587" s="25">
        <f>IF(ISBLANK(ТаблДан[[#This Row],[Дата отправки]]),0,1-ТаблДан[[#This Row],[Отправка 
без задержки]])</f>
        <v>0</v>
      </c>
      <c r="S587" s="55" t="str">
        <f>IF(COUNTBLANK(ТаблДан[[#This Row],[Дата подготовки]:[Периодичность]])&gt;0,"Пустые ячейки", "")</f>
        <v/>
      </c>
    </row>
    <row r="588" spans="2:19" hidden="1" x14ac:dyDescent="0.25">
      <c r="B588" s="19">
        <f>YEAR(IF(ISBLANK(ТаблДан[Срок подготовки]),ТаблДан[Срок отправки],ТаблДан[Срок подготовки]))</f>
        <v>2024</v>
      </c>
      <c r="C588" s="26" t="str">
        <f>TEXT(ТаблДан[[#This Row],[Срок подготовки]],"МММ")</f>
        <v>сен</v>
      </c>
      <c r="D588" s="32">
        <v>45544</v>
      </c>
      <c r="E588" s="32">
        <v>45547</v>
      </c>
      <c r="F588" s="32">
        <v>45545</v>
      </c>
      <c r="G588" s="21">
        <v>45551</v>
      </c>
      <c r="H588" s="22" t="s">
        <v>1</v>
      </c>
      <c r="I588" s="23" t="s">
        <v>86</v>
      </c>
      <c r="J588" s="24" t="s">
        <v>9</v>
      </c>
      <c r="K588" s="25">
        <f>MAX(ТаблДан[Дата подготовки]-ТаблДан[Срок подготовки],0)</f>
        <v>0</v>
      </c>
      <c r="L588" s="25">
        <f>MAX(ТаблДан[[#This Row],[Дата отправки]]-ТаблДан[[#This Row],[Срок отправки]],0)</f>
        <v>0</v>
      </c>
      <c r="M588" s="25">
        <f>IF(ISBLANK(ТаблДан[[#This Row],[Дата подготовки]]),0,-MIN(ТаблДан[Дата подготовки]-ТаблДан[Срок подготовки],0))</f>
        <v>3</v>
      </c>
      <c r="N588" s="25">
        <f>IF(ISBLANK(ТаблДан[[#This Row],[Дата отправки]]),0,-MIN(ТаблДан[Дата отправки]-ТаблДан[Срок отправки],0))</f>
        <v>6</v>
      </c>
      <c r="O588" s="25">
        <f>IF(ISBLANK(ТаблДан[[#This Row],[Дата подготовки]]),0,(ТаблДан[Задержка подготовки]=0)+0)</f>
        <v>1</v>
      </c>
      <c r="P588" s="25">
        <f>IF(ISBLANK(ТаблДан[[#This Row],[Дата подготовки]]),0,1-ТаблДан[[#This Row],[Подготовка без задержки]])</f>
        <v>0</v>
      </c>
      <c r="Q588" s="25">
        <f>IF(ISBLANK(ТаблДан[[#This Row],[Дата отправки]]),0,(ТаблДан[[#This Row],[Задержка отправки]]=0)+0)</f>
        <v>1</v>
      </c>
      <c r="R588" s="25">
        <f>IF(ISBLANK(ТаблДан[[#This Row],[Дата отправки]]),0,1-ТаблДан[[#This Row],[Отправка 
без задержки]])</f>
        <v>0</v>
      </c>
      <c r="S588" s="55" t="str">
        <f>IF(COUNTBLANK(ТаблДан[[#This Row],[Дата подготовки]:[Периодичность]])&gt;0,"Пустые ячейки", "")</f>
        <v/>
      </c>
    </row>
    <row r="589" spans="2:19" hidden="1" x14ac:dyDescent="0.25">
      <c r="B589" s="19">
        <f>YEAR(IF(ISBLANK(ТаблДан[Срок подготовки]),ТаблДан[Срок отправки],ТаблДан[Срок подготовки]))</f>
        <v>2024</v>
      </c>
      <c r="C589" s="26" t="str">
        <f>TEXT(ТаблДан[[#This Row],[Срок подготовки]],"МММ")</f>
        <v>сен</v>
      </c>
      <c r="D589" s="32">
        <v>45544</v>
      </c>
      <c r="E589" s="32">
        <v>45547</v>
      </c>
      <c r="F589" s="32">
        <v>45545</v>
      </c>
      <c r="G589" s="21">
        <v>45551</v>
      </c>
      <c r="H589" s="22" t="s">
        <v>1</v>
      </c>
      <c r="I589" s="23" t="s">
        <v>14</v>
      </c>
      <c r="J589" s="24" t="s">
        <v>9</v>
      </c>
      <c r="K589" s="25">
        <f>MAX(ТаблДан[Дата подготовки]-ТаблДан[Срок подготовки],0)</f>
        <v>0</v>
      </c>
      <c r="L589" s="25">
        <f>MAX(ТаблДан[[#This Row],[Дата отправки]]-ТаблДан[[#This Row],[Срок отправки]],0)</f>
        <v>0</v>
      </c>
      <c r="M589" s="25">
        <f>IF(ISBLANK(ТаблДан[[#This Row],[Дата подготовки]]),0,-MIN(ТаблДан[Дата подготовки]-ТаблДан[Срок подготовки],0))</f>
        <v>3</v>
      </c>
      <c r="N589" s="25">
        <f>IF(ISBLANK(ТаблДан[[#This Row],[Дата отправки]]),0,-MIN(ТаблДан[Дата отправки]-ТаблДан[Срок отправки],0))</f>
        <v>6</v>
      </c>
      <c r="O589" s="25">
        <f>IF(ISBLANK(ТаблДан[[#This Row],[Дата подготовки]]),0,(ТаблДан[Задержка подготовки]=0)+0)</f>
        <v>1</v>
      </c>
      <c r="P589" s="25">
        <f>IF(ISBLANK(ТаблДан[[#This Row],[Дата подготовки]]),0,1-ТаблДан[[#This Row],[Подготовка без задержки]])</f>
        <v>0</v>
      </c>
      <c r="Q589" s="25">
        <f>IF(ISBLANK(ТаблДан[[#This Row],[Дата отправки]]),0,(ТаблДан[[#This Row],[Задержка отправки]]=0)+0)</f>
        <v>1</v>
      </c>
      <c r="R589" s="25">
        <f>IF(ISBLANK(ТаблДан[[#This Row],[Дата отправки]]),0,1-ТаблДан[[#This Row],[Отправка 
без задержки]])</f>
        <v>0</v>
      </c>
      <c r="S589" s="55" t="str">
        <f>IF(COUNTBLANK(ТаблДан[[#This Row],[Дата подготовки]:[Периодичность]])&gt;0,"Пустые ячейки", "")</f>
        <v/>
      </c>
    </row>
    <row r="590" spans="2:19" hidden="1" x14ac:dyDescent="0.25">
      <c r="B590" s="19">
        <f>YEAR(IF(ISBLANK(ТаблДан[Срок подготовки]),ТаблДан[Срок отправки],ТаблДан[Срок подготовки]))</f>
        <v>2024</v>
      </c>
      <c r="C590" s="26" t="str">
        <f>TEXT(ТаблДан[[#This Row],[Срок подготовки]],"МММ")</f>
        <v>сен</v>
      </c>
      <c r="D590" s="32">
        <v>45544</v>
      </c>
      <c r="E590" s="32">
        <v>45547</v>
      </c>
      <c r="F590" s="32">
        <v>45545</v>
      </c>
      <c r="G590" s="21">
        <v>45551</v>
      </c>
      <c r="H590" s="22" t="s">
        <v>1</v>
      </c>
      <c r="I590" s="23" t="s">
        <v>13</v>
      </c>
      <c r="J590" s="24" t="s">
        <v>9</v>
      </c>
      <c r="K590" s="25">
        <f>MAX(ТаблДан[Дата подготовки]-ТаблДан[Срок подготовки],0)</f>
        <v>0</v>
      </c>
      <c r="L590" s="25">
        <f>MAX(ТаблДан[[#This Row],[Дата отправки]]-ТаблДан[[#This Row],[Срок отправки]],0)</f>
        <v>0</v>
      </c>
      <c r="M590" s="25">
        <f>IF(ISBLANK(ТаблДан[[#This Row],[Дата подготовки]]),0,-MIN(ТаблДан[Дата подготовки]-ТаблДан[Срок подготовки],0))</f>
        <v>3</v>
      </c>
      <c r="N590" s="25">
        <f>IF(ISBLANK(ТаблДан[[#This Row],[Дата отправки]]),0,-MIN(ТаблДан[Дата отправки]-ТаблДан[Срок отправки],0))</f>
        <v>6</v>
      </c>
      <c r="O590" s="25">
        <f>IF(ISBLANK(ТаблДан[[#This Row],[Дата подготовки]]),0,(ТаблДан[Задержка подготовки]=0)+0)</f>
        <v>1</v>
      </c>
      <c r="P590" s="25">
        <f>IF(ISBLANK(ТаблДан[[#This Row],[Дата подготовки]]),0,1-ТаблДан[[#This Row],[Подготовка без задержки]])</f>
        <v>0</v>
      </c>
      <c r="Q590" s="25">
        <f>IF(ISBLANK(ТаблДан[[#This Row],[Дата отправки]]),0,(ТаблДан[[#This Row],[Задержка отправки]]=0)+0)</f>
        <v>1</v>
      </c>
      <c r="R590" s="25">
        <f>IF(ISBLANK(ТаблДан[[#This Row],[Дата отправки]]),0,1-ТаблДан[[#This Row],[Отправка 
без задержки]])</f>
        <v>0</v>
      </c>
      <c r="S590" s="55" t="str">
        <f>IF(COUNTBLANK(ТаблДан[[#This Row],[Дата подготовки]:[Периодичность]])&gt;0,"Пустые ячейки", "")</f>
        <v/>
      </c>
    </row>
    <row r="591" spans="2:19" hidden="1" x14ac:dyDescent="0.25">
      <c r="B591" s="19">
        <f>YEAR(IF(ISBLANK(ТаблДан[Срок подготовки]),ТаблДан[Срок отправки],ТаблДан[Срок подготовки]))</f>
        <v>2024</v>
      </c>
      <c r="C591" s="26" t="str">
        <f>TEXT(ТаблДан[[#This Row],[Срок подготовки]],"МММ")</f>
        <v>сен</v>
      </c>
      <c r="D591" s="32">
        <v>45544</v>
      </c>
      <c r="E591" s="32">
        <v>45547</v>
      </c>
      <c r="F591" s="32">
        <v>45545</v>
      </c>
      <c r="G591" s="21">
        <v>45551</v>
      </c>
      <c r="H591" s="22" t="s">
        <v>1</v>
      </c>
      <c r="I591" s="23" t="s">
        <v>83</v>
      </c>
      <c r="J591" s="24" t="s">
        <v>9</v>
      </c>
      <c r="K591" s="25">
        <f>MAX(ТаблДан[Дата подготовки]-ТаблДан[Срок подготовки],0)</f>
        <v>0</v>
      </c>
      <c r="L591" s="25">
        <f>MAX(ТаблДан[[#This Row],[Дата отправки]]-ТаблДан[[#This Row],[Срок отправки]],0)</f>
        <v>0</v>
      </c>
      <c r="M591" s="25">
        <f>IF(ISBLANK(ТаблДан[[#This Row],[Дата подготовки]]),0,-MIN(ТаблДан[Дата подготовки]-ТаблДан[Срок подготовки],0))</f>
        <v>3</v>
      </c>
      <c r="N591" s="25">
        <f>IF(ISBLANK(ТаблДан[[#This Row],[Дата отправки]]),0,-MIN(ТаблДан[Дата отправки]-ТаблДан[Срок отправки],0))</f>
        <v>6</v>
      </c>
      <c r="O591" s="25">
        <f>IF(ISBLANK(ТаблДан[[#This Row],[Дата подготовки]]),0,(ТаблДан[Задержка подготовки]=0)+0)</f>
        <v>1</v>
      </c>
      <c r="P591" s="25">
        <f>IF(ISBLANK(ТаблДан[[#This Row],[Дата подготовки]]),0,1-ТаблДан[[#This Row],[Подготовка без задержки]])</f>
        <v>0</v>
      </c>
      <c r="Q591" s="25">
        <f>IF(ISBLANK(ТаблДан[[#This Row],[Дата отправки]]),0,(ТаблДан[[#This Row],[Задержка отправки]]=0)+0)</f>
        <v>1</v>
      </c>
      <c r="R591" s="25">
        <f>IF(ISBLANK(ТаблДан[[#This Row],[Дата отправки]]),0,1-ТаблДан[[#This Row],[Отправка 
без задержки]])</f>
        <v>0</v>
      </c>
      <c r="S591" s="55" t="str">
        <f>IF(COUNTBLANK(ТаблДан[[#This Row],[Дата подготовки]:[Периодичность]])&gt;0,"Пустые ячейки", "")</f>
        <v/>
      </c>
    </row>
    <row r="592" spans="2:19" hidden="1" x14ac:dyDescent="0.25">
      <c r="B592" s="19">
        <f>YEAR(IF(ISBLANK(ТаблДан[Срок подготовки]),ТаблДан[Срок отправки],ТаблДан[Срок подготовки]))</f>
        <v>2024</v>
      </c>
      <c r="C592" s="26" t="str">
        <f>TEXT(ТаблДан[[#This Row],[Срок подготовки]],"МММ")</f>
        <v>сен</v>
      </c>
      <c r="D592" s="32">
        <v>45544</v>
      </c>
      <c r="E592" s="32">
        <v>45547</v>
      </c>
      <c r="F592" s="32">
        <v>45545</v>
      </c>
      <c r="G592" s="21">
        <v>45551</v>
      </c>
      <c r="H592" s="22" t="s">
        <v>1</v>
      </c>
      <c r="I592" s="23" t="s">
        <v>69</v>
      </c>
      <c r="J592" s="24" t="s">
        <v>9</v>
      </c>
      <c r="K592" s="25">
        <f>MAX(ТаблДан[Дата подготовки]-ТаблДан[Срок подготовки],0)</f>
        <v>0</v>
      </c>
      <c r="L592" s="25">
        <f>MAX(ТаблДан[[#This Row],[Дата отправки]]-ТаблДан[[#This Row],[Срок отправки]],0)</f>
        <v>0</v>
      </c>
      <c r="M592" s="25">
        <f>IF(ISBLANK(ТаблДан[[#This Row],[Дата подготовки]]),0,-MIN(ТаблДан[Дата подготовки]-ТаблДан[Срок подготовки],0))</f>
        <v>3</v>
      </c>
      <c r="N592" s="25">
        <f>IF(ISBLANK(ТаблДан[[#This Row],[Дата отправки]]),0,-MIN(ТаблДан[Дата отправки]-ТаблДан[Срок отправки],0))</f>
        <v>6</v>
      </c>
      <c r="O592" s="25">
        <f>IF(ISBLANK(ТаблДан[[#This Row],[Дата подготовки]]),0,(ТаблДан[Задержка подготовки]=0)+0)</f>
        <v>1</v>
      </c>
      <c r="P592" s="25">
        <f>IF(ISBLANK(ТаблДан[[#This Row],[Дата подготовки]]),0,1-ТаблДан[[#This Row],[Подготовка без задержки]])</f>
        <v>0</v>
      </c>
      <c r="Q592" s="25">
        <f>IF(ISBLANK(ТаблДан[[#This Row],[Дата отправки]]),0,(ТаблДан[[#This Row],[Задержка отправки]]=0)+0)</f>
        <v>1</v>
      </c>
      <c r="R592" s="25">
        <f>IF(ISBLANK(ТаблДан[[#This Row],[Дата отправки]]),0,1-ТаблДан[[#This Row],[Отправка 
без задержки]])</f>
        <v>0</v>
      </c>
      <c r="S592" s="55" t="str">
        <f>IF(COUNTBLANK(ТаблДан[[#This Row],[Дата подготовки]:[Периодичность]])&gt;0,"Пустые ячейки", "")</f>
        <v/>
      </c>
    </row>
    <row r="593" spans="2:19" hidden="1" x14ac:dyDescent="0.25">
      <c r="B593" s="19">
        <f>YEAR(IF(ISBLANK(ТаблДан[Срок подготовки]),ТаблДан[Срок отправки],ТаблДан[Срок подготовки]))</f>
        <v>2024</v>
      </c>
      <c r="C593" s="26" t="str">
        <f>TEXT(ТаблДан[[#This Row],[Срок подготовки]],"МММ")</f>
        <v>сен</v>
      </c>
      <c r="D593" s="32">
        <v>45544</v>
      </c>
      <c r="E593" s="32">
        <v>45547</v>
      </c>
      <c r="F593" s="32">
        <v>45545</v>
      </c>
      <c r="G593" s="21">
        <v>45551</v>
      </c>
      <c r="H593" s="22" t="s">
        <v>1</v>
      </c>
      <c r="I593" s="23" t="s">
        <v>70</v>
      </c>
      <c r="J593" s="24" t="s">
        <v>9</v>
      </c>
      <c r="K593" s="25">
        <f>MAX(ТаблДан[Дата подготовки]-ТаблДан[Срок подготовки],0)</f>
        <v>0</v>
      </c>
      <c r="L593" s="25">
        <f>MAX(ТаблДан[[#This Row],[Дата отправки]]-ТаблДан[[#This Row],[Срок отправки]],0)</f>
        <v>0</v>
      </c>
      <c r="M593" s="25">
        <f>IF(ISBLANK(ТаблДан[[#This Row],[Дата подготовки]]),0,-MIN(ТаблДан[Дата подготовки]-ТаблДан[Срок подготовки],0))</f>
        <v>3</v>
      </c>
      <c r="N593" s="25">
        <f>IF(ISBLANK(ТаблДан[[#This Row],[Дата отправки]]),0,-MIN(ТаблДан[Дата отправки]-ТаблДан[Срок отправки],0))</f>
        <v>6</v>
      </c>
      <c r="O593" s="25">
        <f>IF(ISBLANK(ТаблДан[[#This Row],[Дата подготовки]]),0,(ТаблДан[Задержка подготовки]=0)+0)</f>
        <v>1</v>
      </c>
      <c r="P593" s="25">
        <f>IF(ISBLANK(ТаблДан[[#This Row],[Дата подготовки]]),0,1-ТаблДан[[#This Row],[Подготовка без задержки]])</f>
        <v>0</v>
      </c>
      <c r="Q593" s="25">
        <f>IF(ISBLANK(ТаблДан[[#This Row],[Дата отправки]]),0,(ТаблДан[[#This Row],[Задержка отправки]]=0)+0)</f>
        <v>1</v>
      </c>
      <c r="R593" s="25">
        <f>IF(ISBLANK(ТаблДан[[#This Row],[Дата отправки]]),0,1-ТаблДан[[#This Row],[Отправка 
без задержки]])</f>
        <v>0</v>
      </c>
      <c r="S593" s="55" t="str">
        <f>IF(COUNTBLANK(ТаблДан[[#This Row],[Дата подготовки]:[Периодичность]])&gt;0,"Пустые ячейки", "")</f>
        <v/>
      </c>
    </row>
    <row r="594" spans="2:19" hidden="1" x14ac:dyDescent="0.25">
      <c r="B594" s="19">
        <f>YEAR(IF(ISBLANK(ТаблДан[Срок подготовки]),ТаблДан[Срок отправки],ТаблДан[Срок подготовки]))</f>
        <v>2024</v>
      </c>
      <c r="C594" s="26" t="str">
        <f>TEXT(ТаблДан[[#This Row],[Срок подготовки]],"МММ")</f>
        <v>сен</v>
      </c>
      <c r="D594" s="32">
        <v>45544</v>
      </c>
      <c r="E594" s="32">
        <v>45547</v>
      </c>
      <c r="F594" s="32">
        <v>45545</v>
      </c>
      <c r="G594" s="21">
        <v>45551</v>
      </c>
      <c r="H594" s="22" t="s">
        <v>1</v>
      </c>
      <c r="I594" s="23" t="s">
        <v>84</v>
      </c>
      <c r="J594" s="24" t="s">
        <v>9</v>
      </c>
      <c r="K594" s="25">
        <f>MAX(ТаблДан[Дата подготовки]-ТаблДан[Срок подготовки],0)</f>
        <v>0</v>
      </c>
      <c r="L594" s="25">
        <f>MAX(ТаблДан[[#This Row],[Дата отправки]]-ТаблДан[[#This Row],[Срок отправки]],0)</f>
        <v>0</v>
      </c>
      <c r="M594" s="25">
        <f>IF(ISBLANK(ТаблДан[[#This Row],[Дата подготовки]]),0,-MIN(ТаблДан[Дата подготовки]-ТаблДан[Срок подготовки],0))</f>
        <v>3</v>
      </c>
      <c r="N594" s="25">
        <f>IF(ISBLANK(ТаблДан[[#This Row],[Дата отправки]]),0,-MIN(ТаблДан[Дата отправки]-ТаблДан[Срок отправки],0))</f>
        <v>6</v>
      </c>
      <c r="O594" s="25">
        <f>IF(ISBLANK(ТаблДан[[#This Row],[Дата подготовки]]),0,(ТаблДан[Задержка подготовки]=0)+0)</f>
        <v>1</v>
      </c>
      <c r="P594" s="25">
        <f>IF(ISBLANK(ТаблДан[[#This Row],[Дата подготовки]]),0,1-ТаблДан[[#This Row],[Подготовка без задержки]])</f>
        <v>0</v>
      </c>
      <c r="Q594" s="25">
        <f>IF(ISBLANK(ТаблДан[[#This Row],[Дата отправки]]),0,(ТаблДан[[#This Row],[Задержка отправки]]=0)+0)</f>
        <v>1</v>
      </c>
      <c r="R594" s="25">
        <f>IF(ISBLANK(ТаблДан[[#This Row],[Дата отправки]]),0,1-ТаблДан[[#This Row],[Отправка 
без задержки]])</f>
        <v>0</v>
      </c>
      <c r="S594" s="55" t="str">
        <f>IF(COUNTBLANK(ТаблДан[[#This Row],[Дата подготовки]:[Периодичность]])&gt;0,"Пустые ячейки", "")</f>
        <v/>
      </c>
    </row>
    <row r="595" spans="2:19" hidden="1" x14ac:dyDescent="0.25">
      <c r="B595" s="19">
        <f>YEAR(IF(ISBLANK(ТаблДан[Срок подготовки]),ТаблДан[Срок отправки],ТаблДан[Срок подготовки]))</f>
        <v>2024</v>
      </c>
      <c r="C595" s="26" t="str">
        <f>TEXT(ТаблДан[[#This Row],[Срок подготовки]],"МММ")</f>
        <v>сен</v>
      </c>
      <c r="D595" s="32">
        <v>45544</v>
      </c>
      <c r="E595" s="32">
        <v>45547</v>
      </c>
      <c r="F595" s="32">
        <v>45545</v>
      </c>
      <c r="G595" s="21">
        <v>45551</v>
      </c>
      <c r="H595" s="22" t="s">
        <v>1</v>
      </c>
      <c r="I595" s="23" t="s">
        <v>36</v>
      </c>
      <c r="J595" s="24" t="s">
        <v>9</v>
      </c>
      <c r="K595" s="25">
        <f>MAX(ТаблДан[Дата подготовки]-ТаблДан[Срок подготовки],0)</f>
        <v>0</v>
      </c>
      <c r="L595" s="25">
        <f>MAX(ТаблДан[[#This Row],[Дата отправки]]-ТаблДан[[#This Row],[Срок отправки]],0)</f>
        <v>0</v>
      </c>
      <c r="M595" s="25">
        <f>IF(ISBLANK(ТаблДан[[#This Row],[Дата подготовки]]),0,-MIN(ТаблДан[Дата подготовки]-ТаблДан[Срок подготовки],0))</f>
        <v>3</v>
      </c>
      <c r="N595" s="25">
        <f>IF(ISBLANK(ТаблДан[[#This Row],[Дата отправки]]),0,-MIN(ТаблДан[Дата отправки]-ТаблДан[Срок отправки],0))</f>
        <v>6</v>
      </c>
      <c r="O595" s="25">
        <f>IF(ISBLANK(ТаблДан[[#This Row],[Дата подготовки]]),0,(ТаблДан[Задержка подготовки]=0)+0)</f>
        <v>1</v>
      </c>
      <c r="P595" s="25">
        <f>IF(ISBLANK(ТаблДан[[#This Row],[Дата подготовки]]),0,1-ТаблДан[[#This Row],[Подготовка без задержки]])</f>
        <v>0</v>
      </c>
      <c r="Q595" s="25">
        <f>IF(ISBLANK(ТаблДан[[#This Row],[Дата отправки]]),0,(ТаблДан[[#This Row],[Задержка отправки]]=0)+0)</f>
        <v>1</v>
      </c>
      <c r="R595" s="25">
        <f>IF(ISBLANK(ТаблДан[[#This Row],[Дата отправки]]),0,1-ТаблДан[[#This Row],[Отправка 
без задержки]])</f>
        <v>0</v>
      </c>
      <c r="S595" s="55" t="str">
        <f>IF(COUNTBLANK(ТаблДан[[#This Row],[Дата подготовки]:[Периодичность]])&gt;0,"Пустые ячейки", "")</f>
        <v/>
      </c>
    </row>
    <row r="596" spans="2:19" hidden="1" x14ac:dyDescent="0.25">
      <c r="B596" s="19">
        <f>YEAR(IF(ISBLANK(ТаблДан[Срок подготовки]),ТаблДан[Срок отправки],ТаблДан[Срок подготовки]))</f>
        <v>2024</v>
      </c>
      <c r="C596" s="26" t="str">
        <f>TEXT(ТаблДан[[#This Row],[Срок подготовки]],"МММ")</f>
        <v>окт</v>
      </c>
      <c r="D596" s="32">
        <v>45574</v>
      </c>
      <c r="E596" s="32">
        <v>45576</v>
      </c>
      <c r="F596" s="32">
        <v>45579</v>
      </c>
      <c r="G596" s="21">
        <v>45580</v>
      </c>
      <c r="H596" s="22" t="s">
        <v>1</v>
      </c>
      <c r="I596" s="23" t="s">
        <v>85</v>
      </c>
      <c r="J596" s="24" t="s">
        <v>9</v>
      </c>
      <c r="K596" s="25">
        <f>MAX(ТаблДан[Дата подготовки]-ТаблДан[Срок подготовки],0)</f>
        <v>0</v>
      </c>
      <c r="L596" s="25">
        <f>MAX(ТаблДан[[#This Row],[Дата отправки]]-ТаблДан[[#This Row],[Срок отправки]],0)</f>
        <v>0</v>
      </c>
      <c r="M596" s="25">
        <f>IF(ISBLANK(ТаблДан[[#This Row],[Дата подготовки]]),0,-MIN(ТаблДан[Дата подготовки]-ТаблДан[Срок подготовки],0))</f>
        <v>2</v>
      </c>
      <c r="N596" s="25">
        <f>IF(ISBLANK(ТаблДан[[#This Row],[Дата отправки]]),0,-MIN(ТаблДан[Дата отправки]-ТаблДан[Срок отправки],0))</f>
        <v>1</v>
      </c>
      <c r="O596" s="25">
        <f>IF(ISBLANK(ТаблДан[[#This Row],[Дата подготовки]]),0,(ТаблДан[Задержка подготовки]=0)+0)</f>
        <v>1</v>
      </c>
      <c r="P596" s="25">
        <f>IF(ISBLANK(ТаблДан[[#This Row],[Дата подготовки]]),0,1-ТаблДан[[#This Row],[Подготовка без задержки]])</f>
        <v>0</v>
      </c>
      <c r="Q596" s="25">
        <f>IF(ISBLANK(ТаблДан[[#This Row],[Дата отправки]]),0,(ТаблДан[[#This Row],[Задержка отправки]]=0)+0)</f>
        <v>1</v>
      </c>
      <c r="R596" s="25">
        <f>IF(ISBLANK(ТаблДан[[#This Row],[Дата отправки]]),0,1-ТаблДан[[#This Row],[Отправка 
без задержки]])</f>
        <v>0</v>
      </c>
      <c r="S596" s="55" t="str">
        <f>IF(COUNTBLANK(ТаблДан[[#This Row],[Дата подготовки]:[Периодичность]])&gt;0,"Пустые ячейки", "")</f>
        <v/>
      </c>
    </row>
    <row r="597" spans="2:19" hidden="1" x14ac:dyDescent="0.25">
      <c r="B597" s="19">
        <f>YEAR(IF(ISBLANK(ТаблДан[Срок подготовки]),ТаблДан[Срок отправки],ТаблДан[Срок подготовки]))</f>
        <v>2024</v>
      </c>
      <c r="C597" s="26" t="str">
        <f>TEXT(ТаблДан[[#This Row],[Срок подготовки]],"МММ")</f>
        <v>окт</v>
      </c>
      <c r="D597" s="32">
        <v>45574</v>
      </c>
      <c r="E597" s="32">
        <v>45576</v>
      </c>
      <c r="F597" s="32">
        <v>45579</v>
      </c>
      <c r="G597" s="21">
        <v>45580</v>
      </c>
      <c r="H597" s="22" t="s">
        <v>1</v>
      </c>
      <c r="I597" s="23" t="s">
        <v>86</v>
      </c>
      <c r="J597" s="24" t="s">
        <v>9</v>
      </c>
      <c r="K597" s="25">
        <f>MAX(ТаблДан[Дата подготовки]-ТаблДан[Срок подготовки],0)</f>
        <v>0</v>
      </c>
      <c r="L597" s="25">
        <f>MAX(ТаблДан[[#This Row],[Дата отправки]]-ТаблДан[[#This Row],[Срок отправки]],0)</f>
        <v>0</v>
      </c>
      <c r="M597" s="25">
        <f>IF(ISBLANK(ТаблДан[[#This Row],[Дата подготовки]]),0,-MIN(ТаблДан[Дата подготовки]-ТаблДан[Срок подготовки],0))</f>
        <v>2</v>
      </c>
      <c r="N597" s="25">
        <f>IF(ISBLANK(ТаблДан[[#This Row],[Дата отправки]]),0,-MIN(ТаблДан[Дата отправки]-ТаблДан[Срок отправки],0))</f>
        <v>1</v>
      </c>
      <c r="O597" s="25">
        <f>IF(ISBLANK(ТаблДан[[#This Row],[Дата подготовки]]),0,(ТаблДан[Задержка подготовки]=0)+0)</f>
        <v>1</v>
      </c>
      <c r="P597" s="25">
        <f>IF(ISBLANK(ТаблДан[[#This Row],[Дата подготовки]]),0,1-ТаблДан[[#This Row],[Подготовка без задержки]])</f>
        <v>0</v>
      </c>
      <c r="Q597" s="25">
        <f>IF(ISBLANK(ТаблДан[[#This Row],[Дата отправки]]),0,(ТаблДан[[#This Row],[Задержка отправки]]=0)+0)</f>
        <v>1</v>
      </c>
      <c r="R597" s="25">
        <f>IF(ISBLANK(ТаблДан[[#This Row],[Дата отправки]]),0,1-ТаблДан[[#This Row],[Отправка 
без задержки]])</f>
        <v>0</v>
      </c>
      <c r="S597" s="55" t="str">
        <f>IF(COUNTBLANK(ТаблДан[[#This Row],[Дата подготовки]:[Периодичность]])&gt;0,"Пустые ячейки", "")</f>
        <v/>
      </c>
    </row>
    <row r="598" spans="2:19" hidden="1" x14ac:dyDescent="0.25">
      <c r="B598" s="19">
        <f>YEAR(IF(ISBLANK(ТаблДан[Срок подготовки]),ТаблДан[Срок отправки],ТаблДан[Срок подготовки]))</f>
        <v>2024</v>
      </c>
      <c r="C598" s="26" t="str">
        <f>TEXT(ТаблДан[[#This Row],[Срок подготовки]],"МММ")</f>
        <v>окт</v>
      </c>
      <c r="D598" s="32">
        <v>45574</v>
      </c>
      <c r="E598" s="32">
        <v>45576</v>
      </c>
      <c r="F598" s="32">
        <v>45579</v>
      </c>
      <c r="G598" s="21">
        <v>45580</v>
      </c>
      <c r="H598" s="22" t="s">
        <v>1</v>
      </c>
      <c r="I598" s="23" t="s">
        <v>14</v>
      </c>
      <c r="J598" s="24" t="s">
        <v>9</v>
      </c>
      <c r="K598" s="25">
        <f>MAX(ТаблДан[Дата подготовки]-ТаблДан[Срок подготовки],0)</f>
        <v>0</v>
      </c>
      <c r="L598" s="25">
        <f>MAX(ТаблДан[[#This Row],[Дата отправки]]-ТаблДан[[#This Row],[Срок отправки]],0)</f>
        <v>0</v>
      </c>
      <c r="M598" s="25">
        <f>IF(ISBLANK(ТаблДан[[#This Row],[Дата подготовки]]),0,-MIN(ТаблДан[Дата подготовки]-ТаблДан[Срок подготовки],0))</f>
        <v>2</v>
      </c>
      <c r="N598" s="25">
        <f>IF(ISBLANK(ТаблДан[[#This Row],[Дата отправки]]),0,-MIN(ТаблДан[Дата отправки]-ТаблДан[Срок отправки],0))</f>
        <v>1</v>
      </c>
      <c r="O598" s="25">
        <f>IF(ISBLANK(ТаблДан[[#This Row],[Дата подготовки]]),0,(ТаблДан[Задержка подготовки]=0)+0)</f>
        <v>1</v>
      </c>
      <c r="P598" s="25">
        <f>IF(ISBLANK(ТаблДан[[#This Row],[Дата подготовки]]),0,1-ТаблДан[[#This Row],[Подготовка без задержки]])</f>
        <v>0</v>
      </c>
      <c r="Q598" s="25">
        <f>IF(ISBLANK(ТаблДан[[#This Row],[Дата отправки]]),0,(ТаблДан[[#This Row],[Задержка отправки]]=0)+0)</f>
        <v>1</v>
      </c>
      <c r="R598" s="25">
        <f>IF(ISBLANK(ТаблДан[[#This Row],[Дата отправки]]),0,1-ТаблДан[[#This Row],[Отправка 
без задержки]])</f>
        <v>0</v>
      </c>
      <c r="S598" s="55" t="str">
        <f>IF(COUNTBLANK(ТаблДан[[#This Row],[Дата подготовки]:[Периодичность]])&gt;0,"Пустые ячейки", "")</f>
        <v/>
      </c>
    </row>
    <row r="599" spans="2:19" hidden="1" x14ac:dyDescent="0.25">
      <c r="B599" s="19">
        <f>YEAR(IF(ISBLANK(ТаблДан[Срок подготовки]),ТаблДан[Срок отправки],ТаблДан[Срок подготовки]))</f>
        <v>2024</v>
      </c>
      <c r="C599" s="26" t="str">
        <f>TEXT(ТаблДан[[#This Row],[Срок подготовки]],"МММ")</f>
        <v>окт</v>
      </c>
      <c r="D599" s="32">
        <v>45574</v>
      </c>
      <c r="E599" s="32">
        <v>45576</v>
      </c>
      <c r="F599" s="32">
        <v>45579</v>
      </c>
      <c r="G599" s="21">
        <v>45580</v>
      </c>
      <c r="H599" s="22" t="s">
        <v>1</v>
      </c>
      <c r="I599" s="23" t="s">
        <v>13</v>
      </c>
      <c r="J599" s="24" t="s">
        <v>9</v>
      </c>
      <c r="K599" s="25">
        <f>MAX(ТаблДан[Дата подготовки]-ТаблДан[Срок подготовки],0)</f>
        <v>0</v>
      </c>
      <c r="L599" s="25">
        <f>MAX(ТаблДан[[#This Row],[Дата отправки]]-ТаблДан[[#This Row],[Срок отправки]],0)</f>
        <v>0</v>
      </c>
      <c r="M599" s="25">
        <f>IF(ISBLANK(ТаблДан[[#This Row],[Дата подготовки]]),0,-MIN(ТаблДан[Дата подготовки]-ТаблДан[Срок подготовки],0))</f>
        <v>2</v>
      </c>
      <c r="N599" s="25">
        <f>IF(ISBLANK(ТаблДан[[#This Row],[Дата отправки]]),0,-MIN(ТаблДан[Дата отправки]-ТаблДан[Срок отправки],0))</f>
        <v>1</v>
      </c>
      <c r="O599" s="25">
        <f>IF(ISBLANK(ТаблДан[[#This Row],[Дата подготовки]]),0,(ТаблДан[Задержка подготовки]=0)+0)</f>
        <v>1</v>
      </c>
      <c r="P599" s="25">
        <f>IF(ISBLANK(ТаблДан[[#This Row],[Дата подготовки]]),0,1-ТаблДан[[#This Row],[Подготовка без задержки]])</f>
        <v>0</v>
      </c>
      <c r="Q599" s="25">
        <f>IF(ISBLANK(ТаблДан[[#This Row],[Дата отправки]]),0,(ТаблДан[[#This Row],[Задержка отправки]]=0)+0)</f>
        <v>1</v>
      </c>
      <c r="R599" s="25">
        <f>IF(ISBLANK(ТаблДан[[#This Row],[Дата отправки]]),0,1-ТаблДан[[#This Row],[Отправка 
без задержки]])</f>
        <v>0</v>
      </c>
      <c r="S599" s="55" t="str">
        <f>IF(COUNTBLANK(ТаблДан[[#This Row],[Дата подготовки]:[Периодичность]])&gt;0,"Пустые ячейки", "")</f>
        <v/>
      </c>
    </row>
    <row r="600" spans="2:19" hidden="1" x14ac:dyDescent="0.25">
      <c r="B600" s="19">
        <f>YEAR(IF(ISBLANK(ТаблДан[Срок подготовки]),ТаблДан[Срок отправки],ТаблДан[Срок подготовки]))</f>
        <v>2024</v>
      </c>
      <c r="C600" s="26" t="str">
        <f>TEXT(ТаблДан[[#This Row],[Срок подготовки]],"МММ")</f>
        <v>окт</v>
      </c>
      <c r="D600" s="32">
        <v>45574</v>
      </c>
      <c r="E600" s="32">
        <v>45576</v>
      </c>
      <c r="F600" s="32">
        <v>45579</v>
      </c>
      <c r="G600" s="21">
        <v>45580</v>
      </c>
      <c r="H600" s="22" t="s">
        <v>1</v>
      </c>
      <c r="I600" s="23" t="s">
        <v>83</v>
      </c>
      <c r="J600" s="24" t="s">
        <v>9</v>
      </c>
      <c r="K600" s="25">
        <f>MAX(ТаблДан[Дата подготовки]-ТаблДан[Срок подготовки],0)</f>
        <v>0</v>
      </c>
      <c r="L600" s="25">
        <f>MAX(ТаблДан[[#This Row],[Дата отправки]]-ТаблДан[[#This Row],[Срок отправки]],0)</f>
        <v>0</v>
      </c>
      <c r="M600" s="25">
        <f>IF(ISBLANK(ТаблДан[[#This Row],[Дата подготовки]]),0,-MIN(ТаблДан[Дата подготовки]-ТаблДан[Срок подготовки],0))</f>
        <v>2</v>
      </c>
      <c r="N600" s="25">
        <f>IF(ISBLANK(ТаблДан[[#This Row],[Дата отправки]]),0,-MIN(ТаблДан[Дата отправки]-ТаблДан[Срок отправки],0))</f>
        <v>1</v>
      </c>
      <c r="O600" s="25">
        <f>IF(ISBLANK(ТаблДан[[#This Row],[Дата подготовки]]),0,(ТаблДан[Задержка подготовки]=0)+0)</f>
        <v>1</v>
      </c>
      <c r="P600" s="25">
        <f>IF(ISBLANK(ТаблДан[[#This Row],[Дата подготовки]]),0,1-ТаблДан[[#This Row],[Подготовка без задержки]])</f>
        <v>0</v>
      </c>
      <c r="Q600" s="25">
        <f>IF(ISBLANK(ТаблДан[[#This Row],[Дата отправки]]),0,(ТаблДан[[#This Row],[Задержка отправки]]=0)+0)</f>
        <v>1</v>
      </c>
      <c r="R600" s="25">
        <f>IF(ISBLANK(ТаблДан[[#This Row],[Дата отправки]]),0,1-ТаблДан[[#This Row],[Отправка 
без задержки]])</f>
        <v>0</v>
      </c>
      <c r="S600" s="55" t="str">
        <f>IF(COUNTBLANK(ТаблДан[[#This Row],[Дата подготовки]:[Периодичность]])&gt;0,"Пустые ячейки", "")</f>
        <v/>
      </c>
    </row>
    <row r="601" spans="2:19" hidden="1" x14ac:dyDescent="0.25">
      <c r="B601" s="19">
        <f>YEAR(IF(ISBLANK(ТаблДан[Срок подготовки]),ТаблДан[Срок отправки],ТаблДан[Срок подготовки]))</f>
        <v>2024</v>
      </c>
      <c r="C601" s="26" t="str">
        <f>TEXT(ТаблДан[[#This Row],[Срок подготовки]],"МММ")</f>
        <v>окт</v>
      </c>
      <c r="D601" s="32">
        <v>45574</v>
      </c>
      <c r="E601" s="32">
        <v>45576</v>
      </c>
      <c r="F601" s="32">
        <v>45579</v>
      </c>
      <c r="G601" s="21">
        <v>45580</v>
      </c>
      <c r="H601" s="22" t="s">
        <v>1</v>
      </c>
      <c r="I601" s="23" t="s">
        <v>69</v>
      </c>
      <c r="J601" s="24" t="s">
        <v>9</v>
      </c>
      <c r="K601" s="25">
        <f>MAX(ТаблДан[Дата подготовки]-ТаблДан[Срок подготовки],0)</f>
        <v>0</v>
      </c>
      <c r="L601" s="25">
        <f>MAX(ТаблДан[[#This Row],[Дата отправки]]-ТаблДан[[#This Row],[Срок отправки]],0)</f>
        <v>0</v>
      </c>
      <c r="M601" s="25">
        <f>IF(ISBLANK(ТаблДан[[#This Row],[Дата подготовки]]),0,-MIN(ТаблДан[Дата подготовки]-ТаблДан[Срок подготовки],0))</f>
        <v>2</v>
      </c>
      <c r="N601" s="25">
        <f>IF(ISBLANK(ТаблДан[[#This Row],[Дата отправки]]),0,-MIN(ТаблДан[Дата отправки]-ТаблДан[Срок отправки],0))</f>
        <v>1</v>
      </c>
      <c r="O601" s="25">
        <f>IF(ISBLANK(ТаблДан[[#This Row],[Дата подготовки]]),0,(ТаблДан[Задержка подготовки]=0)+0)</f>
        <v>1</v>
      </c>
      <c r="P601" s="25">
        <f>IF(ISBLANK(ТаблДан[[#This Row],[Дата подготовки]]),0,1-ТаблДан[[#This Row],[Подготовка без задержки]])</f>
        <v>0</v>
      </c>
      <c r="Q601" s="25">
        <f>IF(ISBLANK(ТаблДан[[#This Row],[Дата отправки]]),0,(ТаблДан[[#This Row],[Задержка отправки]]=0)+0)</f>
        <v>1</v>
      </c>
      <c r="R601" s="25">
        <f>IF(ISBLANK(ТаблДан[[#This Row],[Дата отправки]]),0,1-ТаблДан[[#This Row],[Отправка 
без задержки]])</f>
        <v>0</v>
      </c>
      <c r="S601" s="55" t="str">
        <f>IF(COUNTBLANK(ТаблДан[[#This Row],[Дата подготовки]:[Периодичность]])&gt;0,"Пустые ячейки", "")</f>
        <v/>
      </c>
    </row>
    <row r="602" spans="2:19" hidden="1" x14ac:dyDescent="0.25">
      <c r="B602" s="19">
        <f>YEAR(IF(ISBLANK(ТаблДан[Срок подготовки]),ТаблДан[Срок отправки],ТаблДан[Срок подготовки]))</f>
        <v>2024</v>
      </c>
      <c r="C602" s="26" t="str">
        <f>TEXT(ТаблДан[[#This Row],[Срок подготовки]],"МММ")</f>
        <v>окт</v>
      </c>
      <c r="D602" s="32">
        <v>45574</v>
      </c>
      <c r="E602" s="32">
        <v>45576</v>
      </c>
      <c r="F602" s="32">
        <v>45579</v>
      </c>
      <c r="G602" s="21">
        <v>45580</v>
      </c>
      <c r="H602" s="22" t="s">
        <v>1</v>
      </c>
      <c r="I602" s="23" t="s">
        <v>70</v>
      </c>
      <c r="J602" s="24" t="s">
        <v>9</v>
      </c>
      <c r="K602" s="25">
        <f>MAX(ТаблДан[Дата подготовки]-ТаблДан[Срок подготовки],0)</f>
        <v>0</v>
      </c>
      <c r="L602" s="25">
        <f>MAX(ТаблДан[[#This Row],[Дата отправки]]-ТаблДан[[#This Row],[Срок отправки]],0)</f>
        <v>0</v>
      </c>
      <c r="M602" s="25">
        <f>IF(ISBLANK(ТаблДан[[#This Row],[Дата подготовки]]),0,-MIN(ТаблДан[Дата подготовки]-ТаблДан[Срок подготовки],0))</f>
        <v>2</v>
      </c>
      <c r="N602" s="25">
        <f>IF(ISBLANK(ТаблДан[[#This Row],[Дата отправки]]),0,-MIN(ТаблДан[Дата отправки]-ТаблДан[Срок отправки],0))</f>
        <v>1</v>
      </c>
      <c r="O602" s="25">
        <f>IF(ISBLANK(ТаблДан[[#This Row],[Дата подготовки]]),0,(ТаблДан[Задержка подготовки]=0)+0)</f>
        <v>1</v>
      </c>
      <c r="P602" s="25">
        <f>IF(ISBLANK(ТаблДан[[#This Row],[Дата подготовки]]),0,1-ТаблДан[[#This Row],[Подготовка без задержки]])</f>
        <v>0</v>
      </c>
      <c r="Q602" s="25">
        <f>IF(ISBLANK(ТаблДан[[#This Row],[Дата отправки]]),0,(ТаблДан[[#This Row],[Задержка отправки]]=0)+0)</f>
        <v>1</v>
      </c>
      <c r="R602" s="25">
        <f>IF(ISBLANK(ТаблДан[[#This Row],[Дата отправки]]),0,1-ТаблДан[[#This Row],[Отправка 
без задержки]])</f>
        <v>0</v>
      </c>
      <c r="S602" s="55" t="str">
        <f>IF(COUNTBLANK(ТаблДан[[#This Row],[Дата подготовки]:[Периодичность]])&gt;0,"Пустые ячейки", "")</f>
        <v/>
      </c>
    </row>
    <row r="603" spans="2:19" hidden="1" x14ac:dyDescent="0.25">
      <c r="B603" s="19">
        <f>YEAR(IF(ISBLANK(ТаблДан[Срок подготовки]),ТаблДан[Срок отправки],ТаблДан[Срок подготовки]))</f>
        <v>2024</v>
      </c>
      <c r="C603" s="26" t="str">
        <f>TEXT(ТаблДан[[#This Row],[Срок подготовки]],"МММ")</f>
        <v>окт</v>
      </c>
      <c r="D603" s="32">
        <v>45574</v>
      </c>
      <c r="E603" s="32">
        <v>45576</v>
      </c>
      <c r="F603" s="32">
        <v>45579</v>
      </c>
      <c r="G603" s="21">
        <v>45580</v>
      </c>
      <c r="H603" s="22" t="s">
        <v>1</v>
      </c>
      <c r="I603" s="23" t="s">
        <v>84</v>
      </c>
      <c r="J603" s="24" t="s">
        <v>9</v>
      </c>
      <c r="K603" s="25">
        <f>MAX(ТаблДан[Дата подготовки]-ТаблДан[Срок подготовки],0)</f>
        <v>0</v>
      </c>
      <c r="L603" s="25">
        <f>MAX(ТаблДан[[#This Row],[Дата отправки]]-ТаблДан[[#This Row],[Срок отправки]],0)</f>
        <v>0</v>
      </c>
      <c r="M603" s="25">
        <f>IF(ISBLANK(ТаблДан[[#This Row],[Дата подготовки]]),0,-MIN(ТаблДан[Дата подготовки]-ТаблДан[Срок подготовки],0))</f>
        <v>2</v>
      </c>
      <c r="N603" s="25">
        <f>IF(ISBLANK(ТаблДан[[#This Row],[Дата отправки]]),0,-MIN(ТаблДан[Дата отправки]-ТаблДан[Срок отправки],0))</f>
        <v>1</v>
      </c>
      <c r="O603" s="25">
        <f>IF(ISBLANK(ТаблДан[[#This Row],[Дата подготовки]]),0,(ТаблДан[Задержка подготовки]=0)+0)</f>
        <v>1</v>
      </c>
      <c r="P603" s="25">
        <f>IF(ISBLANK(ТаблДан[[#This Row],[Дата подготовки]]),0,1-ТаблДан[[#This Row],[Подготовка без задержки]])</f>
        <v>0</v>
      </c>
      <c r="Q603" s="25">
        <f>IF(ISBLANK(ТаблДан[[#This Row],[Дата отправки]]),0,(ТаблДан[[#This Row],[Задержка отправки]]=0)+0)</f>
        <v>1</v>
      </c>
      <c r="R603" s="25">
        <f>IF(ISBLANK(ТаблДан[[#This Row],[Дата отправки]]),0,1-ТаблДан[[#This Row],[Отправка 
без задержки]])</f>
        <v>0</v>
      </c>
      <c r="S603" s="55" t="str">
        <f>IF(COUNTBLANK(ТаблДан[[#This Row],[Дата подготовки]:[Периодичность]])&gt;0,"Пустые ячейки", "")</f>
        <v/>
      </c>
    </row>
    <row r="604" spans="2:19" hidden="1" x14ac:dyDescent="0.25">
      <c r="B604" s="19">
        <f>YEAR(IF(ISBLANK(ТаблДан[Срок подготовки]),ТаблДан[Срок отправки],ТаблДан[Срок подготовки]))</f>
        <v>2024</v>
      </c>
      <c r="C604" s="26" t="str">
        <f>TEXT(ТаблДан[[#This Row],[Срок подготовки]],"МММ")</f>
        <v>окт</v>
      </c>
      <c r="D604" s="32">
        <v>45574</v>
      </c>
      <c r="E604" s="32">
        <v>45576</v>
      </c>
      <c r="F604" s="32">
        <v>45579</v>
      </c>
      <c r="G604" s="21">
        <v>45580</v>
      </c>
      <c r="H604" s="22" t="s">
        <v>1</v>
      </c>
      <c r="I604" s="23" t="s">
        <v>36</v>
      </c>
      <c r="J604" s="24" t="s">
        <v>9</v>
      </c>
      <c r="K604" s="25">
        <f>MAX(ТаблДан[Дата подготовки]-ТаблДан[Срок подготовки],0)</f>
        <v>0</v>
      </c>
      <c r="L604" s="25">
        <f>MAX(ТаблДан[[#This Row],[Дата отправки]]-ТаблДан[[#This Row],[Срок отправки]],0)</f>
        <v>0</v>
      </c>
      <c r="M604" s="25">
        <f>IF(ISBLANK(ТаблДан[[#This Row],[Дата подготовки]]),0,-MIN(ТаблДан[Дата подготовки]-ТаблДан[Срок подготовки],0))</f>
        <v>2</v>
      </c>
      <c r="N604" s="25">
        <f>IF(ISBLANK(ТаблДан[[#This Row],[Дата отправки]]),0,-MIN(ТаблДан[Дата отправки]-ТаблДан[Срок отправки],0))</f>
        <v>1</v>
      </c>
      <c r="O604" s="25">
        <f>IF(ISBLANK(ТаблДан[[#This Row],[Дата подготовки]]),0,(ТаблДан[Задержка подготовки]=0)+0)</f>
        <v>1</v>
      </c>
      <c r="P604" s="25">
        <f>IF(ISBLANK(ТаблДан[[#This Row],[Дата подготовки]]),0,1-ТаблДан[[#This Row],[Подготовка без задержки]])</f>
        <v>0</v>
      </c>
      <c r="Q604" s="25">
        <f>IF(ISBLANK(ТаблДан[[#This Row],[Дата отправки]]),0,(ТаблДан[[#This Row],[Задержка отправки]]=0)+0)</f>
        <v>1</v>
      </c>
      <c r="R604" s="25">
        <f>IF(ISBLANK(ТаблДан[[#This Row],[Дата отправки]]),0,1-ТаблДан[[#This Row],[Отправка 
без задержки]])</f>
        <v>0</v>
      </c>
      <c r="S604" s="55" t="str">
        <f>IF(COUNTBLANK(ТаблДан[[#This Row],[Дата подготовки]:[Периодичность]])&gt;0,"Пустые ячейки", "")</f>
        <v/>
      </c>
    </row>
    <row r="605" spans="2:19" hidden="1" x14ac:dyDescent="0.25">
      <c r="B605" s="19">
        <f>YEAR(IF(ISBLANK(ТаблДан[Срок подготовки]),ТаблДан[Срок отправки],ТаблДан[Срок подготовки]))</f>
        <v>2024</v>
      </c>
      <c r="C605" s="26" t="str">
        <f>TEXT(ТаблДан[[#This Row],[Срок подготовки]],"МММ")</f>
        <v>ноя</v>
      </c>
      <c r="D605" s="32">
        <v>45604</v>
      </c>
      <c r="E605" s="32">
        <v>45609</v>
      </c>
      <c r="F605" s="32">
        <v>45607</v>
      </c>
      <c r="G605" s="21">
        <v>45611</v>
      </c>
      <c r="H605" s="22" t="s">
        <v>1</v>
      </c>
      <c r="I605" s="23" t="s">
        <v>85</v>
      </c>
      <c r="J605" s="24" t="s">
        <v>9</v>
      </c>
      <c r="K605" s="25">
        <f>MAX(ТаблДан[Дата подготовки]-ТаблДан[Срок подготовки],0)</f>
        <v>0</v>
      </c>
      <c r="L605" s="25">
        <f>MAX(ТаблДан[[#This Row],[Дата отправки]]-ТаблДан[[#This Row],[Срок отправки]],0)</f>
        <v>0</v>
      </c>
      <c r="M605" s="25">
        <f>IF(ISBLANK(ТаблДан[[#This Row],[Дата подготовки]]),0,-MIN(ТаблДан[Дата подготовки]-ТаблДан[Срок подготовки],0))</f>
        <v>5</v>
      </c>
      <c r="N605" s="25">
        <f>IF(ISBLANK(ТаблДан[[#This Row],[Дата отправки]]),0,-MIN(ТаблДан[Дата отправки]-ТаблДан[Срок отправки],0))</f>
        <v>4</v>
      </c>
      <c r="O605" s="25">
        <f>IF(ISBLANK(ТаблДан[[#This Row],[Дата подготовки]]),0,(ТаблДан[Задержка подготовки]=0)+0)</f>
        <v>1</v>
      </c>
      <c r="P605" s="25">
        <f>IF(ISBLANK(ТаблДан[[#This Row],[Дата подготовки]]),0,1-ТаблДан[[#This Row],[Подготовка без задержки]])</f>
        <v>0</v>
      </c>
      <c r="Q605" s="25">
        <f>IF(ISBLANK(ТаблДан[[#This Row],[Дата отправки]]),0,(ТаблДан[[#This Row],[Задержка отправки]]=0)+0)</f>
        <v>1</v>
      </c>
      <c r="R605" s="25">
        <f>IF(ISBLANK(ТаблДан[[#This Row],[Дата отправки]]),0,1-ТаблДан[[#This Row],[Отправка 
без задержки]])</f>
        <v>0</v>
      </c>
      <c r="S605" s="55" t="str">
        <f>IF(COUNTBLANK(ТаблДан[[#This Row],[Дата подготовки]:[Периодичность]])&gt;0,"Пустые ячейки", "")</f>
        <v/>
      </c>
    </row>
    <row r="606" spans="2:19" hidden="1" x14ac:dyDescent="0.25">
      <c r="B606" s="19">
        <f>YEAR(IF(ISBLANK(ТаблДан[Срок подготовки]),ТаблДан[Срок отправки],ТаблДан[Срок подготовки]))</f>
        <v>2024</v>
      </c>
      <c r="C606" s="26" t="str">
        <f>TEXT(ТаблДан[[#This Row],[Срок подготовки]],"МММ")</f>
        <v>ноя</v>
      </c>
      <c r="D606" s="32">
        <v>45604</v>
      </c>
      <c r="E606" s="32">
        <v>45609</v>
      </c>
      <c r="F606" s="32">
        <v>45607</v>
      </c>
      <c r="G606" s="21">
        <v>45611</v>
      </c>
      <c r="H606" s="22" t="s">
        <v>1</v>
      </c>
      <c r="I606" s="23" t="s">
        <v>86</v>
      </c>
      <c r="J606" s="24" t="s">
        <v>9</v>
      </c>
      <c r="K606" s="25">
        <f>MAX(ТаблДан[Дата подготовки]-ТаблДан[Срок подготовки],0)</f>
        <v>0</v>
      </c>
      <c r="L606" s="25">
        <f>MAX(ТаблДан[[#This Row],[Дата отправки]]-ТаблДан[[#This Row],[Срок отправки]],0)</f>
        <v>0</v>
      </c>
      <c r="M606" s="25">
        <f>IF(ISBLANK(ТаблДан[[#This Row],[Дата подготовки]]),0,-MIN(ТаблДан[Дата подготовки]-ТаблДан[Срок подготовки],0))</f>
        <v>5</v>
      </c>
      <c r="N606" s="25">
        <f>IF(ISBLANK(ТаблДан[[#This Row],[Дата отправки]]),0,-MIN(ТаблДан[Дата отправки]-ТаблДан[Срок отправки],0))</f>
        <v>4</v>
      </c>
      <c r="O606" s="25">
        <f>IF(ISBLANK(ТаблДан[[#This Row],[Дата подготовки]]),0,(ТаблДан[Задержка подготовки]=0)+0)</f>
        <v>1</v>
      </c>
      <c r="P606" s="25">
        <f>IF(ISBLANK(ТаблДан[[#This Row],[Дата подготовки]]),0,1-ТаблДан[[#This Row],[Подготовка без задержки]])</f>
        <v>0</v>
      </c>
      <c r="Q606" s="25">
        <f>IF(ISBLANK(ТаблДан[[#This Row],[Дата отправки]]),0,(ТаблДан[[#This Row],[Задержка отправки]]=0)+0)</f>
        <v>1</v>
      </c>
      <c r="R606" s="25">
        <f>IF(ISBLANK(ТаблДан[[#This Row],[Дата отправки]]),0,1-ТаблДан[[#This Row],[Отправка 
без задержки]])</f>
        <v>0</v>
      </c>
      <c r="S606" s="55" t="str">
        <f>IF(COUNTBLANK(ТаблДан[[#This Row],[Дата подготовки]:[Периодичность]])&gt;0,"Пустые ячейки", "")</f>
        <v/>
      </c>
    </row>
    <row r="607" spans="2:19" hidden="1" x14ac:dyDescent="0.25">
      <c r="B607" s="19">
        <f>YEAR(IF(ISBLANK(ТаблДан[Срок подготовки]),ТаблДан[Срок отправки],ТаблДан[Срок подготовки]))</f>
        <v>2024</v>
      </c>
      <c r="C607" s="26" t="str">
        <f>TEXT(ТаблДан[[#This Row],[Срок подготовки]],"МММ")</f>
        <v>ноя</v>
      </c>
      <c r="D607" s="32">
        <v>45604</v>
      </c>
      <c r="E607" s="32">
        <v>45609</v>
      </c>
      <c r="F607" s="32">
        <v>45607</v>
      </c>
      <c r="G607" s="21">
        <v>45611</v>
      </c>
      <c r="H607" s="22" t="s">
        <v>1</v>
      </c>
      <c r="I607" s="23" t="s">
        <v>14</v>
      </c>
      <c r="J607" s="24" t="s">
        <v>9</v>
      </c>
      <c r="K607" s="25">
        <f>MAX(ТаблДан[Дата подготовки]-ТаблДан[Срок подготовки],0)</f>
        <v>0</v>
      </c>
      <c r="L607" s="25">
        <f>MAX(ТаблДан[[#This Row],[Дата отправки]]-ТаблДан[[#This Row],[Срок отправки]],0)</f>
        <v>0</v>
      </c>
      <c r="M607" s="25">
        <f>IF(ISBLANK(ТаблДан[[#This Row],[Дата подготовки]]),0,-MIN(ТаблДан[Дата подготовки]-ТаблДан[Срок подготовки],0))</f>
        <v>5</v>
      </c>
      <c r="N607" s="25">
        <f>IF(ISBLANK(ТаблДан[[#This Row],[Дата отправки]]),0,-MIN(ТаблДан[Дата отправки]-ТаблДан[Срок отправки],0))</f>
        <v>4</v>
      </c>
      <c r="O607" s="25">
        <f>IF(ISBLANK(ТаблДан[[#This Row],[Дата подготовки]]),0,(ТаблДан[Задержка подготовки]=0)+0)</f>
        <v>1</v>
      </c>
      <c r="P607" s="25">
        <f>IF(ISBLANK(ТаблДан[[#This Row],[Дата подготовки]]),0,1-ТаблДан[[#This Row],[Подготовка без задержки]])</f>
        <v>0</v>
      </c>
      <c r="Q607" s="25">
        <f>IF(ISBLANK(ТаблДан[[#This Row],[Дата отправки]]),0,(ТаблДан[[#This Row],[Задержка отправки]]=0)+0)</f>
        <v>1</v>
      </c>
      <c r="R607" s="25">
        <f>IF(ISBLANK(ТаблДан[[#This Row],[Дата отправки]]),0,1-ТаблДан[[#This Row],[Отправка 
без задержки]])</f>
        <v>0</v>
      </c>
      <c r="S607" s="55" t="str">
        <f>IF(COUNTBLANK(ТаблДан[[#This Row],[Дата подготовки]:[Периодичность]])&gt;0,"Пустые ячейки", "")</f>
        <v/>
      </c>
    </row>
    <row r="608" spans="2:19" hidden="1" x14ac:dyDescent="0.25">
      <c r="B608" s="19">
        <f>YEAR(IF(ISBLANK(ТаблДан[Срок подготовки]),ТаблДан[Срок отправки],ТаблДан[Срок подготовки]))</f>
        <v>2024</v>
      </c>
      <c r="C608" s="26" t="str">
        <f>TEXT(ТаблДан[[#This Row],[Срок подготовки]],"МММ")</f>
        <v>ноя</v>
      </c>
      <c r="D608" s="32">
        <v>45604</v>
      </c>
      <c r="E608" s="32">
        <v>45609</v>
      </c>
      <c r="F608" s="32">
        <v>45607</v>
      </c>
      <c r="G608" s="21">
        <v>45611</v>
      </c>
      <c r="H608" s="22" t="s">
        <v>1</v>
      </c>
      <c r="I608" s="23" t="s">
        <v>13</v>
      </c>
      <c r="J608" s="24" t="s">
        <v>9</v>
      </c>
      <c r="K608" s="25">
        <f>MAX(ТаблДан[Дата подготовки]-ТаблДан[Срок подготовки],0)</f>
        <v>0</v>
      </c>
      <c r="L608" s="25">
        <f>MAX(ТаблДан[[#This Row],[Дата отправки]]-ТаблДан[[#This Row],[Срок отправки]],0)</f>
        <v>0</v>
      </c>
      <c r="M608" s="25">
        <f>IF(ISBLANK(ТаблДан[[#This Row],[Дата подготовки]]),0,-MIN(ТаблДан[Дата подготовки]-ТаблДан[Срок подготовки],0))</f>
        <v>5</v>
      </c>
      <c r="N608" s="25">
        <f>IF(ISBLANK(ТаблДан[[#This Row],[Дата отправки]]),0,-MIN(ТаблДан[Дата отправки]-ТаблДан[Срок отправки],0))</f>
        <v>4</v>
      </c>
      <c r="O608" s="25">
        <f>IF(ISBLANK(ТаблДан[[#This Row],[Дата подготовки]]),0,(ТаблДан[Задержка подготовки]=0)+0)</f>
        <v>1</v>
      </c>
      <c r="P608" s="25">
        <f>IF(ISBLANK(ТаблДан[[#This Row],[Дата подготовки]]),0,1-ТаблДан[[#This Row],[Подготовка без задержки]])</f>
        <v>0</v>
      </c>
      <c r="Q608" s="25">
        <f>IF(ISBLANK(ТаблДан[[#This Row],[Дата отправки]]),0,(ТаблДан[[#This Row],[Задержка отправки]]=0)+0)</f>
        <v>1</v>
      </c>
      <c r="R608" s="25">
        <f>IF(ISBLANK(ТаблДан[[#This Row],[Дата отправки]]),0,1-ТаблДан[[#This Row],[Отправка 
без задержки]])</f>
        <v>0</v>
      </c>
      <c r="S608" s="55" t="str">
        <f>IF(COUNTBLANK(ТаблДан[[#This Row],[Дата подготовки]:[Периодичность]])&gt;0,"Пустые ячейки", "")</f>
        <v/>
      </c>
    </row>
    <row r="609" spans="2:19" hidden="1" x14ac:dyDescent="0.25">
      <c r="B609" s="19">
        <f>YEAR(IF(ISBLANK(ТаблДан[Срок подготовки]),ТаблДан[Срок отправки],ТаблДан[Срок подготовки]))</f>
        <v>2024</v>
      </c>
      <c r="C609" s="26" t="str">
        <f>TEXT(ТаблДан[[#This Row],[Срок подготовки]],"МММ")</f>
        <v>ноя</v>
      </c>
      <c r="D609" s="32">
        <v>45604</v>
      </c>
      <c r="E609" s="32">
        <v>45609</v>
      </c>
      <c r="F609" s="32">
        <v>45607</v>
      </c>
      <c r="G609" s="21">
        <v>45611</v>
      </c>
      <c r="H609" s="22" t="s">
        <v>1</v>
      </c>
      <c r="I609" s="23" t="s">
        <v>83</v>
      </c>
      <c r="J609" s="24" t="s">
        <v>9</v>
      </c>
      <c r="K609" s="25">
        <f>MAX(ТаблДан[Дата подготовки]-ТаблДан[Срок подготовки],0)</f>
        <v>0</v>
      </c>
      <c r="L609" s="25">
        <f>MAX(ТаблДан[[#This Row],[Дата отправки]]-ТаблДан[[#This Row],[Срок отправки]],0)</f>
        <v>0</v>
      </c>
      <c r="M609" s="25">
        <f>IF(ISBLANK(ТаблДан[[#This Row],[Дата подготовки]]),0,-MIN(ТаблДан[Дата подготовки]-ТаблДан[Срок подготовки],0))</f>
        <v>5</v>
      </c>
      <c r="N609" s="25">
        <f>IF(ISBLANK(ТаблДан[[#This Row],[Дата отправки]]),0,-MIN(ТаблДан[Дата отправки]-ТаблДан[Срок отправки],0))</f>
        <v>4</v>
      </c>
      <c r="O609" s="25">
        <f>IF(ISBLANK(ТаблДан[[#This Row],[Дата подготовки]]),0,(ТаблДан[Задержка подготовки]=0)+0)</f>
        <v>1</v>
      </c>
      <c r="P609" s="25">
        <f>IF(ISBLANK(ТаблДан[[#This Row],[Дата подготовки]]),0,1-ТаблДан[[#This Row],[Подготовка без задержки]])</f>
        <v>0</v>
      </c>
      <c r="Q609" s="25">
        <f>IF(ISBLANK(ТаблДан[[#This Row],[Дата отправки]]),0,(ТаблДан[[#This Row],[Задержка отправки]]=0)+0)</f>
        <v>1</v>
      </c>
      <c r="R609" s="25">
        <f>IF(ISBLANK(ТаблДан[[#This Row],[Дата отправки]]),0,1-ТаблДан[[#This Row],[Отправка 
без задержки]])</f>
        <v>0</v>
      </c>
      <c r="S609" s="55" t="str">
        <f>IF(COUNTBLANK(ТаблДан[[#This Row],[Дата подготовки]:[Периодичность]])&gt;0,"Пустые ячейки", "")</f>
        <v/>
      </c>
    </row>
    <row r="610" spans="2:19" hidden="1" x14ac:dyDescent="0.25">
      <c r="B610" s="19">
        <f>YEAR(IF(ISBLANK(ТаблДан[Срок подготовки]),ТаблДан[Срок отправки],ТаблДан[Срок подготовки]))</f>
        <v>2024</v>
      </c>
      <c r="C610" s="26" t="str">
        <f>TEXT(ТаблДан[[#This Row],[Срок подготовки]],"МММ")</f>
        <v>ноя</v>
      </c>
      <c r="D610" s="32">
        <v>45604</v>
      </c>
      <c r="E610" s="32">
        <v>45609</v>
      </c>
      <c r="F610" s="32">
        <v>45607</v>
      </c>
      <c r="G610" s="21">
        <v>45611</v>
      </c>
      <c r="H610" s="22" t="s">
        <v>1</v>
      </c>
      <c r="I610" s="23" t="s">
        <v>69</v>
      </c>
      <c r="J610" s="24" t="s">
        <v>9</v>
      </c>
      <c r="K610" s="25">
        <f>MAX(ТаблДан[Дата подготовки]-ТаблДан[Срок подготовки],0)</f>
        <v>0</v>
      </c>
      <c r="L610" s="25">
        <f>MAX(ТаблДан[[#This Row],[Дата отправки]]-ТаблДан[[#This Row],[Срок отправки]],0)</f>
        <v>0</v>
      </c>
      <c r="M610" s="25">
        <f>IF(ISBLANK(ТаблДан[[#This Row],[Дата подготовки]]),0,-MIN(ТаблДан[Дата подготовки]-ТаблДан[Срок подготовки],0))</f>
        <v>5</v>
      </c>
      <c r="N610" s="25">
        <f>IF(ISBLANK(ТаблДан[[#This Row],[Дата отправки]]),0,-MIN(ТаблДан[Дата отправки]-ТаблДан[Срок отправки],0))</f>
        <v>4</v>
      </c>
      <c r="O610" s="25">
        <f>IF(ISBLANK(ТаблДан[[#This Row],[Дата подготовки]]),0,(ТаблДан[Задержка подготовки]=0)+0)</f>
        <v>1</v>
      </c>
      <c r="P610" s="25">
        <f>IF(ISBLANK(ТаблДан[[#This Row],[Дата подготовки]]),0,1-ТаблДан[[#This Row],[Подготовка без задержки]])</f>
        <v>0</v>
      </c>
      <c r="Q610" s="25">
        <f>IF(ISBLANK(ТаблДан[[#This Row],[Дата отправки]]),0,(ТаблДан[[#This Row],[Задержка отправки]]=0)+0)</f>
        <v>1</v>
      </c>
      <c r="R610" s="25">
        <f>IF(ISBLANK(ТаблДан[[#This Row],[Дата отправки]]),0,1-ТаблДан[[#This Row],[Отправка 
без задержки]])</f>
        <v>0</v>
      </c>
      <c r="S610" s="55" t="str">
        <f>IF(COUNTBLANK(ТаблДан[[#This Row],[Дата подготовки]:[Периодичность]])&gt;0,"Пустые ячейки", "")</f>
        <v/>
      </c>
    </row>
    <row r="611" spans="2:19" hidden="1" x14ac:dyDescent="0.25">
      <c r="B611" s="19">
        <f>YEAR(IF(ISBLANK(ТаблДан[Срок подготовки]),ТаблДан[Срок отправки],ТаблДан[Срок подготовки]))</f>
        <v>2024</v>
      </c>
      <c r="C611" s="26" t="str">
        <f>TEXT(ТаблДан[[#This Row],[Срок подготовки]],"МММ")</f>
        <v>ноя</v>
      </c>
      <c r="D611" s="32">
        <v>45604</v>
      </c>
      <c r="E611" s="32">
        <v>45609</v>
      </c>
      <c r="F611" s="32">
        <v>45607</v>
      </c>
      <c r="G611" s="21">
        <v>45611</v>
      </c>
      <c r="H611" s="22" t="s">
        <v>1</v>
      </c>
      <c r="I611" s="23" t="s">
        <v>70</v>
      </c>
      <c r="J611" s="24" t="s">
        <v>9</v>
      </c>
      <c r="K611" s="25">
        <f>MAX(ТаблДан[Дата подготовки]-ТаблДан[Срок подготовки],0)</f>
        <v>0</v>
      </c>
      <c r="L611" s="25">
        <f>MAX(ТаблДан[[#This Row],[Дата отправки]]-ТаблДан[[#This Row],[Срок отправки]],0)</f>
        <v>0</v>
      </c>
      <c r="M611" s="25">
        <f>IF(ISBLANK(ТаблДан[[#This Row],[Дата подготовки]]),0,-MIN(ТаблДан[Дата подготовки]-ТаблДан[Срок подготовки],0))</f>
        <v>5</v>
      </c>
      <c r="N611" s="25">
        <f>IF(ISBLANK(ТаблДан[[#This Row],[Дата отправки]]),0,-MIN(ТаблДан[Дата отправки]-ТаблДан[Срок отправки],0))</f>
        <v>4</v>
      </c>
      <c r="O611" s="25">
        <f>IF(ISBLANK(ТаблДан[[#This Row],[Дата подготовки]]),0,(ТаблДан[Задержка подготовки]=0)+0)</f>
        <v>1</v>
      </c>
      <c r="P611" s="25">
        <f>IF(ISBLANK(ТаблДан[[#This Row],[Дата подготовки]]),0,1-ТаблДан[[#This Row],[Подготовка без задержки]])</f>
        <v>0</v>
      </c>
      <c r="Q611" s="25">
        <f>IF(ISBLANK(ТаблДан[[#This Row],[Дата отправки]]),0,(ТаблДан[[#This Row],[Задержка отправки]]=0)+0)</f>
        <v>1</v>
      </c>
      <c r="R611" s="25">
        <f>IF(ISBLANK(ТаблДан[[#This Row],[Дата отправки]]),0,1-ТаблДан[[#This Row],[Отправка 
без задержки]])</f>
        <v>0</v>
      </c>
      <c r="S611" s="55" t="str">
        <f>IF(COUNTBLANK(ТаблДан[[#This Row],[Дата подготовки]:[Периодичность]])&gt;0,"Пустые ячейки", "")</f>
        <v/>
      </c>
    </row>
    <row r="612" spans="2:19" hidden="1" x14ac:dyDescent="0.25">
      <c r="B612" s="19">
        <f>YEAR(IF(ISBLANK(ТаблДан[Срок подготовки]),ТаблДан[Срок отправки],ТаблДан[Срок подготовки]))</f>
        <v>2024</v>
      </c>
      <c r="C612" s="26" t="str">
        <f>TEXT(ТаблДан[[#This Row],[Срок подготовки]],"МММ")</f>
        <v>ноя</v>
      </c>
      <c r="D612" s="32">
        <v>45604</v>
      </c>
      <c r="E612" s="32">
        <v>45609</v>
      </c>
      <c r="F612" s="32">
        <v>45607</v>
      </c>
      <c r="G612" s="21">
        <v>45611</v>
      </c>
      <c r="H612" s="22" t="s">
        <v>1</v>
      </c>
      <c r="I612" s="23" t="s">
        <v>84</v>
      </c>
      <c r="J612" s="24" t="s">
        <v>9</v>
      </c>
      <c r="K612" s="25">
        <f>MAX(ТаблДан[Дата подготовки]-ТаблДан[Срок подготовки],0)</f>
        <v>0</v>
      </c>
      <c r="L612" s="25">
        <f>MAX(ТаблДан[[#This Row],[Дата отправки]]-ТаблДан[[#This Row],[Срок отправки]],0)</f>
        <v>0</v>
      </c>
      <c r="M612" s="25">
        <f>IF(ISBLANK(ТаблДан[[#This Row],[Дата подготовки]]),0,-MIN(ТаблДан[Дата подготовки]-ТаблДан[Срок подготовки],0))</f>
        <v>5</v>
      </c>
      <c r="N612" s="25">
        <f>IF(ISBLANK(ТаблДан[[#This Row],[Дата отправки]]),0,-MIN(ТаблДан[Дата отправки]-ТаблДан[Срок отправки],0))</f>
        <v>4</v>
      </c>
      <c r="O612" s="25">
        <f>IF(ISBLANK(ТаблДан[[#This Row],[Дата подготовки]]),0,(ТаблДан[Задержка подготовки]=0)+0)</f>
        <v>1</v>
      </c>
      <c r="P612" s="25">
        <f>IF(ISBLANK(ТаблДан[[#This Row],[Дата подготовки]]),0,1-ТаблДан[[#This Row],[Подготовка без задержки]])</f>
        <v>0</v>
      </c>
      <c r="Q612" s="25">
        <f>IF(ISBLANK(ТаблДан[[#This Row],[Дата отправки]]),0,(ТаблДан[[#This Row],[Задержка отправки]]=0)+0)</f>
        <v>1</v>
      </c>
      <c r="R612" s="25">
        <f>IF(ISBLANK(ТаблДан[[#This Row],[Дата отправки]]),0,1-ТаблДан[[#This Row],[Отправка 
без задержки]])</f>
        <v>0</v>
      </c>
      <c r="S612" s="55" t="str">
        <f>IF(COUNTBLANK(ТаблДан[[#This Row],[Дата подготовки]:[Периодичность]])&gt;0,"Пустые ячейки", "")</f>
        <v/>
      </c>
    </row>
    <row r="613" spans="2:19" hidden="1" x14ac:dyDescent="0.25">
      <c r="B613" s="19">
        <f>YEAR(IF(ISBLANK(ТаблДан[Срок подготовки]),ТаблДан[Срок отправки],ТаблДан[Срок подготовки]))</f>
        <v>2024</v>
      </c>
      <c r="C613" s="26" t="str">
        <f>TEXT(ТаблДан[[#This Row],[Срок подготовки]],"МММ")</f>
        <v>ноя</v>
      </c>
      <c r="D613" s="32">
        <v>45604</v>
      </c>
      <c r="E613" s="32">
        <v>45609</v>
      </c>
      <c r="F613" s="32">
        <v>45607</v>
      </c>
      <c r="G613" s="21">
        <v>45611</v>
      </c>
      <c r="H613" s="22" t="s">
        <v>1</v>
      </c>
      <c r="I613" s="23" t="s">
        <v>36</v>
      </c>
      <c r="J613" s="24" t="s">
        <v>9</v>
      </c>
      <c r="K613" s="25">
        <f>MAX(ТаблДан[Дата подготовки]-ТаблДан[Срок подготовки],0)</f>
        <v>0</v>
      </c>
      <c r="L613" s="25">
        <f>MAX(ТаблДан[[#This Row],[Дата отправки]]-ТаблДан[[#This Row],[Срок отправки]],0)</f>
        <v>0</v>
      </c>
      <c r="M613" s="25">
        <f>IF(ISBLANK(ТаблДан[[#This Row],[Дата подготовки]]),0,-MIN(ТаблДан[Дата подготовки]-ТаблДан[Срок подготовки],0))</f>
        <v>5</v>
      </c>
      <c r="N613" s="25">
        <f>IF(ISBLANK(ТаблДан[[#This Row],[Дата отправки]]),0,-MIN(ТаблДан[Дата отправки]-ТаблДан[Срок отправки],0))</f>
        <v>4</v>
      </c>
      <c r="O613" s="25">
        <f>IF(ISBLANK(ТаблДан[[#This Row],[Дата подготовки]]),0,(ТаблДан[Задержка подготовки]=0)+0)</f>
        <v>1</v>
      </c>
      <c r="P613" s="25">
        <f>IF(ISBLANK(ТаблДан[[#This Row],[Дата подготовки]]),0,1-ТаблДан[[#This Row],[Подготовка без задержки]])</f>
        <v>0</v>
      </c>
      <c r="Q613" s="25">
        <f>IF(ISBLANK(ТаблДан[[#This Row],[Дата отправки]]),0,(ТаблДан[[#This Row],[Задержка отправки]]=0)+0)</f>
        <v>1</v>
      </c>
      <c r="R613" s="25">
        <f>IF(ISBLANK(ТаблДан[[#This Row],[Дата отправки]]),0,1-ТаблДан[[#This Row],[Отправка 
без задержки]])</f>
        <v>0</v>
      </c>
      <c r="S613" s="55" t="str">
        <f>IF(COUNTBLANK(ТаблДан[[#This Row],[Дата подготовки]:[Периодичность]])&gt;0,"Пустые ячейки", "")</f>
        <v/>
      </c>
    </row>
    <row r="614" spans="2:19" hidden="1" x14ac:dyDescent="0.25">
      <c r="B614" s="19">
        <f>YEAR(IF(ISBLANK(ТаблДан[Срок подготовки]),ТаблДан[Срок отправки],ТаблДан[Срок подготовки]))</f>
        <v>2024</v>
      </c>
      <c r="C614" s="26" t="str">
        <f>TEXT(ТаблДан[[#This Row],[Срок подготовки]],"МММ")</f>
        <v>дек</v>
      </c>
      <c r="D614" s="32">
        <v>45635</v>
      </c>
      <c r="E614" s="32">
        <v>45638</v>
      </c>
      <c r="F614" s="32">
        <v>45637</v>
      </c>
      <c r="G614" s="21">
        <v>45642</v>
      </c>
      <c r="H614" s="22" t="s">
        <v>1</v>
      </c>
      <c r="I614" s="23" t="s">
        <v>85</v>
      </c>
      <c r="J614" s="24" t="s">
        <v>9</v>
      </c>
      <c r="K614" s="25">
        <f>MAX(ТаблДан[Дата подготовки]-ТаблДан[Срок подготовки],0)</f>
        <v>0</v>
      </c>
      <c r="L614" s="25">
        <f>MAX(ТаблДан[[#This Row],[Дата отправки]]-ТаблДан[[#This Row],[Срок отправки]],0)</f>
        <v>0</v>
      </c>
      <c r="M614" s="25">
        <f>IF(ISBLANK(ТаблДан[[#This Row],[Дата подготовки]]),0,-MIN(ТаблДан[Дата подготовки]-ТаблДан[Срок подготовки],0))</f>
        <v>3</v>
      </c>
      <c r="N614" s="25">
        <f>IF(ISBLANK(ТаблДан[[#This Row],[Дата отправки]]),0,-MIN(ТаблДан[Дата отправки]-ТаблДан[Срок отправки],0))</f>
        <v>5</v>
      </c>
      <c r="O614" s="25">
        <f>IF(ISBLANK(ТаблДан[[#This Row],[Дата подготовки]]),0,(ТаблДан[Задержка подготовки]=0)+0)</f>
        <v>1</v>
      </c>
      <c r="P614" s="25">
        <f>IF(ISBLANK(ТаблДан[[#This Row],[Дата подготовки]]),0,1-ТаблДан[[#This Row],[Подготовка без задержки]])</f>
        <v>0</v>
      </c>
      <c r="Q614" s="25">
        <f>IF(ISBLANK(ТаблДан[[#This Row],[Дата отправки]]),0,(ТаблДан[[#This Row],[Задержка отправки]]=0)+0)</f>
        <v>1</v>
      </c>
      <c r="R614" s="25">
        <f>IF(ISBLANK(ТаблДан[[#This Row],[Дата отправки]]),0,1-ТаблДан[[#This Row],[Отправка 
без задержки]])</f>
        <v>0</v>
      </c>
      <c r="S614" s="55" t="str">
        <f>IF(COUNTBLANK(ТаблДан[[#This Row],[Дата подготовки]:[Периодичность]])&gt;0,"Пустые ячейки", "")</f>
        <v/>
      </c>
    </row>
    <row r="615" spans="2:19" hidden="1" x14ac:dyDescent="0.25">
      <c r="B615" s="19">
        <f>YEAR(IF(ISBLANK(ТаблДан[Срок подготовки]),ТаблДан[Срок отправки],ТаблДан[Срок подготовки]))</f>
        <v>2024</v>
      </c>
      <c r="C615" s="26" t="str">
        <f>TEXT(ТаблДан[[#This Row],[Срок подготовки]],"МММ")</f>
        <v>дек</v>
      </c>
      <c r="D615" s="32">
        <v>45635</v>
      </c>
      <c r="E615" s="32">
        <v>45638</v>
      </c>
      <c r="F615" s="32">
        <v>45637</v>
      </c>
      <c r="G615" s="21">
        <v>45642</v>
      </c>
      <c r="H615" s="22" t="s">
        <v>1</v>
      </c>
      <c r="I615" s="23" t="s">
        <v>86</v>
      </c>
      <c r="J615" s="24" t="s">
        <v>9</v>
      </c>
      <c r="K615" s="25">
        <f>MAX(ТаблДан[Дата подготовки]-ТаблДан[Срок подготовки],0)</f>
        <v>0</v>
      </c>
      <c r="L615" s="25">
        <f>MAX(ТаблДан[[#This Row],[Дата отправки]]-ТаблДан[[#This Row],[Срок отправки]],0)</f>
        <v>0</v>
      </c>
      <c r="M615" s="25">
        <f>IF(ISBLANK(ТаблДан[[#This Row],[Дата подготовки]]),0,-MIN(ТаблДан[Дата подготовки]-ТаблДан[Срок подготовки],0))</f>
        <v>3</v>
      </c>
      <c r="N615" s="25">
        <f>IF(ISBLANK(ТаблДан[[#This Row],[Дата отправки]]),0,-MIN(ТаблДан[Дата отправки]-ТаблДан[Срок отправки],0))</f>
        <v>5</v>
      </c>
      <c r="O615" s="25">
        <f>IF(ISBLANK(ТаблДан[[#This Row],[Дата подготовки]]),0,(ТаблДан[Задержка подготовки]=0)+0)</f>
        <v>1</v>
      </c>
      <c r="P615" s="25">
        <f>IF(ISBLANK(ТаблДан[[#This Row],[Дата подготовки]]),0,1-ТаблДан[[#This Row],[Подготовка без задержки]])</f>
        <v>0</v>
      </c>
      <c r="Q615" s="25">
        <f>IF(ISBLANK(ТаблДан[[#This Row],[Дата отправки]]),0,(ТаблДан[[#This Row],[Задержка отправки]]=0)+0)</f>
        <v>1</v>
      </c>
      <c r="R615" s="25">
        <f>IF(ISBLANK(ТаблДан[[#This Row],[Дата отправки]]),0,1-ТаблДан[[#This Row],[Отправка 
без задержки]])</f>
        <v>0</v>
      </c>
      <c r="S615" s="55" t="str">
        <f>IF(COUNTBLANK(ТаблДан[[#This Row],[Дата подготовки]:[Периодичность]])&gt;0,"Пустые ячейки", "")</f>
        <v/>
      </c>
    </row>
    <row r="616" spans="2:19" hidden="1" x14ac:dyDescent="0.25">
      <c r="B616" s="19">
        <f>YEAR(IF(ISBLANK(ТаблДан[Срок подготовки]),ТаблДан[Срок отправки],ТаблДан[Срок подготовки]))</f>
        <v>2024</v>
      </c>
      <c r="C616" s="26" t="str">
        <f>TEXT(ТаблДан[[#This Row],[Срок подготовки]],"МММ")</f>
        <v>дек</v>
      </c>
      <c r="D616" s="32">
        <v>45635</v>
      </c>
      <c r="E616" s="32">
        <v>45638</v>
      </c>
      <c r="F616" s="32">
        <v>45637</v>
      </c>
      <c r="G616" s="21">
        <v>45642</v>
      </c>
      <c r="H616" s="22" t="s">
        <v>1</v>
      </c>
      <c r="I616" s="23" t="s">
        <v>14</v>
      </c>
      <c r="J616" s="24" t="s">
        <v>9</v>
      </c>
      <c r="K616" s="25">
        <f>MAX(ТаблДан[Дата подготовки]-ТаблДан[Срок подготовки],0)</f>
        <v>0</v>
      </c>
      <c r="L616" s="25">
        <f>MAX(ТаблДан[[#This Row],[Дата отправки]]-ТаблДан[[#This Row],[Срок отправки]],0)</f>
        <v>0</v>
      </c>
      <c r="M616" s="25">
        <f>IF(ISBLANK(ТаблДан[[#This Row],[Дата подготовки]]),0,-MIN(ТаблДан[Дата подготовки]-ТаблДан[Срок подготовки],0))</f>
        <v>3</v>
      </c>
      <c r="N616" s="25">
        <f>IF(ISBLANK(ТаблДан[[#This Row],[Дата отправки]]),0,-MIN(ТаблДан[Дата отправки]-ТаблДан[Срок отправки],0))</f>
        <v>5</v>
      </c>
      <c r="O616" s="25">
        <f>IF(ISBLANK(ТаблДан[[#This Row],[Дата подготовки]]),0,(ТаблДан[Задержка подготовки]=0)+0)</f>
        <v>1</v>
      </c>
      <c r="P616" s="25">
        <f>IF(ISBLANK(ТаблДан[[#This Row],[Дата подготовки]]),0,1-ТаблДан[[#This Row],[Подготовка без задержки]])</f>
        <v>0</v>
      </c>
      <c r="Q616" s="25">
        <f>IF(ISBLANK(ТаблДан[[#This Row],[Дата отправки]]),0,(ТаблДан[[#This Row],[Задержка отправки]]=0)+0)</f>
        <v>1</v>
      </c>
      <c r="R616" s="25">
        <f>IF(ISBLANK(ТаблДан[[#This Row],[Дата отправки]]),0,1-ТаблДан[[#This Row],[Отправка 
без задержки]])</f>
        <v>0</v>
      </c>
      <c r="S616" s="55" t="str">
        <f>IF(COUNTBLANK(ТаблДан[[#This Row],[Дата подготовки]:[Периодичность]])&gt;0,"Пустые ячейки", "")</f>
        <v/>
      </c>
    </row>
    <row r="617" spans="2:19" hidden="1" x14ac:dyDescent="0.25">
      <c r="B617" s="19">
        <f>YEAR(IF(ISBLANK(ТаблДан[Срок подготовки]),ТаблДан[Срок отправки],ТаблДан[Срок подготовки]))</f>
        <v>2024</v>
      </c>
      <c r="C617" s="26" t="str">
        <f>TEXT(ТаблДан[[#This Row],[Срок подготовки]],"МММ")</f>
        <v>дек</v>
      </c>
      <c r="D617" s="32">
        <v>45635</v>
      </c>
      <c r="E617" s="32">
        <v>45638</v>
      </c>
      <c r="F617" s="32">
        <v>45637</v>
      </c>
      <c r="G617" s="21">
        <v>45642</v>
      </c>
      <c r="H617" s="22" t="s">
        <v>1</v>
      </c>
      <c r="I617" s="23" t="s">
        <v>13</v>
      </c>
      <c r="J617" s="24" t="s">
        <v>9</v>
      </c>
      <c r="K617" s="25">
        <f>MAX(ТаблДан[Дата подготовки]-ТаблДан[Срок подготовки],0)</f>
        <v>0</v>
      </c>
      <c r="L617" s="25">
        <f>MAX(ТаблДан[[#This Row],[Дата отправки]]-ТаблДан[[#This Row],[Срок отправки]],0)</f>
        <v>0</v>
      </c>
      <c r="M617" s="25">
        <f>IF(ISBLANK(ТаблДан[[#This Row],[Дата подготовки]]),0,-MIN(ТаблДан[Дата подготовки]-ТаблДан[Срок подготовки],0))</f>
        <v>3</v>
      </c>
      <c r="N617" s="25">
        <f>IF(ISBLANK(ТаблДан[[#This Row],[Дата отправки]]),0,-MIN(ТаблДан[Дата отправки]-ТаблДан[Срок отправки],0))</f>
        <v>5</v>
      </c>
      <c r="O617" s="25">
        <f>IF(ISBLANK(ТаблДан[[#This Row],[Дата подготовки]]),0,(ТаблДан[Задержка подготовки]=0)+0)</f>
        <v>1</v>
      </c>
      <c r="P617" s="25">
        <f>IF(ISBLANK(ТаблДан[[#This Row],[Дата подготовки]]),0,1-ТаблДан[[#This Row],[Подготовка без задержки]])</f>
        <v>0</v>
      </c>
      <c r="Q617" s="25">
        <f>IF(ISBLANK(ТаблДан[[#This Row],[Дата отправки]]),0,(ТаблДан[[#This Row],[Задержка отправки]]=0)+0)</f>
        <v>1</v>
      </c>
      <c r="R617" s="25">
        <f>IF(ISBLANK(ТаблДан[[#This Row],[Дата отправки]]),0,1-ТаблДан[[#This Row],[Отправка 
без задержки]])</f>
        <v>0</v>
      </c>
      <c r="S617" s="55" t="str">
        <f>IF(COUNTBLANK(ТаблДан[[#This Row],[Дата подготовки]:[Периодичность]])&gt;0,"Пустые ячейки", "")</f>
        <v/>
      </c>
    </row>
    <row r="618" spans="2:19" hidden="1" x14ac:dyDescent="0.25">
      <c r="B618" s="19">
        <f>YEAR(IF(ISBLANK(ТаблДан[Срок подготовки]),ТаблДан[Срок отправки],ТаблДан[Срок подготовки]))</f>
        <v>2024</v>
      </c>
      <c r="C618" s="26" t="str">
        <f>TEXT(ТаблДан[[#This Row],[Срок подготовки]],"МММ")</f>
        <v>дек</v>
      </c>
      <c r="D618" s="32">
        <v>45635</v>
      </c>
      <c r="E618" s="32">
        <v>45638</v>
      </c>
      <c r="F618" s="32">
        <v>45637</v>
      </c>
      <c r="G618" s="21">
        <v>45642</v>
      </c>
      <c r="H618" s="22" t="s">
        <v>1</v>
      </c>
      <c r="I618" s="23" t="s">
        <v>83</v>
      </c>
      <c r="J618" s="24" t="s">
        <v>9</v>
      </c>
      <c r="K618" s="25">
        <f>MAX(ТаблДан[Дата подготовки]-ТаблДан[Срок подготовки],0)</f>
        <v>0</v>
      </c>
      <c r="L618" s="25">
        <f>MAX(ТаблДан[[#This Row],[Дата отправки]]-ТаблДан[[#This Row],[Срок отправки]],0)</f>
        <v>0</v>
      </c>
      <c r="M618" s="25">
        <f>IF(ISBLANK(ТаблДан[[#This Row],[Дата подготовки]]),0,-MIN(ТаблДан[Дата подготовки]-ТаблДан[Срок подготовки],0))</f>
        <v>3</v>
      </c>
      <c r="N618" s="25">
        <f>IF(ISBLANK(ТаблДан[[#This Row],[Дата отправки]]),0,-MIN(ТаблДан[Дата отправки]-ТаблДан[Срок отправки],0))</f>
        <v>5</v>
      </c>
      <c r="O618" s="25">
        <f>IF(ISBLANK(ТаблДан[[#This Row],[Дата подготовки]]),0,(ТаблДан[Задержка подготовки]=0)+0)</f>
        <v>1</v>
      </c>
      <c r="P618" s="25">
        <f>IF(ISBLANK(ТаблДан[[#This Row],[Дата подготовки]]),0,1-ТаблДан[[#This Row],[Подготовка без задержки]])</f>
        <v>0</v>
      </c>
      <c r="Q618" s="25">
        <f>IF(ISBLANK(ТаблДан[[#This Row],[Дата отправки]]),0,(ТаблДан[[#This Row],[Задержка отправки]]=0)+0)</f>
        <v>1</v>
      </c>
      <c r="R618" s="25">
        <f>IF(ISBLANK(ТаблДан[[#This Row],[Дата отправки]]),0,1-ТаблДан[[#This Row],[Отправка 
без задержки]])</f>
        <v>0</v>
      </c>
      <c r="S618" s="55" t="str">
        <f>IF(COUNTBLANK(ТаблДан[[#This Row],[Дата подготовки]:[Периодичность]])&gt;0,"Пустые ячейки", "")</f>
        <v/>
      </c>
    </row>
    <row r="619" spans="2:19" hidden="1" x14ac:dyDescent="0.25">
      <c r="B619" s="19">
        <f>YEAR(IF(ISBLANK(ТаблДан[Срок подготовки]),ТаблДан[Срок отправки],ТаблДан[Срок подготовки]))</f>
        <v>2024</v>
      </c>
      <c r="C619" s="26" t="str">
        <f>TEXT(ТаблДан[[#This Row],[Срок подготовки]],"МММ")</f>
        <v>дек</v>
      </c>
      <c r="D619" s="32">
        <v>45635</v>
      </c>
      <c r="E619" s="32">
        <v>45638</v>
      </c>
      <c r="F619" s="32">
        <v>45637</v>
      </c>
      <c r="G619" s="21">
        <v>45642</v>
      </c>
      <c r="H619" s="22" t="s">
        <v>1</v>
      </c>
      <c r="I619" s="23" t="s">
        <v>69</v>
      </c>
      <c r="J619" s="24" t="s">
        <v>9</v>
      </c>
      <c r="K619" s="25">
        <f>MAX(ТаблДан[Дата подготовки]-ТаблДан[Срок подготовки],0)</f>
        <v>0</v>
      </c>
      <c r="L619" s="25">
        <f>MAX(ТаблДан[[#This Row],[Дата отправки]]-ТаблДан[[#This Row],[Срок отправки]],0)</f>
        <v>0</v>
      </c>
      <c r="M619" s="25">
        <f>IF(ISBLANK(ТаблДан[[#This Row],[Дата подготовки]]),0,-MIN(ТаблДан[Дата подготовки]-ТаблДан[Срок подготовки],0))</f>
        <v>3</v>
      </c>
      <c r="N619" s="25">
        <f>IF(ISBLANK(ТаблДан[[#This Row],[Дата отправки]]),0,-MIN(ТаблДан[Дата отправки]-ТаблДан[Срок отправки],0))</f>
        <v>5</v>
      </c>
      <c r="O619" s="25">
        <f>IF(ISBLANK(ТаблДан[[#This Row],[Дата подготовки]]),0,(ТаблДан[Задержка подготовки]=0)+0)</f>
        <v>1</v>
      </c>
      <c r="P619" s="25">
        <f>IF(ISBLANK(ТаблДан[[#This Row],[Дата подготовки]]),0,1-ТаблДан[[#This Row],[Подготовка без задержки]])</f>
        <v>0</v>
      </c>
      <c r="Q619" s="25">
        <f>IF(ISBLANK(ТаблДан[[#This Row],[Дата отправки]]),0,(ТаблДан[[#This Row],[Задержка отправки]]=0)+0)</f>
        <v>1</v>
      </c>
      <c r="R619" s="25">
        <f>IF(ISBLANK(ТаблДан[[#This Row],[Дата отправки]]),0,1-ТаблДан[[#This Row],[Отправка 
без задержки]])</f>
        <v>0</v>
      </c>
      <c r="S619" s="55" t="str">
        <f>IF(COUNTBLANK(ТаблДан[[#This Row],[Дата подготовки]:[Периодичность]])&gt;0,"Пустые ячейки", "")</f>
        <v/>
      </c>
    </row>
    <row r="620" spans="2:19" hidden="1" x14ac:dyDescent="0.25">
      <c r="B620" s="19">
        <f>YEAR(IF(ISBLANK(ТаблДан[Срок подготовки]),ТаблДан[Срок отправки],ТаблДан[Срок подготовки]))</f>
        <v>2024</v>
      </c>
      <c r="C620" s="26" t="str">
        <f>TEXT(ТаблДан[[#This Row],[Срок подготовки]],"МММ")</f>
        <v>дек</v>
      </c>
      <c r="D620" s="32">
        <v>45635</v>
      </c>
      <c r="E620" s="32">
        <v>45638</v>
      </c>
      <c r="F620" s="32">
        <v>45637</v>
      </c>
      <c r="G620" s="21">
        <v>45642</v>
      </c>
      <c r="H620" s="22" t="s">
        <v>1</v>
      </c>
      <c r="I620" s="23" t="s">
        <v>70</v>
      </c>
      <c r="J620" s="24" t="s">
        <v>9</v>
      </c>
      <c r="K620" s="25">
        <f>MAX(ТаблДан[Дата подготовки]-ТаблДан[Срок подготовки],0)</f>
        <v>0</v>
      </c>
      <c r="L620" s="25">
        <f>MAX(ТаблДан[[#This Row],[Дата отправки]]-ТаблДан[[#This Row],[Срок отправки]],0)</f>
        <v>0</v>
      </c>
      <c r="M620" s="25">
        <f>IF(ISBLANK(ТаблДан[[#This Row],[Дата подготовки]]),0,-MIN(ТаблДан[Дата подготовки]-ТаблДан[Срок подготовки],0))</f>
        <v>3</v>
      </c>
      <c r="N620" s="25">
        <f>IF(ISBLANK(ТаблДан[[#This Row],[Дата отправки]]),0,-MIN(ТаблДан[Дата отправки]-ТаблДан[Срок отправки],0))</f>
        <v>5</v>
      </c>
      <c r="O620" s="25">
        <f>IF(ISBLANK(ТаблДан[[#This Row],[Дата подготовки]]),0,(ТаблДан[Задержка подготовки]=0)+0)</f>
        <v>1</v>
      </c>
      <c r="P620" s="25">
        <f>IF(ISBLANK(ТаблДан[[#This Row],[Дата подготовки]]),0,1-ТаблДан[[#This Row],[Подготовка без задержки]])</f>
        <v>0</v>
      </c>
      <c r="Q620" s="25">
        <f>IF(ISBLANK(ТаблДан[[#This Row],[Дата отправки]]),0,(ТаблДан[[#This Row],[Задержка отправки]]=0)+0)</f>
        <v>1</v>
      </c>
      <c r="R620" s="25">
        <f>IF(ISBLANK(ТаблДан[[#This Row],[Дата отправки]]),0,1-ТаблДан[[#This Row],[Отправка 
без задержки]])</f>
        <v>0</v>
      </c>
      <c r="S620" s="55" t="str">
        <f>IF(COUNTBLANK(ТаблДан[[#This Row],[Дата подготовки]:[Периодичность]])&gt;0,"Пустые ячейки", "")</f>
        <v/>
      </c>
    </row>
    <row r="621" spans="2:19" hidden="1" x14ac:dyDescent="0.25">
      <c r="B621" s="19">
        <f>YEAR(IF(ISBLANK(ТаблДан[Срок подготовки]),ТаблДан[Срок отправки],ТаблДан[Срок подготовки]))</f>
        <v>2024</v>
      </c>
      <c r="C621" s="26" t="str">
        <f>TEXT(ТаблДан[[#This Row],[Срок подготовки]],"МММ")</f>
        <v>дек</v>
      </c>
      <c r="D621" s="32">
        <v>45635</v>
      </c>
      <c r="E621" s="32">
        <v>45638</v>
      </c>
      <c r="F621" s="32">
        <v>45637</v>
      </c>
      <c r="G621" s="21">
        <v>45642</v>
      </c>
      <c r="H621" s="22" t="s">
        <v>1</v>
      </c>
      <c r="I621" s="23" t="s">
        <v>84</v>
      </c>
      <c r="J621" s="24" t="s">
        <v>9</v>
      </c>
      <c r="K621" s="25">
        <f>MAX(ТаблДан[Дата подготовки]-ТаблДан[Срок подготовки],0)</f>
        <v>0</v>
      </c>
      <c r="L621" s="25">
        <f>MAX(ТаблДан[[#This Row],[Дата отправки]]-ТаблДан[[#This Row],[Срок отправки]],0)</f>
        <v>0</v>
      </c>
      <c r="M621" s="25">
        <f>IF(ISBLANK(ТаблДан[[#This Row],[Дата подготовки]]),0,-MIN(ТаблДан[Дата подготовки]-ТаблДан[Срок подготовки],0))</f>
        <v>3</v>
      </c>
      <c r="N621" s="25">
        <f>IF(ISBLANK(ТаблДан[[#This Row],[Дата отправки]]),0,-MIN(ТаблДан[Дата отправки]-ТаблДан[Срок отправки],0))</f>
        <v>5</v>
      </c>
      <c r="O621" s="25">
        <f>IF(ISBLANK(ТаблДан[[#This Row],[Дата подготовки]]),0,(ТаблДан[Задержка подготовки]=0)+0)</f>
        <v>1</v>
      </c>
      <c r="P621" s="25">
        <f>IF(ISBLANK(ТаблДан[[#This Row],[Дата подготовки]]),0,1-ТаблДан[[#This Row],[Подготовка без задержки]])</f>
        <v>0</v>
      </c>
      <c r="Q621" s="25">
        <f>IF(ISBLANK(ТаблДан[[#This Row],[Дата отправки]]),0,(ТаблДан[[#This Row],[Задержка отправки]]=0)+0)</f>
        <v>1</v>
      </c>
      <c r="R621" s="25">
        <f>IF(ISBLANK(ТаблДан[[#This Row],[Дата отправки]]),0,1-ТаблДан[[#This Row],[Отправка 
без задержки]])</f>
        <v>0</v>
      </c>
      <c r="S621" s="55" t="str">
        <f>IF(COUNTBLANK(ТаблДан[[#This Row],[Дата подготовки]:[Периодичность]])&gt;0,"Пустые ячейки", "")</f>
        <v/>
      </c>
    </row>
    <row r="622" spans="2:19" hidden="1" x14ac:dyDescent="0.25">
      <c r="B622" s="19">
        <f>YEAR(IF(ISBLANK(ТаблДан[Срок подготовки]),ТаблДан[Срок отправки],ТаблДан[Срок подготовки]))</f>
        <v>2024</v>
      </c>
      <c r="C622" s="26" t="str">
        <f>TEXT(ТаблДан[[#This Row],[Срок подготовки]],"МММ")</f>
        <v>дек</v>
      </c>
      <c r="D622" s="32">
        <v>45635</v>
      </c>
      <c r="E622" s="32">
        <v>45638</v>
      </c>
      <c r="F622" s="32">
        <v>45637</v>
      </c>
      <c r="G622" s="21">
        <v>45642</v>
      </c>
      <c r="H622" s="22" t="s">
        <v>1</v>
      </c>
      <c r="I622" s="23" t="s">
        <v>36</v>
      </c>
      <c r="J622" s="24" t="s">
        <v>9</v>
      </c>
      <c r="K622" s="25">
        <f>MAX(ТаблДан[Дата подготовки]-ТаблДан[Срок подготовки],0)</f>
        <v>0</v>
      </c>
      <c r="L622" s="25">
        <f>MAX(ТаблДан[[#This Row],[Дата отправки]]-ТаблДан[[#This Row],[Срок отправки]],0)</f>
        <v>0</v>
      </c>
      <c r="M622" s="25">
        <f>IF(ISBLANK(ТаблДан[[#This Row],[Дата подготовки]]),0,-MIN(ТаблДан[Дата подготовки]-ТаблДан[Срок подготовки],0))</f>
        <v>3</v>
      </c>
      <c r="N622" s="25">
        <f>IF(ISBLANK(ТаблДан[[#This Row],[Дата отправки]]),0,-MIN(ТаблДан[Дата отправки]-ТаблДан[Срок отправки],0))</f>
        <v>5</v>
      </c>
      <c r="O622" s="25">
        <f>IF(ISBLANK(ТаблДан[[#This Row],[Дата подготовки]]),0,(ТаблДан[Задержка подготовки]=0)+0)</f>
        <v>1</v>
      </c>
      <c r="P622" s="25">
        <f>IF(ISBLANK(ТаблДан[[#This Row],[Дата подготовки]]),0,1-ТаблДан[[#This Row],[Подготовка без задержки]])</f>
        <v>0</v>
      </c>
      <c r="Q622" s="25">
        <f>IF(ISBLANK(ТаблДан[[#This Row],[Дата отправки]]),0,(ТаблДан[[#This Row],[Задержка отправки]]=0)+0)</f>
        <v>1</v>
      </c>
      <c r="R622" s="25">
        <f>IF(ISBLANK(ТаблДан[[#This Row],[Дата отправки]]),0,1-ТаблДан[[#This Row],[Отправка 
без задержки]])</f>
        <v>0</v>
      </c>
      <c r="S622" s="55" t="str">
        <f>IF(COUNTBLANK(ТаблДан[[#This Row],[Дата подготовки]:[Периодичность]])&gt;0,"Пустые ячейки", "")</f>
        <v/>
      </c>
    </row>
    <row r="623" spans="2:19" hidden="1" x14ac:dyDescent="0.25">
      <c r="B623" s="19">
        <f>YEAR(IF(ISBLANK(ТаблДан[Срок подготовки]),ТаблДан[Срок отправки],ТаблДан[Срок подготовки]))</f>
        <v>2024</v>
      </c>
      <c r="C623" s="26" t="str">
        <f>TEXT(ТаблДан[[#This Row],[Срок подготовки]],"МММ")</f>
        <v>янв</v>
      </c>
      <c r="D623" s="32">
        <v>45274</v>
      </c>
      <c r="E623" s="32">
        <v>45302</v>
      </c>
      <c r="F623" s="32">
        <v>45279</v>
      </c>
      <c r="G623" s="21">
        <v>45306</v>
      </c>
      <c r="H623" s="22" t="s">
        <v>2</v>
      </c>
      <c r="I623" s="61" t="s">
        <v>65</v>
      </c>
      <c r="J623" s="24" t="s">
        <v>9</v>
      </c>
      <c r="K623" s="25">
        <f>MAX(ТаблДан[Дата подготовки]-ТаблДан[Срок подготовки],0)</f>
        <v>0</v>
      </c>
      <c r="L623" s="25">
        <f>MAX(ТаблДан[[#This Row],[Дата отправки]]-ТаблДан[[#This Row],[Срок отправки]],0)</f>
        <v>0</v>
      </c>
      <c r="M623" s="25">
        <f>IF(ISBLANK(ТаблДан[[#This Row],[Дата подготовки]]),0,-MIN(ТаблДан[Дата подготовки]-ТаблДан[Срок подготовки],0))</f>
        <v>28</v>
      </c>
      <c r="N623" s="25">
        <f>IF(ISBLANK(ТаблДан[[#This Row],[Дата отправки]]),0,-MIN(ТаблДан[Дата отправки]-ТаблДан[Срок отправки],0))</f>
        <v>27</v>
      </c>
      <c r="O623" s="25">
        <f>IF(ISBLANK(ТаблДан[[#This Row],[Дата подготовки]]),0,(ТаблДан[Задержка подготовки]=0)+0)</f>
        <v>1</v>
      </c>
      <c r="P623" s="25">
        <f>IF(ISBLANK(ТаблДан[[#This Row],[Дата подготовки]]),0,1-ТаблДан[[#This Row],[Подготовка без задержки]])</f>
        <v>0</v>
      </c>
      <c r="Q623" s="25">
        <f>IF(ISBLANK(ТаблДан[[#This Row],[Дата отправки]]),0,(ТаблДан[[#This Row],[Задержка отправки]]=0)+0)</f>
        <v>1</v>
      </c>
      <c r="R623" s="25">
        <f>IF(ISBLANK(ТаблДан[[#This Row],[Дата отправки]]),0,1-ТаблДан[[#This Row],[Отправка 
без задержки]])</f>
        <v>0</v>
      </c>
      <c r="S623" s="55" t="str">
        <f>IF(COUNTBLANK(ТаблДан[[#This Row],[Дата подготовки]:[Периодичность]])&gt;0,"Пустые ячейки", "")</f>
        <v/>
      </c>
    </row>
    <row r="624" spans="2:19" x14ac:dyDescent="0.25">
      <c r="B624" s="19">
        <f>YEAR(IF(ISBLANK(ТаблДан[Срок подготовки]),ТаблДан[Срок отправки],ТаблДан[Срок подготовки]))</f>
        <v>2025</v>
      </c>
      <c r="C624" s="26" t="str">
        <f>TEXT(ТаблДан[[#This Row],[Срок подготовки]],"МММ")</f>
        <v>мар</v>
      </c>
      <c r="D624" s="85">
        <v>45723</v>
      </c>
      <c r="E624" s="32">
        <v>45729</v>
      </c>
      <c r="F624" s="32">
        <v>45726</v>
      </c>
      <c r="G624" s="21">
        <v>45733</v>
      </c>
      <c r="H624" s="22" t="s">
        <v>1</v>
      </c>
      <c r="I624" s="61" t="s">
        <v>84</v>
      </c>
      <c r="J624" s="24" t="s">
        <v>9</v>
      </c>
      <c r="K624" s="25">
        <f>MAX(ТаблДан[Дата подготовки]-ТаблДан[Срок подготовки],0)</f>
        <v>0</v>
      </c>
      <c r="L624" s="25">
        <f>MAX(ТаблДан[[#This Row],[Дата отправки]]-ТаблДан[[#This Row],[Срок отправки]],0)</f>
        <v>0</v>
      </c>
      <c r="M624" s="25">
        <f>IF(ISBLANK(ТаблДан[[#This Row],[Дата подготовки]]),0,-MIN(ТаблДан[Дата подготовки]-ТаблДан[Срок подготовки],0))</f>
        <v>6</v>
      </c>
      <c r="N624" s="25">
        <f>IF(ISBLANK(ТаблДан[[#This Row],[Дата отправки]]),0,-MIN(ТаблДан[Дата отправки]-ТаблДан[Срок отправки],0))</f>
        <v>7</v>
      </c>
      <c r="O624" s="25">
        <f>IF(ISBLANK(ТаблДан[[#This Row],[Дата подготовки]]),0,(ТаблДан[Задержка подготовки]=0)+0)</f>
        <v>1</v>
      </c>
      <c r="P624" s="25">
        <f>IF(ISBLANK(ТаблДан[[#This Row],[Дата подготовки]]),0,1-ТаблДан[[#This Row],[Подготовка без задержки]])</f>
        <v>0</v>
      </c>
      <c r="Q624" s="25">
        <f>IF(ISBLANK(ТаблДан[[#This Row],[Дата отправки]]),0,(ТаблДан[[#This Row],[Задержка отправки]]=0)+0)</f>
        <v>1</v>
      </c>
      <c r="R624" s="25">
        <f>IF(ISBLANK(ТаблДан[[#This Row],[Дата отправки]]),0,1-ТаблДан[[#This Row],[Отправка 
без задержки]])</f>
        <v>0</v>
      </c>
      <c r="S624" s="86" t="str">
        <f>IF(COUNTBLANK(ТаблДан[[#This Row],[Дата подготовки]:[Периодичность]])&gt;0,"Пустые ячейки", "")</f>
        <v/>
      </c>
    </row>
    <row r="625" spans="2:19" hidden="1" x14ac:dyDescent="0.25">
      <c r="B625" s="19">
        <f>YEAR(IF(ISBLANK(ТаблДан[Срок подготовки]),ТаблДан[Срок отправки],ТаблДан[Срок подготовки]))</f>
        <v>2025</v>
      </c>
      <c r="C625" s="26" t="str">
        <f>TEXT(ТаблДан[[#This Row],[Срок подготовки]],"МММ")</f>
        <v>фев</v>
      </c>
      <c r="D625" s="83">
        <v>45698</v>
      </c>
      <c r="E625" s="32">
        <v>45701</v>
      </c>
      <c r="F625" s="32">
        <v>45700</v>
      </c>
      <c r="G625" s="21">
        <v>45705</v>
      </c>
      <c r="H625" s="22" t="s">
        <v>1</v>
      </c>
      <c r="I625" s="61" t="s">
        <v>36</v>
      </c>
      <c r="J625" s="24" t="s">
        <v>9</v>
      </c>
      <c r="K625" s="25">
        <f>MAX(ТаблДан[Дата подготовки]-ТаблДан[Срок подготовки],0)</f>
        <v>0</v>
      </c>
      <c r="L625" s="25">
        <f>MAX(ТаблДан[[#This Row],[Дата отправки]]-ТаблДан[[#This Row],[Срок отправки]],0)</f>
        <v>0</v>
      </c>
      <c r="M625" s="25">
        <f>IF(ISBLANK(ТаблДан[[#This Row],[Дата подготовки]]),0,-MIN(ТаблДан[Дата подготовки]-ТаблДан[Срок подготовки],0))</f>
        <v>3</v>
      </c>
      <c r="N625" s="25">
        <f>IF(ISBLANK(ТаблДан[[#This Row],[Дата отправки]]),0,-MIN(ТаблДан[Дата отправки]-ТаблДан[Срок отправки],0))</f>
        <v>5</v>
      </c>
      <c r="O625" s="25">
        <f>IF(ISBLANK(ТаблДан[[#This Row],[Дата подготовки]]),0,(ТаблДан[Задержка подготовки]=0)+0)</f>
        <v>1</v>
      </c>
      <c r="P625" s="25">
        <f>IF(ISBLANK(ТаблДан[[#This Row],[Дата подготовки]]),0,1-ТаблДан[[#This Row],[Подготовка без задержки]])</f>
        <v>0</v>
      </c>
      <c r="Q625" s="25">
        <f>IF(ISBLANK(ТаблДан[[#This Row],[Дата отправки]]),0,(ТаблДан[[#This Row],[Задержка отправки]]=0)+0)</f>
        <v>1</v>
      </c>
      <c r="R625" s="25">
        <f>IF(ISBLANK(ТаблДан[[#This Row],[Дата отправки]]),0,1-ТаблДан[[#This Row],[Отправка 
без задержки]])</f>
        <v>0</v>
      </c>
      <c r="S625" s="84" t="str">
        <f>IF(COUNTBLANK(ТаблДан[[#This Row],[Дата подготовки]:[Периодичность]])&gt;0,"Пустые ячейки", "")</f>
        <v/>
      </c>
    </row>
    <row r="626" spans="2:19" hidden="1" x14ac:dyDescent="0.25">
      <c r="B626" s="19">
        <f>YEAR(IF(ISBLANK(ТаблДан[Срок подготовки]),ТаблДан[Срок отправки],ТаблДан[Срок подготовки]))</f>
        <v>2024</v>
      </c>
      <c r="C626" s="26" t="str">
        <f>TEXT(ТаблДан[[#This Row],[Срок подготовки]],"МММ")</f>
        <v>фев</v>
      </c>
      <c r="D626" s="32"/>
      <c r="E626" s="32">
        <v>45335</v>
      </c>
      <c r="F626" s="32"/>
      <c r="G626" s="21">
        <v>45337</v>
      </c>
      <c r="H626" s="22" t="s">
        <v>2</v>
      </c>
      <c r="I626" s="49" t="s">
        <v>65</v>
      </c>
      <c r="J626" s="24" t="s">
        <v>9</v>
      </c>
      <c r="K626" s="25">
        <f>MAX(ТаблДан[Дата подготовки]-ТаблДан[Срок подготовки],0)</f>
        <v>0</v>
      </c>
      <c r="L626" s="25">
        <f>MAX(ТаблДан[[#This Row],[Дата отправки]]-ТаблДан[[#This Row],[Срок отправки]],0)</f>
        <v>0</v>
      </c>
      <c r="M626" s="25">
        <f>IF(ISBLANK(ТаблДан[[#This Row],[Дата подготовки]]),0,-MIN(ТаблДан[Дата подготовки]-ТаблДан[Срок подготовки],0))</f>
        <v>0</v>
      </c>
      <c r="N626" s="25">
        <f>IF(ISBLANK(ТаблДан[[#This Row],[Дата отправки]]),0,-MIN(ТаблДан[Дата отправки]-ТаблДан[Срок отправки],0))</f>
        <v>0</v>
      </c>
      <c r="O626" s="25">
        <f>IF(ISBLANK(ТаблДан[[#This Row],[Дата подготовки]]),0,(ТаблДан[Задержка подготовки]=0)+0)</f>
        <v>0</v>
      </c>
      <c r="P626" s="25">
        <f>IF(ISBLANK(ТаблДан[[#This Row],[Дата подготовки]]),0,1-ТаблДан[[#This Row],[Подготовка без задержки]])</f>
        <v>0</v>
      </c>
      <c r="Q626" s="25">
        <f>IF(ISBLANK(ТаблДан[[#This Row],[Дата отправки]]),0,(ТаблДан[[#This Row],[Задержка отправки]]=0)+0)</f>
        <v>0</v>
      </c>
      <c r="R626" s="25">
        <f>IF(ISBLANK(ТаблДан[[#This Row],[Дата отправки]]),0,1-ТаблДан[[#This Row],[Отправка 
без задержки]])</f>
        <v>0</v>
      </c>
      <c r="S626" s="55" t="str">
        <f>IF(COUNTBLANK(ТаблДан[[#This Row],[Дата подготовки]:[Периодичность]])&gt;0,"Пустые ячейки", "")</f>
        <v>Пустые ячейки</v>
      </c>
    </row>
    <row r="627" spans="2:19" hidden="1" x14ac:dyDescent="0.25">
      <c r="B627" s="19">
        <f>YEAR(IF(ISBLANK(ТаблДан[Срок подготовки]),ТаблДан[Срок отправки],ТаблДан[Срок подготовки]))</f>
        <v>2024</v>
      </c>
      <c r="C627" s="26" t="str">
        <f>TEXT(ТаблДан[[#This Row],[Срок подготовки]],"МММ")</f>
        <v>мар</v>
      </c>
      <c r="D627" s="32">
        <v>45336</v>
      </c>
      <c r="E627" s="32">
        <v>45364</v>
      </c>
      <c r="F627" s="32">
        <v>45337</v>
      </c>
      <c r="G627" s="21">
        <v>45366</v>
      </c>
      <c r="H627" s="22" t="s">
        <v>2</v>
      </c>
      <c r="I627" s="49" t="s">
        <v>65</v>
      </c>
      <c r="J627" s="24" t="s">
        <v>9</v>
      </c>
      <c r="K627" s="25">
        <f>MAX(ТаблДан[Дата подготовки]-ТаблДан[Срок подготовки],0)</f>
        <v>0</v>
      </c>
      <c r="L627" s="25">
        <f>MAX(ТаблДан[[#This Row],[Дата отправки]]-ТаблДан[[#This Row],[Срок отправки]],0)</f>
        <v>0</v>
      </c>
      <c r="M627" s="25">
        <f>IF(ISBLANK(ТаблДан[[#This Row],[Дата подготовки]]),0,-MIN(ТаблДан[Дата подготовки]-ТаблДан[Срок подготовки],0))</f>
        <v>28</v>
      </c>
      <c r="N627" s="25">
        <f>IF(ISBLANK(ТаблДан[[#This Row],[Дата отправки]]),0,-MIN(ТаблДан[Дата отправки]-ТаблДан[Срок отправки],0))</f>
        <v>29</v>
      </c>
      <c r="O627" s="25">
        <f>IF(ISBLANK(ТаблДан[[#This Row],[Дата подготовки]]),0,(ТаблДан[Задержка подготовки]=0)+0)</f>
        <v>1</v>
      </c>
      <c r="P627" s="25">
        <f>IF(ISBLANK(ТаблДан[[#This Row],[Дата подготовки]]),0,1-ТаблДан[[#This Row],[Подготовка без задержки]])</f>
        <v>0</v>
      </c>
      <c r="Q627" s="25">
        <f>IF(ISBLANK(ТаблДан[[#This Row],[Дата отправки]]),0,(ТаблДан[[#This Row],[Задержка отправки]]=0)+0)</f>
        <v>1</v>
      </c>
      <c r="R627" s="25">
        <f>IF(ISBLANK(ТаблДан[[#This Row],[Дата отправки]]),0,1-ТаблДан[[#This Row],[Отправка 
без задержки]])</f>
        <v>0</v>
      </c>
      <c r="S627" s="55" t="str">
        <f>IF(COUNTBLANK(ТаблДан[[#This Row],[Дата подготовки]:[Периодичность]])&gt;0,"Пустые ячейки", "")</f>
        <v/>
      </c>
    </row>
    <row r="628" spans="2:19" hidden="1" x14ac:dyDescent="0.25">
      <c r="B628" s="19">
        <f>YEAR(IF(ISBLANK(ТаблДан[Срок подготовки]),ТаблДан[Срок отправки],ТаблДан[Срок подготовки]))</f>
        <v>2024</v>
      </c>
      <c r="C628" s="26" t="str">
        <f>TEXT(ТаблДан[[#This Row],[Срок подготовки]],"МММ")</f>
        <v>апр</v>
      </c>
      <c r="D628" s="32">
        <v>45390</v>
      </c>
      <c r="E628" s="32">
        <v>45393</v>
      </c>
      <c r="F628" s="32">
        <v>45392</v>
      </c>
      <c r="G628" s="21">
        <v>45397</v>
      </c>
      <c r="H628" s="22" t="s">
        <v>1</v>
      </c>
      <c r="I628" s="23" t="s">
        <v>84</v>
      </c>
      <c r="J628" s="24" t="s">
        <v>9</v>
      </c>
      <c r="K628" s="25">
        <f>MAX(ТаблДан[Дата подготовки]-ТаблДан[Срок подготовки],0)</f>
        <v>0</v>
      </c>
      <c r="L628" s="25">
        <f>MAX(ТаблДан[[#This Row],[Дата отправки]]-ТаблДан[[#This Row],[Срок отправки]],0)</f>
        <v>0</v>
      </c>
      <c r="M628" s="25">
        <f>IF(ISBLANK(ТаблДан[[#This Row],[Дата подготовки]]),0,-MIN(ТаблДан[Дата подготовки]-ТаблДан[Срок подготовки],0))</f>
        <v>3</v>
      </c>
      <c r="N628" s="25">
        <f>IF(ISBLANK(ТаблДан[[#This Row],[Дата отправки]]),0,-MIN(ТаблДан[Дата отправки]-ТаблДан[Срок отправки],0))</f>
        <v>5</v>
      </c>
      <c r="O628" s="25">
        <f>IF(ISBLANK(ТаблДан[[#This Row],[Дата подготовки]]),0,(ТаблДан[Задержка подготовки]=0)+0)</f>
        <v>1</v>
      </c>
      <c r="P628" s="25">
        <f>IF(ISBLANK(ТаблДан[[#This Row],[Дата подготовки]]),0,1-ТаблДан[[#This Row],[Подготовка без задержки]])</f>
        <v>0</v>
      </c>
      <c r="Q628" s="25">
        <f>IF(ISBLANK(ТаблДан[[#This Row],[Дата отправки]]),0,(ТаблДан[[#This Row],[Задержка отправки]]=0)+0)</f>
        <v>1</v>
      </c>
      <c r="R628" s="25">
        <f>IF(ISBLANK(ТаблДан[[#This Row],[Дата отправки]]),0,1-ТаблДан[[#This Row],[Отправка 
без задержки]])</f>
        <v>0</v>
      </c>
      <c r="S628" s="55" t="str">
        <f>IF(COUNTBLANK(ТаблДан[[#This Row],[Дата подготовки]:[Периодичность]])&gt;0,"Пустые ячейки", "")</f>
        <v/>
      </c>
    </row>
    <row r="629" spans="2:19" hidden="1" x14ac:dyDescent="0.25">
      <c r="B629" s="19">
        <f>YEAR(IF(ISBLANK(ТаблДан[Срок подготовки]),ТаблДан[Срок отправки],ТаблДан[Срок подготовки]))</f>
        <v>2024</v>
      </c>
      <c r="C629" s="26" t="str">
        <f>TEXT(ТаблДан[[#This Row],[Срок подготовки]],"МММ")</f>
        <v>май</v>
      </c>
      <c r="D629" s="32">
        <v>45392</v>
      </c>
      <c r="E629" s="32">
        <v>45425</v>
      </c>
      <c r="F629" s="32">
        <v>45393</v>
      </c>
      <c r="G629" s="21">
        <v>45427</v>
      </c>
      <c r="H629" s="22" t="s">
        <v>2</v>
      </c>
      <c r="I629" s="49" t="s">
        <v>65</v>
      </c>
      <c r="J629" s="24" t="s">
        <v>9</v>
      </c>
      <c r="K629" s="25">
        <f>MAX(ТаблДан[Дата подготовки]-ТаблДан[Срок подготовки],0)</f>
        <v>0</v>
      </c>
      <c r="L629" s="25">
        <f>MAX(ТаблДан[[#This Row],[Дата отправки]]-ТаблДан[[#This Row],[Срок отправки]],0)</f>
        <v>0</v>
      </c>
      <c r="M629" s="25">
        <f>IF(ISBLANK(ТаблДан[[#This Row],[Дата подготовки]]),0,-MIN(ТаблДан[Дата подготовки]-ТаблДан[Срок подготовки],0))</f>
        <v>33</v>
      </c>
      <c r="N629" s="25">
        <f>IF(ISBLANK(ТаблДан[[#This Row],[Дата отправки]]),0,-MIN(ТаблДан[Дата отправки]-ТаблДан[Срок отправки],0))</f>
        <v>34</v>
      </c>
      <c r="O629" s="25">
        <f>IF(ISBLANK(ТаблДан[[#This Row],[Дата подготовки]]),0,(ТаблДан[Задержка подготовки]=0)+0)</f>
        <v>1</v>
      </c>
      <c r="P629" s="25">
        <f>IF(ISBLANK(ТаблДан[[#This Row],[Дата подготовки]]),0,1-ТаблДан[[#This Row],[Подготовка без задержки]])</f>
        <v>0</v>
      </c>
      <c r="Q629" s="25">
        <f>IF(ISBLANK(ТаблДан[[#This Row],[Дата отправки]]),0,(ТаблДан[[#This Row],[Задержка отправки]]=0)+0)</f>
        <v>1</v>
      </c>
      <c r="R629" s="25">
        <f>IF(ISBLANK(ТаблДан[[#This Row],[Дата отправки]]),0,1-ТаблДан[[#This Row],[Отправка 
без задержки]])</f>
        <v>0</v>
      </c>
      <c r="S629" s="55" t="str">
        <f>IF(COUNTBLANK(ТаблДан[[#This Row],[Дата подготовки]:[Периодичность]])&gt;0,"Пустые ячейки", "")</f>
        <v/>
      </c>
    </row>
    <row r="630" spans="2:19" hidden="1" x14ac:dyDescent="0.25">
      <c r="B630" s="19">
        <f>YEAR(IF(ISBLANK(ТаблДан[Срок подготовки]),ТаблДан[Срок отправки],ТаблДан[Срок подготовки]))</f>
        <v>2024</v>
      </c>
      <c r="C630" s="26" t="str">
        <f>TEXT(ТаблДан[[#This Row],[Срок подготовки]],"МММ")</f>
        <v>июн</v>
      </c>
      <c r="D630" s="32">
        <v>45428</v>
      </c>
      <c r="E630" s="32">
        <v>45456</v>
      </c>
      <c r="F630" s="32">
        <v>45429</v>
      </c>
      <c r="G630" s="21">
        <v>45460</v>
      </c>
      <c r="H630" s="22" t="s">
        <v>2</v>
      </c>
      <c r="I630" s="49" t="s">
        <v>65</v>
      </c>
      <c r="J630" s="24" t="s">
        <v>9</v>
      </c>
      <c r="K630" s="25">
        <f>MAX(ТаблДан[Дата подготовки]-ТаблДан[Срок подготовки],0)</f>
        <v>0</v>
      </c>
      <c r="L630" s="25">
        <f>MAX(ТаблДан[[#This Row],[Дата отправки]]-ТаблДан[[#This Row],[Срок отправки]],0)</f>
        <v>0</v>
      </c>
      <c r="M630" s="25">
        <f>IF(ISBLANK(ТаблДан[[#This Row],[Дата подготовки]]),0,-MIN(ТаблДан[Дата подготовки]-ТаблДан[Срок подготовки],0))</f>
        <v>28</v>
      </c>
      <c r="N630" s="25">
        <f>IF(ISBLANK(ТаблДан[[#This Row],[Дата отправки]]),0,-MIN(ТаблДан[Дата отправки]-ТаблДан[Срок отправки],0))</f>
        <v>31</v>
      </c>
      <c r="O630" s="25">
        <f>IF(ISBLANK(ТаблДан[[#This Row],[Дата подготовки]]),0,(ТаблДан[Задержка подготовки]=0)+0)</f>
        <v>1</v>
      </c>
      <c r="P630" s="25">
        <f>IF(ISBLANK(ТаблДан[[#This Row],[Дата подготовки]]),0,1-ТаблДан[[#This Row],[Подготовка без задержки]])</f>
        <v>0</v>
      </c>
      <c r="Q630" s="25">
        <f>IF(ISBLANK(ТаблДан[[#This Row],[Дата отправки]]),0,(ТаблДан[[#This Row],[Задержка отправки]]=0)+0)</f>
        <v>1</v>
      </c>
      <c r="R630" s="25">
        <f>IF(ISBLANK(ТаблДан[[#This Row],[Дата отправки]]),0,1-ТаблДан[[#This Row],[Отправка 
без задержки]])</f>
        <v>0</v>
      </c>
      <c r="S630" s="55" t="str">
        <f>IF(COUNTBLANK(ТаблДан[[#This Row],[Дата подготовки]:[Периодичность]])&gt;0,"Пустые ячейки", "")</f>
        <v/>
      </c>
    </row>
    <row r="631" spans="2:19" hidden="1" x14ac:dyDescent="0.25">
      <c r="B631" s="19">
        <f>YEAR(IF(ISBLANK(ТаблДан[Срок подготовки]),ТаблДан[Срок отправки],ТаблДан[Срок подготовки]))</f>
        <v>2024</v>
      </c>
      <c r="C631" s="26" t="str">
        <f>TEXT(ТаблДан[[#This Row],[Срок подготовки]],"МММ")</f>
        <v>июл</v>
      </c>
      <c r="D631" s="32">
        <v>45456</v>
      </c>
      <c r="E631" s="32">
        <v>45484</v>
      </c>
      <c r="F631" s="32">
        <v>45457</v>
      </c>
      <c r="G631" s="21">
        <v>45488</v>
      </c>
      <c r="H631" s="22" t="s">
        <v>2</v>
      </c>
      <c r="I631" s="49" t="s">
        <v>65</v>
      </c>
      <c r="J631" s="24" t="s">
        <v>9</v>
      </c>
      <c r="K631" s="25">
        <f>MAX(ТаблДан[Дата подготовки]-ТаблДан[Срок подготовки],0)</f>
        <v>0</v>
      </c>
      <c r="L631" s="25">
        <f>MAX(ТаблДан[[#This Row],[Дата отправки]]-ТаблДан[[#This Row],[Срок отправки]],0)</f>
        <v>0</v>
      </c>
      <c r="M631" s="25">
        <f>IF(ISBLANK(ТаблДан[[#This Row],[Дата подготовки]]),0,-MIN(ТаблДан[Дата подготовки]-ТаблДан[Срок подготовки],0))</f>
        <v>28</v>
      </c>
      <c r="N631" s="25">
        <f>IF(ISBLANK(ТаблДан[[#This Row],[Дата отправки]]),0,-MIN(ТаблДан[Дата отправки]-ТаблДан[Срок отправки],0))</f>
        <v>31</v>
      </c>
      <c r="O631" s="25">
        <f>IF(ISBLANK(ТаблДан[[#This Row],[Дата подготовки]]),0,(ТаблДан[Задержка подготовки]=0)+0)</f>
        <v>1</v>
      </c>
      <c r="P631" s="25">
        <f>IF(ISBLANK(ТаблДан[[#This Row],[Дата подготовки]]),0,1-ТаблДан[[#This Row],[Подготовка без задержки]])</f>
        <v>0</v>
      </c>
      <c r="Q631" s="25">
        <f>IF(ISBLANK(ТаблДан[[#This Row],[Дата отправки]]),0,(ТаблДан[[#This Row],[Задержка отправки]]=0)+0)</f>
        <v>1</v>
      </c>
      <c r="R631" s="25">
        <f>IF(ISBLANK(ТаблДан[[#This Row],[Дата отправки]]),0,1-ТаблДан[[#This Row],[Отправка 
без задержки]])</f>
        <v>0</v>
      </c>
      <c r="S631" s="55" t="str">
        <f>IF(COUNTBLANK(ТаблДан[[#This Row],[Дата подготовки]:[Периодичность]])&gt;0,"Пустые ячейки", "")</f>
        <v/>
      </c>
    </row>
    <row r="632" spans="2:19" hidden="1" x14ac:dyDescent="0.25">
      <c r="B632" s="19">
        <f>YEAR(IF(ISBLANK(ТаблДан[Срок подготовки]),ТаблДан[Срок отправки],ТаблДан[Срок подготовки]))</f>
        <v>2024</v>
      </c>
      <c r="C632" s="26" t="str">
        <f>TEXT(ТаблДан[[#This Row],[Срок подготовки]],"МММ")</f>
        <v>авг</v>
      </c>
      <c r="D632" s="32">
        <v>45481</v>
      </c>
      <c r="E632" s="32">
        <v>45517</v>
      </c>
      <c r="F632" s="32">
        <v>45485</v>
      </c>
      <c r="G632" s="21">
        <v>45519</v>
      </c>
      <c r="H632" s="22" t="s">
        <v>2</v>
      </c>
      <c r="I632" s="49" t="s">
        <v>65</v>
      </c>
      <c r="J632" s="24" t="s">
        <v>9</v>
      </c>
      <c r="K632" s="25">
        <f>MAX(ТаблДан[Дата подготовки]-ТаблДан[Срок подготовки],0)</f>
        <v>0</v>
      </c>
      <c r="L632" s="25">
        <f>MAX(ТаблДан[[#This Row],[Дата отправки]]-ТаблДан[[#This Row],[Срок отправки]],0)</f>
        <v>0</v>
      </c>
      <c r="M632" s="25">
        <f>IF(ISBLANK(ТаблДан[[#This Row],[Дата подготовки]]),0,-MIN(ТаблДан[Дата подготовки]-ТаблДан[Срок подготовки],0))</f>
        <v>36</v>
      </c>
      <c r="N632" s="25">
        <f>IF(ISBLANK(ТаблДан[[#This Row],[Дата отправки]]),0,-MIN(ТаблДан[Дата отправки]-ТаблДан[Срок отправки],0))</f>
        <v>34</v>
      </c>
      <c r="O632" s="25">
        <f>IF(ISBLANK(ТаблДан[[#This Row],[Дата подготовки]]),0,(ТаблДан[Задержка подготовки]=0)+0)</f>
        <v>1</v>
      </c>
      <c r="P632" s="25">
        <f>IF(ISBLANK(ТаблДан[[#This Row],[Дата подготовки]]),0,1-ТаблДан[[#This Row],[Подготовка без задержки]])</f>
        <v>0</v>
      </c>
      <c r="Q632" s="25">
        <f>IF(ISBLANK(ТаблДан[[#This Row],[Дата отправки]]),0,(ТаблДан[[#This Row],[Задержка отправки]]=0)+0)</f>
        <v>1</v>
      </c>
      <c r="R632" s="25">
        <f>IF(ISBLANK(ТаблДан[[#This Row],[Дата отправки]]),0,1-ТаблДан[[#This Row],[Отправка 
без задержки]])</f>
        <v>0</v>
      </c>
      <c r="S632" s="55" t="str">
        <f>IF(COUNTBLANK(ТаблДан[[#This Row],[Дата подготовки]:[Периодичность]])&gt;0,"Пустые ячейки", "")</f>
        <v/>
      </c>
    </row>
    <row r="633" spans="2:19" hidden="1" x14ac:dyDescent="0.25">
      <c r="B633" s="19">
        <f>YEAR(IF(ISBLANK(ТаблДан[Срок подготовки]),ТаблДан[Срок отправки],ТаблДан[Срок подготовки]))</f>
        <v>2024</v>
      </c>
      <c r="C633" s="26" t="str">
        <f>TEXT(ТаблДан[[#This Row],[Срок подготовки]],"МММ")</f>
        <v>сен</v>
      </c>
      <c r="D633" s="32">
        <v>45512</v>
      </c>
      <c r="E633" s="32">
        <v>45547</v>
      </c>
      <c r="F633" s="32">
        <v>45513</v>
      </c>
      <c r="G633" s="21">
        <v>45551</v>
      </c>
      <c r="H633" s="22" t="s">
        <v>2</v>
      </c>
      <c r="I633" s="49" t="s">
        <v>65</v>
      </c>
      <c r="J633" s="24" t="s">
        <v>9</v>
      </c>
      <c r="K633" s="25">
        <f>MAX(ТаблДан[Дата подготовки]-ТаблДан[Срок подготовки],0)</f>
        <v>0</v>
      </c>
      <c r="L633" s="25">
        <f>MAX(ТаблДан[[#This Row],[Дата отправки]]-ТаблДан[[#This Row],[Срок отправки]],0)</f>
        <v>0</v>
      </c>
      <c r="M633" s="25">
        <f>IF(ISBLANK(ТаблДан[[#This Row],[Дата подготовки]]),0,-MIN(ТаблДан[Дата подготовки]-ТаблДан[Срок подготовки],0))</f>
        <v>35</v>
      </c>
      <c r="N633" s="25">
        <f>IF(ISBLANK(ТаблДан[[#This Row],[Дата отправки]]),0,-MIN(ТаблДан[Дата отправки]-ТаблДан[Срок отправки],0))</f>
        <v>38</v>
      </c>
      <c r="O633" s="25">
        <f>IF(ISBLANK(ТаблДан[[#This Row],[Дата подготовки]]),0,(ТаблДан[Задержка подготовки]=0)+0)</f>
        <v>1</v>
      </c>
      <c r="P633" s="25">
        <f>IF(ISBLANK(ТаблДан[[#This Row],[Дата подготовки]]),0,1-ТаблДан[[#This Row],[Подготовка без задержки]])</f>
        <v>0</v>
      </c>
      <c r="Q633" s="25">
        <f>IF(ISBLANK(ТаблДан[[#This Row],[Дата отправки]]),0,(ТаблДан[[#This Row],[Задержка отправки]]=0)+0)</f>
        <v>1</v>
      </c>
      <c r="R633" s="25">
        <f>IF(ISBLANK(ТаблДан[[#This Row],[Дата отправки]]),0,1-ТаблДан[[#This Row],[Отправка 
без задержки]])</f>
        <v>0</v>
      </c>
      <c r="S633" s="55" t="str">
        <f>IF(COUNTBLANK(ТаблДан[[#This Row],[Дата подготовки]:[Периодичность]])&gt;0,"Пустые ячейки", "")</f>
        <v/>
      </c>
    </row>
    <row r="634" spans="2:19" hidden="1" x14ac:dyDescent="0.25">
      <c r="B634" s="19">
        <f>YEAR(IF(ISBLANK(ТаблДан[Срок подготовки]),ТаблДан[Срок отправки],ТаблДан[Срок подготовки]))</f>
        <v>2024</v>
      </c>
      <c r="C634" s="26" t="str">
        <f>TEXT(ТаблДан[[#This Row],[Срок подготовки]],"МММ")</f>
        <v>окт</v>
      </c>
      <c r="D634" s="32">
        <v>45546</v>
      </c>
      <c r="E634" s="32">
        <v>45576</v>
      </c>
      <c r="F634" s="32">
        <v>45547</v>
      </c>
      <c r="G634" s="21">
        <v>45580</v>
      </c>
      <c r="H634" s="22" t="s">
        <v>2</v>
      </c>
      <c r="I634" s="49" t="s">
        <v>65</v>
      </c>
      <c r="J634" s="24" t="s">
        <v>9</v>
      </c>
      <c r="K634" s="25">
        <f>MAX(ТаблДан[Дата подготовки]-ТаблДан[Срок подготовки],0)</f>
        <v>0</v>
      </c>
      <c r="L634" s="25">
        <f>MAX(ТаблДан[[#This Row],[Дата отправки]]-ТаблДан[[#This Row],[Срок отправки]],0)</f>
        <v>0</v>
      </c>
      <c r="M634" s="25">
        <f>IF(ISBLANK(ТаблДан[[#This Row],[Дата подготовки]]),0,-MIN(ТаблДан[Дата подготовки]-ТаблДан[Срок подготовки],0))</f>
        <v>30</v>
      </c>
      <c r="N634" s="25">
        <f>IF(ISBLANK(ТаблДан[[#This Row],[Дата отправки]]),0,-MIN(ТаблДан[Дата отправки]-ТаблДан[Срок отправки],0))</f>
        <v>33</v>
      </c>
      <c r="O634" s="25">
        <f>IF(ISBLANK(ТаблДан[[#This Row],[Дата подготовки]]),0,(ТаблДан[Задержка подготовки]=0)+0)</f>
        <v>1</v>
      </c>
      <c r="P634" s="25">
        <f>IF(ISBLANK(ТаблДан[[#This Row],[Дата подготовки]]),0,1-ТаблДан[[#This Row],[Подготовка без задержки]])</f>
        <v>0</v>
      </c>
      <c r="Q634" s="25">
        <f>IF(ISBLANK(ТаблДан[[#This Row],[Дата отправки]]),0,(ТаблДан[[#This Row],[Задержка отправки]]=0)+0)</f>
        <v>1</v>
      </c>
      <c r="R634" s="25">
        <f>IF(ISBLANK(ТаблДан[[#This Row],[Дата отправки]]),0,1-ТаблДан[[#This Row],[Отправка 
без задержки]])</f>
        <v>0</v>
      </c>
      <c r="S634" s="55" t="str">
        <f>IF(COUNTBLANK(ТаблДан[[#This Row],[Дата подготовки]:[Периодичность]])&gt;0,"Пустые ячейки", "")</f>
        <v/>
      </c>
    </row>
    <row r="635" spans="2:19" hidden="1" x14ac:dyDescent="0.25">
      <c r="B635" s="19">
        <f>YEAR(IF(ISBLANK(ТаблДан[Срок подготовки]),ТаблДан[Срок отправки],ТаблДан[Срок подготовки]))</f>
        <v>2024</v>
      </c>
      <c r="C635" s="26" t="str">
        <f>TEXT(ТаблДан[[#This Row],[Срок подготовки]],"МММ")</f>
        <v>ноя</v>
      </c>
      <c r="D635" s="32">
        <v>45575</v>
      </c>
      <c r="E635" s="32">
        <v>45609</v>
      </c>
      <c r="F635" s="32">
        <v>45580</v>
      </c>
      <c r="G635" s="21">
        <v>45611</v>
      </c>
      <c r="H635" s="22" t="s">
        <v>2</v>
      </c>
      <c r="I635" s="49" t="s">
        <v>65</v>
      </c>
      <c r="J635" s="24" t="s">
        <v>9</v>
      </c>
      <c r="K635" s="25">
        <f>MAX(ТаблДан[Дата подготовки]-ТаблДан[Срок подготовки],0)</f>
        <v>0</v>
      </c>
      <c r="L635" s="25">
        <f>MAX(ТаблДан[[#This Row],[Дата отправки]]-ТаблДан[[#This Row],[Срок отправки]],0)</f>
        <v>0</v>
      </c>
      <c r="M635" s="25">
        <f>IF(ISBLANK(ТаблДан[[#This Row],[Дата подготовки]]),0,-MIN(ТаблДан[Дата подготовки]-ТаблДан[Срок подготовки],0))</f>
        <v>34</v>
      </c>
      <c r="N635" s="25">
        <f>IF(ISBLANK(ТаблДан[[#This Row],[Дата отправки]]),0,-MIN(ТаблДан[Дата отправки]-ТаблДан[Срок отправки],0))</f>
        <v>31</v>
      </c>
      <c r="O635" s="25">
        <f>IF(ISBLANK(ТаблДан[[#This Row],[Дата подготовки]]),0,(ТаблДан[Задержка подготовки]=0)+0)</f>
        <v>1</v>
      </c>
      <c r="P635" s="25">
        <f>IF(ISBLANK(ТаблДан[[#This Row],[Дата подготовки]]),0,1-ТаблДан[[#This Row],[Подготовка без задержки]])</f>
        <v>0</v>
      </c>
      <c r="Q635" s="25">
        <f>IF(ISBLANK(ТаблДан[[#This Row],[Дата отправки]]),0,(ТаблДан[[#This Row],[Задержка отправки]]=0)+0)</f>
        <v>1</v>
      </c>
      <c r="R635" s="25">
        <f>IF(ISBLANK(ТаблДан[[#This Row],[Дата отправки]]),0,1-ТаблДан[[#This Row],[Отправка 
без задержки]])</f>
        <v>0</v>
      </c>
      <c r="S635" s="55" t="str">
        <f>IF(COUNTBLANK(ТаблДан[[#This Row],[Дата подготовки]:[Периодичность]])&gt;0,"Пустые ячейки", "")</f>
        <v/>
      </c>
    </row>
    <row r="636" spans="2:19" hidden="1" x14ac:dyDescent="0.25">
      <c r="B636" s="19">
        <f>YEAR(IF(ISBLANK(ТаблДан[Срок подготовки]),ТаблДан[Срок отправки],ТаблДан[Срок подготовки]))</f>
        <v>2024</v>
      </c>
      <c r="C636" s="26" t="str">
        <f>TEXT(ТаблДан[[#This Row],[Срок подготовки]],"МММ")</f>
        <v>дек</v>
      </c>
      <c r="D636" s="32">
        <v>45609</v>
      </c>
      <c r="E636" s="32">
        <v>45638</v>
      </c>
      <c r="F636" s="32">
        <v>45610</v>
      </c>
      <c r="G636" s="21">
        <v>45642</v>
      </c>
      <c r="H636" s="22" t="s">
        <v>2</v>
      </c>
      <c r="I636" s="49" t="s">
        <v>65</v>
      </c>
      <c r="J636" s="24" t="s">
        <v>9</v>
      </c>
      <c r="K636" s="25">
        <f>MAX(ТаблДан[Дата подготовки]-ТаблДан[Срок подготовки],0)</f>
        <v>0</v>
      </c>
      <c r="L636" s="25">
        <f>MAX(ТаблДан[[#This Row],[Дата отправки]]-ТаблДан[[#This Row],[Срок отправки]],0)</f>
        <v>0</v>
      </c>
      <c r="M636" s="25">
        <f>IF(ISBLANK(ТаблДан[[#This Row],[Дата подготовки]]),0,-MIN(ТаблДан[Дата подготовки]-ТаблДан[Срок подготовки],0))</f>
        <v>29</v>
      </c>
      <c r="N636" s="25">
        <f>IF(ISBLANK(ТаблДан[[#This Row],[Дата отправки]]),0,-MIN(ТаблДан[Дата отправки]-ТаблДан[Срок отправки],0))</f>
        <v>32</v>
      </c>
      <c r="O636" s="25">
        <f>IF(ISBLANK(ТаблДан[[#This Row],[Дата подготовки]]),0,(ТаблДан[Задержка подготовки]=0)+0)</f>
        <v>1</v>
      </c>
      <c r="P636" s="25">
        <f>IF(ISBLANK(ТаблДан[[#This Row],[Дата подготовки]]),0,1-ТаблДан[[#This Row],[Подготовка без задержки]])</f>
        <v>0</v>
      </c>
      <c r="Q636" s="25">
        <f>IF(ISBLANK(ТаблДан[[#This Row],[Дата отправки]]),0,(ТаблДан[[#This Row],[Задержка отправки]]=0)+0)</f>
        <v>1</v>
      </c>
      <c r="R636" s="25">
        <f>IF(ISBLANK(ТаблДан[[#This Row],[Дата отправки]]),0,1-ТаблДан[[#This Row],[Отправка 
без задержки]])</f>
        <v>0</v>
      </c>
      <c r="S636" s="55" t="str">
        <f>IF(COUNTBLANK(ТаблДан[[#This Row],[Дата подготовки]:[Периодичность]])&gt;0,"Пустые ячейки", "")</f>
        <v/>
      </c>
    </row>
    <row r="637" spans="2:19" hidden="1" x14ac:dyDescent="0.25">
      <c r="B637" s="19">
        <f>YEAR(IF(ISBLANK(ТаблДан[Срок подготовки]),ТаблДан[Срок отправки],ТаблДан[Срок подготовки]))</f>
        <v>2024</v>
      </c>
      <c r="C637" s="26" t="str">
        <f>TEXT(ТаблДан[[#This Row],[Срок подготовки]],"МММ")</f>
        <v>янв</v>
      </c>
      <c r="D637" s="32">
        <v>45301</v>
      </c>
      <c r="E637" s="32">
        <v>45302</v>
      </c>
      <c r="F637" s="32">
        <v>45306</v>
      </c>
      <c r="G637" s="21">
        <v>45306</v>
      </c>
      <c r="H637" s="22" t="s">
        <v>3</v>
      </c>
      <c r="I637" s="60" t="s">
        <v>23</v>
      </c>
      <c r="J637" s="24" t="s">
        <v>9</v>
      </c>
      <c r="K637" s="25">
        <f>MAX(ТаблДан[Дата подготовки]-ТаблДан[Срок подготовки],0)</f>
        <v>0</v>
      </c>
      <c r="L637" s="25">
        <f>MAX(ТаблДан[[#This Row],[Дата отправки]]-ТаблДан[[#This Row],[Срок отправки]],0)</f>
        <v>0</v>
      </c>
      <c r="M637" s="25">
        <f>IF(ISBLANK(ТаблДан[[#This Row],[Дата подготовки]]),0,-MIN(ТаблДан[Дата подготовки]-ТаблДан[Срок подготовки],0))</f>
        <v>1</v>
      </c>
      <c r="N637" s="25">
        <f>IF(ISBLANK(ТаблДан[[#This Row],[Дата отправки]]),0,-MIN(ТаблДан[Дата отправки]-ТаблДан[Срок отправки],0))</f>
        <v>0</v>
      </c>
      <c r="O637" s="25">
        <f>IF(ISBLANK(ТаблДан[[#This Row],[Дата подготовки]]),0,(ТаблДан[Задержка подготовки]=0)+0)</f>
        <v>1</v>
      </c>
      <c r="P637" s="25">
        <f>IF(ISBLANK(ТаблДан[[#This Row],[Дата подготовки]]),0,1-ТаблДан[[#This Row],[Подготовка без задержки]])</f>
        <v>0</v>
      </c>
      <c r="Q637" s="25">
        <f>IF(ISBLANK(ТаблДан[[#This Row],[Дата отправки]]),0,(ТаблДан[[#This Row],[Задержка отправки]]=0)+0)</f>
        <v>1</v>
      </c>
      <c r="R637" s="25">
        <f>IF(ISBLANK(ТаблДан[[#This Row],[Дата отправки]]),0,1-ТаблДан[[#This Row],[Отправка 
без задержки]])</f>
        <v>0</v>
      </c>
      <c r="S637" s="55" t="str">
        <f>IF(COUNTBLANK(ТаблДан[[#This Row],[Дата подготовки]:[Периодичность]])&gt;0,"Пустые ячейки", "")</f>
        <v/>
      </c>
    </row>
    <row r="638" spans="2:19" hidden="1" x14ac:dyDescent="0.25">
      <c r="B638" s="19">
        <f>YEAR(IF(ISBLANK(ТаблДан[Срок подготовки]),ТаблДан[Срок отправки],ТаблДан[Срок подготовки]))</f>
        <v>2024</v>
      </c>
      <c r="C638" s="26" t="str">
        <f>TEXT(ТаблДан[[#This Row],[Срок подготовки]],"МММ")</f>
        <v>фев</v>
      </c>
      <c r="D638" s="32">
        <v>45328</v>
      </c>
      <c r="E638" s="32">
        <v>45335</v>
      </c>
      <c r="F638" s="32">
        <v>45329</v>
      </c>
      <c r="G638" s="21">
        <v>45337</v>
      </c>
      <c r="H638" s="22" t="s">
        <v>3</v>
      </c>
      <c r="I638" s="23" t="s">
        <v>23</v>
      </c>
      <c r="J638" s="24" t="s">
        <v>9</v>
      </c>
      <c r="K638" s="25">
        <f>MAX(ТаблДан[Дата подготовки]-ТаблДан[Срок подготовки],0)</f>
        <v>0</v>
      </c>
      <c r="L638" s="25">
        <f>MAX(ТаблДан[[#This Row],[Дата отправки]]-ТаблДан[[#This Row],[Срок отправки]],0)</f>
        <v>0</v>
      </c>
      <c r="M638" s="25">
        <f>IF(ISBLANK(ТаблДан[[#This Row],[Дата подготовки]]),0,-MIN(ТаблДан[Дата подготовки]-ТаблДан[Срок подготовки],0))</f>
        <v>7</v>
      </c>
      <c r="N638" s="25">
        <f>IF(ISBLANK(ТаблДан[[#This Row],[Дата отправки]]),0,-MIN(ТаблДан[Дата отправки]-ТаблДан[Срок отправки],0))</f>
        <v>8</v>
      </c>
      <c r="O638" s="25">
        <f>IF(ISBLANK(ТаблДан[[#This Row],[Дата подготовки]]),0,(ТаблДан[Задержка подготовки]=0)+0)</f>
        <v>1</v>
      </c>
      <c r="P638" s="25">
        <f>IF(ISBLANK(ТаблДан[[#This Row],[Дата подготовки]]),0,1-ТаблДан[[#This Row],[Подготовка без задержки]])</f>
        <v>0</v>
      </c>
      <c r="Q638" s="25">
        <f>IF(ISBLANK(ТаблДан[[#This Row],[Дата отправки]]),0,(ТаблДан[[#This Row],[Задержка отправки]]=0)+0)</f>
        <v>1</v>
      </c>
      <c r="R638" s="25">
        <f>IF(ISBLANK(ТаблДан[[#This Row],[Дата отправки]]),0,1-ТаблДан[[#This Row],[Отправка 
без задержки]])</f>
        <v>0</v>
      </c>
      <c r="S638" s="55" t="str">
        <f>IF(COUNTBLANK(ТаблДан[[#This Row],[Дата подготовки]:[Периодичность]])&gt;0,"Пустые ячейки", "")</f>
        <v/>
      </c>
    </row>
    <row r="639" spans="2:19" hidden="1" x14ac:dyDescent="0.25">
      <c r="B639" s="19">
        <f>YEAR(IF(ISBLANK(ТаблДан[Срок подготовки]),ТаблДан[Срок отправки],ТаблДан[Срок подготовки]))</f>
        <v>2024</v>
      </c>
      <c r="C639" s="26" t="str">
        <f>TEXT(ТаблДан[[#This Row],[Срок подготовки]],"МММ")</f>
        <v>мар</v>
      </c>
      <c r="D639" s="32">
        <v>45362</v>
      </c>
      <c r="E639" s="32">
        <v>45364</v>
      </c>
      <c r="F639" s="32">
        <v>45363</v>
      </c>
      <c r="G639" s="21">
        <v>45366</v>
      </c>
      <c r="H639" s="22" t="s">
        <v>3</v>
      </c>
      <c r="I639" s="23" t="s">
        <v>23</v>
      </c>
      <c r="J639" s="24" t="s">
        <v>9</v>
      </c>
      <c r="K639" s="25">
        <f>MAX(ТаблДан[Дата подготовки]-ТаблДан[Срок подготовки],0)</f>
        <v>0</v>
      </c>
      <c r="L639" s="25">
        <f>MAX(ТаблДан[[#This Row],[Дата отправки]]-ТаблДан[[#This Row],[Срок отправки]],0)</f>
        <v>0</v>
      </c>
      <c r="M639" s="25">
        <f>IF(ISBLANK(ТаблДан[[#This Row],[Дата подготовки]]),0,-MIN(ТаблДан[Дата подготовки]-ТаблДан[Срок подготовки],0))</f>
        <v>2</v>
      </c>
      <c r="N639" s="25">
        <f>IF(ISBLANK(ТаблДан[[#This Row],[Дата отправки]]),0,-MIN(ТаблДан[Дата отправки]-ТаблДан[Срок отправки],0))</f>
        <v>3</v>
      </c>
      <c r="O639" s="25">
        <f>IF(ISBLANK(ТаблДан[[#This Row],[Дата подготовки]]),0,(ТаблДан[Задержка подготовки]=0)+0)</f>
        <v>1</v>
      </c>
      <c r="P639" s="25">
        <f>IF(ISBLANK(ТаблДан[[#This Row],[Дата подготовки]]),0,1-ТаблДан[[#This Row],[Подготовка без задержки]])</f>
        <v>0</v>
      </c>
      <c r="Q639" s="25">
        <f>IF(ISBLANK(ТаблДан[[#This Row],[Дата отправки]]),0,(ТаблДан[[#This Row],[Задержка отправки]]=0)+0)</f>
        <v>1</v>
      </c>
      <c r="R639" s="25">
        <f>IF(ISBLANK(ТаблДан[[#This Row],[Дата отправки]]),0,1-ТаблДан[[#This Row],[Отправка 
без задержки]])</f>
        <v>0</v>
      </c>
      <c r="S639" s="55" t="str">
        <f>IF(COUNTBLANK(ТаблДан[[#This Row],[Дата подготовки]:[Периодичность]])&gt;0,"Пустые ячейки", "")</f>
        <v/>
      </c>
    </row>
    <row r="640" spans="2:19" hidden="1" x14ac:dyDescent="0.25">
      <c r="B640" s="19">
        <f>YEAR(IF(ISBLANK(ТаблДан[Срок подготовки]),ТаблДан[Срок отправки],ТаблДан[Срок подготовки]))</f>
        <v>2024</v>
      </c>
      <c r="C640" s="26" t="str">
        <f>TEXT(ТаблДан[[#This Row],[Срок подготовки]],"МММ")</f>
        <v>апр</v>
      </c>
      <c r="D640" s="32">
        <v>45390</v>
      </c>
      <c r="E640" s="32">
        <v>45393</v>
      </c>
      <c r="F640" s="32">
        <v>45392</v>
      </c>
      <c r="G640" s="21">
        <v>45397</v>
      </c>
      <c r="H640" s="22" t="s">
        <v>1</v>
      </c>
      <c r="I640" s="23" t="s">
        <v>36</v>
      </c>
      <c r="J640" s="24" t="s">
        <v>9</v>
      </c>
      <c r="K640" s="25">
        <f>MAX(ТаблДан[Дата подготовки]-ТаблДан[Срок подготовки],0)</f>
        <v>0</v>
      </c>
      <c r="L640" s="25">
        <f>MAX(ТаблДан[[#This Row],[Дата отправки]]-ТаблДан[[#This Row],[Срок отправки]],0)</f>
        <v>0</v>
      </c>
      <c r="M640" s="25">
        <f>IF(ISBLANK(ТаблДан[[#This Row],[Дата подготовки]]),0,-MIN(ТаблДан[Дата подготовки]-ТаблДан[Срок подготовки],0))</f>
        <v>3</v>
      </c>
      <c r="N640" s="25">
        <f>IF(ISBLANK(ТаблДан[[#This Row],[Дата отправки]]),0,-MIN(ТаблДан[Дата отправки]-ТаблДан[Срок отправки],0))</f>
        <v>5</v>
      </c>
      <c r="O640" s="25">
        <f>IF(ISBLANK(ТаблДан[[#This Row],[Дата подготовки]]),0,(ТаблДан[Задержка подготовки]=0)+0)</f>
        <v>1</v>
      </c>
      <c r="P640" s="25">
        <f>IF(ISBLANK(ТаблДан[[#This Row],[Дата подготовки]]),0,1-ТаблДан[[#This Row],[Подготовка без задержки]])</f>
        <v>0</v>
      </c>
      <c r="Q640" s="25">
        <f>IF(ISBLANK(ТаблДан[[#This Row],[Дата отправки]]),0,(ТаблДан[[#This Row],[Задержка отправки]]=0)+0)</f>
        <v>1</v>
      </c>
      <c r="R640" s="25">
        <f>IF(ISBLANK(ТаблДан[[#This Row],[Дата отправки]]),0,1-ТаблДан[[#This Row],[Отправка 
без задержки]])</f>
        <v>0</v>
      </c>
      <c r="S640" s="55" t="str">
        <f>IF(COUNTBLANK(ТаблДан[[#This Row],[Дата подготовки]:[Периодичность]])&gt;0,"Пустые ячейки", "")</f>
        <v/>
      </c>
    </row>
    <row r="641" spans="2:19" hidden="1" x14ac:dyDescent="0.25">
      <c r="B641" s="19">
        <f>YEAR(IF(ISBLANK(ТаблДан[Срок подготовки]),ТаблДан[Срок отправки],ТаблДан[Срок подготовки]))</f>
        <v>2024</v>
      </c>
      <c r="C641" s="26" t="str">
        <f>TEXT(ТаблДан[[#This Row],[Срок подготовки]],"МММ")</f>
        <v>май</v>
      </c>
      <c r="D641" s="71">
        <v>45419</v>
      </c>
      <c r="E641" s="32">
        <v>45441</v>
      </c>
      <c r="F641" s="32">
        <v>45425</v>
      </c>
      <c r="G641" s="21">
        <v>45443</v>
      </c>
      <c r="H641" s="22" t="s">
        <v>2</v>
      </c>
      <c r="I641" s="23" t="s">
        <v>82</v>
      </c>
      <c r="J641" s="24" t="s">
        <v>12</v>
      </c>
      <c r="K641" s="25">
        <f>MAX(ТаблДан[Дата подготовки]-ТаблДан[Срок подготовки],0)</f>
        <v>0</v>
      </c>
      <c r="L641" s="25">
        <f>MAX(ТаблДан[[#This Row],[Дата отправки]]-ТаблДан[[#This Row],[Срок отправки]],0)</f>
        <v>0</v>
      </c>
      <c r="M641" s="25">
        <f>IF(ISBLANK(ТаблДан[[#This Row],[Дата подготовки]]),0,-MIN(ТаблДан[Дата подготовки]-ТаблДан[Срок подготовки],0))</f>
        <v>22</v>
      </c>
      <c r="N641" s="25">
        <f>IF(ISBLANK(ТаблДан[[#This Row],[Дата отправки]]),0,-MIN(ТаблДан[Дата отправки]-ТаблДан[Срок отправки],0))</f>
        <v>18</v>
      </c>
      <c r="O641" s="25">
        <f>IF(ISBLANK(ТаблДан[[#This Row],[Дата подготовки]]),0,(ТаблДан[Задержка подготовки]=0)+0)</f>
        <v>1</v>
      </c>
      <c r="P641" s="25">
        <f>IF(ISBLANK(ТаблДан[[#This Row],[Дата подготовки]]),0,1-ТаблДан[[#This Row],[Подготовка без задержки]])</f>
        <v>0</v>
      </c>
      <c r="Q641" s="25">
        <f>IF(ISBLANK(ТаблДан[[#This Row],[Дата отправки]]),0,(ТаблДан[[#This Row],[Задержка отправки]]=0)+0)</f>
        <v>1</v>
      </c>
      <c r="R641" s="25">
        <f>IF(ISBLANK(ТаблДан[[#This Row],[Дата отправки]]),0,1-ТаблДан[[#This Row],[Отправка 
без задержки]])</f>
        <v>0</v>
      </c>
      <c r="S641" s="70" t="str">
        <f>IF(COUNTBLANK(ТаблДан[[#This Row],[Дата подготовки]:[Периодичность]])&gt;0,"Пустые ячейки", "")</f>
        <v/>
      </c>
    </row>
    <row r="642" spans="2:19" hidden="1" x14ac:dyDescent="0.25">
      <c r="B642" s="19">
        <f>YEAR(IF(ISBLANK(ТаблДан[Срок подготовки]),ТаблДан[Срок отправки],ТаблДан[Срок подготовки]))</f>
        <v>2024</v>
      </c>
      <c r="C642" s="26" t="str">
        <f>TEXT(ТаблДан[[#This Row],[Срок подготовки]],"МММ")</f>
        <v>май</v>
      </c>
      <c r="D642" s="71">
        <v>45419</v>
      </c>
      <c r="E642" s="32">
        <v>45425</v>
      </c>
      <c r="F642" s="32">
        <v>45425</v>
      </c>
      <c r="G642" s="21">
        <v>45427</v>
      </c>
      <c r="H642" s="37" t="s">
        <v>3</v>
      </c>
      <c r="I642" s="38" t="s">
        <v>23</v>
      </c>
      <c r="J642" s="39" t="s">
        <v>9</v>
      </c>
      <c r="K642" s="25">
        <f>MAX(ТаблДан[Дата подготовки]-ТаблДан[Срок подготовки],0)</f>
        <v>0</v>
      </c>
      <c r="L642" s="25">
        <f>MAX(ТаблДан[[#This Row],[Дата отправки]]-ТаблДан[[#This Row],[Срок отправки]],0)</f>
        <v>0</v>
      </c>
      <c r="M642" s="25">
        <f>IF(ISBLANK(ТаблДан[[#This Row],[Дата подготовки]]),0,-MIN(ТаблДан[Дата подготовки]-ТаблДан[Срок подготовки],0))</f>
        <v>6</v>
      </c>
      <c r="N642" s="25">
        <f>IF(ISBLANK(ТаблДан[[#This Row],[Дата отправки]]),0,-MIN(ТаблДан[Дата отправки]-ТаблДан[Срок отправки],0))</f>
        <v>2</v>
      </c>
      <c r="O642" s="25">
        <f>IF(ISBLANK(ТаблДан[[#This Row],[Дата подготовки]]),0,(ТаблДан[Задержка подготовки]=0)+0)</f>
        <v>1</v>
      </c>
      <c r="P642" s="25">
        <f>IF(ISBLANK(ТаблДан[[#This Row],[Дата подготовки]]),0,1-ТаблДан[[#This Row],[Подготовка без задержки]])</f>
        <v>0</v>
      </c>
      <c r="Q642" s="25">
        <f>IF(ISBLANK(ТаблДан[[#This Row],[Дата отправки]]),0,(ТаблДан[[#This Row],[Задержка отправки]]=0)+0)</f>
        <v>1</v>
      </c>
      <c r="R642" s="25">
        <f>IF(ISBLANK(ТаблДан[[#This Row],[Дата отправки]]),0,1-ТаблДан[[#This Row],[Отправка 
без задержки]])</f>
        <v>0</v>
      </c>
      <c r="S642" s="55" t="str">
        <f>IF(COUNTBLANK(ТаблДан[[#This Row],[Дата подготовки]:[Периодичность]])&gt;0,"Пустые ячейки", "")</f>
        <v/>
      </c>
    </row>
    <row r="643" spans="2:19" hidden="1" x14ac:dyDescent="0.25">
      <c r="B643" s="19">
        <f>YEAR(IF(ISBLANK(ТаблДан[Срок подготовки]),ТаблДан[Срок отправки],ТаблДан[Срок подготовки]))</f>
        <v>2024</v>
      </c>
      <c r="C643" s="26" t="str">
        <f>TEXT(ТаблДан[[#This Row],[Срок подготовки]],"МММ")</f>
        <v>июн</v>
      </c>
      <c r="D643" s="32">
        <v>45439</v>
      </c>
      <c r="E643" s="32">
        <v>45456</v>
      </c>
      <c r="F643" s="32">
        <v>45440</v>
      </c>
      <c r="G643" s="21">
        <v>45460</v>
      </c>
      <c r="H643" s="22" t="s">
        <v>3</v>
      </c>
      <c r="I643" s="23" t="s">
        <v>23</v>
      </c>
      <c r="J643" s="39" t="s">
        <v>9</v>
      </c>
      <c r="K643" s="25">
        <f>MAX(ТаблДан[Дата подготовки]-ТаблДан[Срок подготовки],0)</f>
        <v>0</v>
      </c>
      <c r="L643" s="25">
        <f>MAX(ТаблДан[[#This Row],[Дата отправки]]-ТаблДан[[#This Row],[Срок отправки]],0)</f>
        <v>0</v>
      </c>
      <c r="M643" s="25">
        <f>IF(ISBLANK(ТаблДан[[#This Row],[Дата подготовки]]),0,-MIN(ТаблДан[Дата подготовки]-ТаблДан[Срок подготовки],0))</f>
        <v>17</v>
      </c>
      <c r="N643" s="25">
        <f>IF(ISBLANK(ТаблДан[[#This Row],[Дата отправки]]),0,-MIN(ТаблДан[Дата отправки]-ТаблДан[Срок отправки],0))</f>
        <v>20</v>
      </c>
      <c r="O643" s="25">
        <f>IF(ISBLANK(ТаблДан[[#This Row],[Дата подготовки]]),0,(ТаблДан[Задержка подготовки]=0)+0)</f>
        <v>1</v>
      </c>
      <c r="P643" s="25">
        <f>IF(ISBLANK(ТаблДан[[#This Row],[Дата подготовки]]),0,1-ТаблДан[[#This Row],[Подготовка без задержки]])</f>
        <v>0</v>
      </c>
      <c r="Q643" s="25">
        <f>IF(ISBLANK(ТаблДан[[#This Row],[Дата отправки]]),0,(ТаблДан[[#This Row],[Задержка отправки]]=0)+0)</f>
        <v>1</v>
      </c>
      <c r="R643" s="25">
        <f>IF(ISBLANK(ТаблДан[[#This Row],[Дата отправки]]),0,1-ТаблДан[[#This Row],[Отправка 
без задержки]])</f>
        <v>0</v>
      </c>
      <c r="S643" s="55" t="str">
        <f>IF(COUNTBLANK(ТаблДан[[#This Row],[Дата подготовки]:[Периодичность]])&gt;0,"Пустые ячейки", "")</f>
        <v/>
      </c>
    </row>
    <row r="644" spans="2:19" hidden="1" x14ac:dyDescent="0.25">
      <c r="B644" s="19">
        <f>YEAR(IF(ISBLANK(ТаблДан[Срок подготовки]),ТаблДан[Срок отправки],ТаблДан[Срок подготовки]))</f>
        <v>2024</v>
      </c>
      <c r="C644" s="26" t="str">
        <f>TEXT(ТаблДан[[#This Row],[Срок подготовки]],"МММ")</f>
        <v>июл</v>
      </c>
      <c r="D644" s="32">
        <v>45481</v>
      </c>
      <c r="E644" s="32">
        <v>45484</v>
      </c>
      <c r="F644" s="32">
        <v>45482</v>
      </c>
      <c r="G644" s="21">
        <v>45488</v>
      </c>
      <c r="H644" s="22" t="s">
        <v>3</v>
      </c>
      <c r="I644" s="23" t="s">
        <v>23</v>
      </c>
      <c r="J644" s="24" t="s">
        <v>9</v>
      </c>
      <c r="K644" s="25">
        <f>MAX(ТаблДан[Дата подготовки]-ТаблДан[Срок подготовки],0)</f>
        <v>0</v>
      </c>
      <c r="L644" s="25">
        <f>MAX(ТаблДан[[#This Row],[Дата отправки]]-ТаблДан[[#This Row],[Срок отправки]],0)</f>
        <v>0</v>
      </c>
      <c r="M644" s="25">
        <f>IF(ISBLANK(ТаблДан[[#This Row],[Дата подготовки]]),0,-MIN(ТаблДан[Дата подготовки]-ТаблДан[Срок подготовки],0))</f>
        <v>3</v>
      </c>
      <c r="N644" s="25">
        <f>IF(ISBLANK(ТаблДан[[#This Row],[Дата отправки]]),0,-MIN(ТаблДан[Дата отправки]-ТаблДан[Срок отправки],0))</f>
        <v>6</v>
      </c>
      <c r="O644" s="25">
        <f>IF(ISBLANK(ТаблДан[[#This Row],[Дата подготовки]]),0,(ТаблДан[Задержка подготовки]=0)+0)</f>
        <v>1</v>
      </c>
      <c r="P644" s="25">
        <f>IF(ISBLANK(ТаблДан[[#This Row],[Дата подготовки]]),0,1-ТаблДан[[#This Row],[Подготовка без задержки]])</f>
        <v>0</v>
      </c>
      <c r="Q644" s="25">
        <f>IF(ISBLANK(ТаблДан[[#This Row],[Дата отправки]]),0,(ТаблДан[[#This Row],[Задержка отправки]]=0)+0)</f>
        <v>1</v>
      </c>
      <c r="R644" s="25">
        <f>IF(ISBLANK(ТаблДан[[#This Row],[Дата отправки]]),0,1-ТаблДан[[#This Row],[Отправка 
без задержки]])</f>
        <v>0</v>
      </c>
      <c r="S644" s="55" t="str">
        <f>IF(COUNTBLANK(ТаблДан[[#This Row],[Дата подготовки]:[Периодичность]])&gt;0,"Пустые ячейки", "")</f>
        <v/>
      </c>
    </row>
    <row r="645" spans="2:19" hidden="1" x14ac:dyDescent="0.25">
      <c r="B645" s="19">
        <f>YEAR(IF(ISBLANK(ТаблДан[Срок подготовки]),ТаблДан[Срок отправки],ТаблДан[Срок подготовки]))</f>
        <v>2024</v>
      </c>
      <c r="C645" s="26" t="str">
        <f>TEXT(ТаблДан[[#This Row],[Срок подготовки]],"МММ")</f>
        <v>авг</v>
      </c>
      <c r="D645" s="32">
        <v>45506</v>
      </c>
      <c r="E645" s="32">
        <v>45517</v>
      </c>
      <c r="F645" s="32">
        <v>45512</v>
      </c>
      <c r="G645" s="21">
        <v>45519</v>
      </c>
      <c r="H645" s="22" t="s">
        <v>3</v>
      </c>
      <c r="I645" s="23" t="s">
        <v>23</v>
      </c>
      <c r="J645" s="24" t="s">
        <v>9</v>
      </c>
      <c r="K645" s="25">
        <f>MAX(ТаблДан[Дата подготовки]-ТаблДан[Срок подготовки],0)</f>
        <v>0</v>
      </c>
      <c r="L645" s="25">
        <f>MAX(ТаблДан[[#This Row],[Дата отправки]]-ТаблДан[[#This Row],[Срок отправки]],0)</f>
        <v>0</v>
      </c>
      <c r="M645" s="25">
        <f>IF(ISBLANK(ТаблДан[[#This Row],[Дата подготовки]]),0,-MIN(ТаблДан[Дата подготовки]-ТаблДан[Срок подготовки],0))</f>
        <v>11</v>
      </c>
      <c r="N645" s="25">
        <f>IF(ISBLANK(ТаблДан[[#This Row],[Дата отправки]]),0,-MIN(ТаблДан[Дата отправки]-ТаблДан[Срок отправки],0))</f>
        <v>7</v>
      </c>
      <c r="O645" s="25">
        <f>IF(ISBLANK(ТаблДан[[#This Row],[Дата подготовки]]),0,(ТаблДан[Задержка подготовки]=0)+0)</f>
        <v>1</v>
      </c>
      <c r="P645" s="25">
        <f>IF(ISBLANK(ТаблДан[[#This Row],[Дата подготовки]]),0,1-ТаблДан[[#This Row],[Подготовка без задержки]])</f>
        <v>0</v>
      </c>
      <c r="Q645" s="25">
        <f>IF(ISBLANK(ТаблДан[[#This Row],[Дата отправки]]),0,(ТаблДан[[#This Row],[Задержка отправки]]=0)+0)</f>
        <v>1</v>
      </c>
      <c r="R645" s="25">
        <f>IF(ISBLANK(ТаблДан[[#This Row],[Дата отправки]]),0,1-ТаблДан[[#This Row],[Отправка 
без задержки]])</f>
        <v>0</v>
      </c>
      <c r="S645" s="55" t="str">
        <f>IF(COUNTBLANK(ТаблДан[[#This Row],[Дата подготовки]:[Периодичность]])&gt;0,"Пустые ячейки", "")</f>
        <v/>
      </c>
    </row>
    <row r="646" spans="2:19" hidden="1" x14ac:dyDescent="0.25">
      <c r="B646" s="19">
        <f>YEAR(IF(ISBLANK(ТаблДан[Срок подготовки]),ТаблДан[Срок отправки],ТаблДан[Срок подготовки]))</f>
        <v>2024</v>
      </c>
      <c r="C646" s="26" t="str">
        <f>TEXT(ТаблДан[[#This Row],[Срок подготовки]],"МММ")</f>
        <v>сен</v>
      </c>
      <c r="D646" s="32">
        <v>45541</v>
      </c>
      <c r="E646" s="32">
        <v>45547</v>
      </c>
      <c r="F646" s="32">
        <v>45544</v>
      </c>
      <c r="G646" s="21">
        <v>45551</v>
      </c>
      <c r="H646" s="22" t="s">
        <v>3</v>
      </c>
      <c r="I646" s="49" t="s">
        <v>23</v>
      </c>
      <c r="J646" s="24" t="s">
        <v>9</v>
      </c>
      <c r="K646" s="25">
        <f>MAX(ТаблДан[Дата подготовки]-ТаблДан[Срок подготовки],0)</f>
        <v>0</v>
      </c>
      <c r="L646" s="25">
        <f>MAX(ТаблДан[[#This Row],[Дата отправки]]-ТаблДан[[#This Row],[Срок отправки]],0)</f>
        <v>0</v>
      </c>
      <c r="M646" s="25">
        <f>IF(ISBLANK(ТаблДан[[#This Row],[Дата подготовки]]),0,-MIN(ТаблДан[Дата подготовки]-ТаблДан[Срок подготовки],0))</f>
        <v>6</v>
      </c>
      <c r="N646" s="25">
        <f>IF(ISBLANK(ТаблДан[[#This Row],[Дата отправки]]),0,-MIN(ТаблДан[Дата отправки]-ТаблДан[Срок отправки],0))</f>
        <v>7</v>
      </c>
      <c r="O646" s="25">
        <f>IF(ISBLANK(ТаблДан[[#This Row],[Дата подготовки]]),0,(ТаблДан[Задержка подготовки]=0)+0)</f>
        <v>1</v>
      </c>
      <c r="P646" s="25">
        <f>IF(ISBLANK(ТаблДан[[#This Row],[Дата подготовки]]),0,1-ТаблДан[[#This Row],[Подготовка без задержки]])</f>
        <v>0</v>
      </c>
      <c r="Q646" s="25">
        <f>IF(ISBLANK(ТаблДан[[#This Row],[Дата отправки]]),0,(ТаблДан[[#This Row],[Задержка отправки]]=0)+0)</f>
        <v>1</v>
      </c>
      <c r="R646" s="25">
        <f>IF(ISBLANK(ТаблДан[[#This Row],[Дата отправки]]),0,1-ТаблДан[[#This Row],[Отправка 
без задержки]])</f>
        <v>0</v>
      </c>
      <c r="S646" s="55" t="str">
        <f>IF(COUNTBLANK(ТаблДан[[#This Row],[Дата подготовки]:[Периодичность]])&gt;0,"Пустые ячейки", "")</f>
        <v/>
      </c>
    </row>
    <row r="647" spans="2:19" hidden="1" x14ac:dyDescent="0.25">
      <c r="B647" s="19">
        <f>YEAR(IF(ISBLANK(ТаблДан[Срок подготовки]),ТаблДан[Срок отправки],ТаблДан[Срок подготовки]))</f>
        <v>2024</v>
      </c>
      <c r="C647" s="26" t="str">
        <f>TEXT(ТаблДан[[#This Row],[Срок подготовки]],"МММ")</f>
        <v>окт</v>
      </c>
      <c r="D647" s="32">
        <v>45573</v>
      </c>
      <c r="E647" s="32">
        <v>45576</v>
      </c>
      <c r="F647" s="32">
        <v>45579</v>
      </c>
      <c r="G647" s="21">
        <v>45580</v>
      </c>
      <c r="H647" s="22" t="s">
        <v>3</v>
      </c>
      <c r="I647" s="49" t="s">
        <v>23</v>
      </c>
      <c r="J647" s="24" t="s">
        <v>9</v>
      </c>
      <c r="K647" s="25">
        <f>MAX(ТаблДан[Дата подготовки]-ТаблДан[Срок подготовки],0)</f>
        <v>0</v>
      </c>
      <c r="L647" s="25">
        <f>MAX(ТаблДан[[#This Row],[Дата отправки]]-ТаблДан[[#This Row],[Срок отправки]],0)</f>
        <v>0</v>
      </c>
      <c r="M647" s="25">
        <f>IF(ISBLANK(ТаблДан[[#This Row],[Дата подготовки]]),0,-MIN(ТаблДан[Дата подготовки]-ТаблДан[Срок подготовки],0))</f>
        <v>3</v>
      </c>
      <c r="N647" s="25">
        <f>IF(ISBLANK(ТаблДан[[#This Row],[Дата отправки]]),0,-MIN(ТаблДан[Дата отправки]-ТаблДан[Срок отправки],0))</f>
        <v>1</v>
      </c>
      <c r="O647" s="25">
        <f>IF(ISBLANK(ТаблДан[[#This Row],[Дата подготовки]]),0,(ТаблДан[Задержка подготовки]=0)+0)</f>
        <v>1</v>
      </c>
      <c r="P647" s="25">
        <f>IF(ISBLANK(ТаблДан[[#This Row],[Дата подготовки]]),0,1-ТаблДан[[#This Row],[Подготовка без задержки]])</f>
        <v>0</v>
      </c>
      <c r="Q647" s="25">
        <f>IF(ISBLANK(ТаблДан[[#This Row],[Дата отправки]]),0,(ТаблДан[[#This Row],[Задержка отправки]]=0)+0)</f>
        <v>1</v>
      </c>
      <c r="R647" s="25">
        <f>IF(ISBLANK(ТаблДан[[#This Row],[Дата отправки]]),0,1-ТаблДан[[#This Row],[Отправка 
без задержки]])</f>
        <v>0</v>
      </c>
      <c r="S647" s="55" t="str">
        <f>IF(COUNTBLANK(ТаблДан[[#This Row],[Дата подготовки]:[Периодичность]])&gt;0,"Пустые ячейки", "")</f>
        <v/>
      </c>
    </row>
    <row r="648" spans="2:19" hidden="1" x14ac:dyDescent="0.25">
      <c r="B648" s="19">
        <f>YEAR(IF(ISBLANK(ТаблДан[Срок подготовки]),ТаблДан[Срок отправки],ТаблДан[Срок подготовки]))</f>
        <v>2024</v>
      </c>
      <c r="C648" s="26" t="str">
        <f>TEXT(ТаблДан[[#This Row],[Срок подготовки]],"МММ")</f>
        <v>ноя</v>
      </c>
      <c r="D648" s="32">
        <v>45609</v>
      </c>
      <c r="E648" s="32">
        <v>45609</v>
      </c>
      <c r="F648" s="32">
        <v>45610</v>
      </c>
      <c r="G648" s="21">
        <v>45611</v>
      </c>
      <c r="H648" s="22" t="s">
        <v>3</v>
      </c>
      <c r="I648" s="49" t="s">
        <v>23</v>
      </c>
      <c r="J648" s="24" t="s">
        <v>9</v>
      </c>
      <c r="K648" s="25">
        <f>MAX(ТаблДан[Дата подготовки]-ТаблДан[Срок подготовки],0)</f>
        <v>0</v>
      </c>
      <c r="L648" s="25">
        <f>MAX(ТаблДан[[#This Row],[Дата отправки]]-ТаблДан[[#This Row],[Срок отправки]],0)</f>
        <v>0</v>
      </c>
      <c r="M648" s="25">
        <f>IF(ISBLANK(ТаблДан[[#This Row],[Дата подготовки]]),0,-MIN(ТаблДан[Дата подготовки]-ТаблДан[Срок подготовки],0))</f>
        <v>0</v>
      </c>
      <c r="N648" s="25">
        <f>IF(ISBLANK(ТаблДан[[#This Row],[Дата отправки]]),0,-MIN(ТаблДан[Дата отправки]-ТаблДан[Срок отправки],0))</f>
        <v>1</v>
      </c>
      <c r="O648" s="25">
        <f>IF(ISBLANK(ТаблДан[[#This Row],[Дата подготовки]]),0,(ТаблДан[Задержка подготовки]=0)+0)</f>
        <v>1</v>
      </c>
      <c r="P648" s="25">
        <f>IF(ISBLANK(ТаблДан[[#This Row],[Дата подготовки]]),0,1-ТаблДан[[#This Row],[Подготовка без задержки]])</f>
        <v>0</v>
      </c>
      <c r="Q648" s="25">
        <f>IF(ISBLANK(ТаблДан[[#This Row],[Дата отправки]]),0,(ТаблДан[[#This Row],[Задержка отправки]]=0)+0)</f>
        <v>1</v>
      </c>
      <c r="R648" s="25">
        <f>IF(ISBLANK(ТаблДан[[#This Row],[Дата отправки]]),0,1-ТаблДан[[#This Row],[Отправка 
без задержки]])</f>
        <v>0</v>
      </c>
      <c r="S648" s="55" t="str">
        <f>IF(COUNTBLANK(ТаблДан[[#This Row],[Дата подготовки]:[Периодичность]])&gt;0,"Пустые ячейки", "")</f>
        <v/>
      </c>
    </row>
    <row r="649" spans="2:19" hidden="1" x14ac:dyDescent="0.25">
      <c r="B649" s="19">
        <f>YEAR(IF(ISBLANK(ТаблДан[Срок подготовки]),ТаблДан[Срок отправки],ТаблДан[Срок подготовки]))</f>
        <v>2024</v>
      </c>
      <c r="C649" s="26" t="str">
        <f>TEXT(ТаблДан[[#This Row],[Срок подготовки]],"МММ")</f>
        <v>дек</v>
      </c>
      <c r="D649" s="32">
        <v>45631</v>
      </c>
      <c r="E649" s="32">
        <v>45638</v>
      </c>
      <c r="F649" s="32">
        <v>45636</v>
      </c>
      <c r="G649" s="21">
        <v>45642</v>
      </c>
      <c r="H649" s="22" t="s">
        <v>3</v>
      </c>
      <c r="I649" s="49" t="s">
        <v>23</v>
      </c>
      <c r="J649" s="24" t="s">
        <v>9</v>
      </c>
      <c r="K649" s="25">
        <f>MAX(ТаблДан[Дата подготовки]-ТаблДан[Срок подготовки],0)</f>
        <v>0</v>
      </c>
      <c r="L649" s="25">
        <f>MAX(ТаблДан[[#This Row],[Дата отправки]]-ТаблДан[[#This Row],[Срок отправки]],0)</f>
        <v>0</v>
      </c>
      <c r="M649" s="25">
        <f>IF(ISBLANK(ТаблДан[[#This Row],[Дата подготовки]]),0,-MIN(ТаблДан[Дата подготовки]-ТаблДан[Срок подготовки],0))</f>
        <v>7</v>
      </c>
      <c r="N649" s="25">
        <f>IF(ISBLANK(ТаблДан[[#This Row],[Дата отправки]]),0,-MIN(ТаблДан[Дата отправки]-ТаблДан[Срок отправки],0))</f>
        <v>6</v>
      </c>
      <c r="O649" s="25">
        <f>IF(ISBLANK(ТаблДан[[#This Row],[Дата подготовки]]),0,(ТаблДан[Задержка подготовки]=0)+0)</f>
        <v>1</v>
      </c>
      <c r="P649" s="25">
        <f>IF(ISBLANK(ТаблДан[[#This Row],[Дата подготовки]]),0,1-ТаблДан[[#This Row],[Подготовка без задержки]])</f>
        <v>0</v>
      </c>
      <c r="Q649" s="25">
        <f>IF(ISBLANK(ТаблДан[[#This Row],[Дата отправки]]),0,(ТаблДан[[#This Row],[Задержка отправки]]=0)+0)</f>
        <v>1</v>
      </c>
      <c r="R649" s="25">
        <f>IF(ISBLANK(ТаблДан[[#This Row],[Дата отправки]]),0,1-ТаблДан[[#This Row],[Отправка 
без задержки]])</f>
        <v>0</v>
      </c>
      <c r="S649" s="55" t="str">
        <f>IF(COUNTBLANK(ТаблДан[[#This Row],[Дата подготовки]:[Периодичность]])&gt;0,"Пустые ячейки", "")</f>
        <v/>
      </c>
    </row>
    <row r="650" spans="2:19" hidden="1" x14ac:dyDescent="0.25">
      <c r="B650" s="19">
        <f>YEAR(IF(ISBLANK(ТаблДан[Срок подготовки]),ТаблДан[Срок отправки],ТаблДан[Срок подготовки]))</f>
        <v>2024</v>
      </c>
      <c r="C650" s="26" t="str">
        <f>TEXT(ТаблДан[[#This Row],[Срок подготовки]],"МММ")</f>
        <v>янв</v>
      </c>
      <c r="D650" s="32">
        <v>45301</v>
      </c>
      <c r="E650" s="32">
        <v>45302</v>
      </c>
      <c r="F650" s="32">
        <v>45306</v>
      </c>
      <c r="G650" s="21">
        <v>45306</v>
      </c>
      <c r="H650" s="22" t="s">
        <v>3</v>
      </c>
      <c r="I650" s="61" t="s">
        <v>30</v>
      </c>
      <c r="J650" s="24" t="s">
        <v>9</v>
      </c>
      <c r="K650" s="25">
        <f>MAX(ТаблДан[Дата подготовки]-ТаблДан[Срок подготовки],0)</f>
        <v>0</v>
      </c>
      <c r="L650" s="25">
        <f>MAX(ТаблДан[[#This Row],[Дата отправки]]-ТаблДан[[#This Row],[Срок отправки]],0)</f>
        <v>0</v>
      </c>
      <c r="M650" s="25">
        <f>IF(ISBLANK(ТаблДан[[#This Row],[Дата подготовки]]),0,-MIN(ТаблДан[Дата подготовки]-ТаблДан[Срок подготовки],0))</f>
        <v>1</v>
      </c>
      <c r="N650" s="25">
        <f>IF(ISBLANK(ТаблДан[[#This Row],[Дата отправки]]),0,-MIN(ТаблДан[Дата отправки]-ТаблДан[Срок отправки],0))</f>
        <v>0</v>
      </c>
      <c r="O650" s="25">
        <f>IF(ISBLANK(ТаблДан[[#This Row],[Дата подготовки]]),0,(ТаблДан[Задержка подготовки]=0)+0)</f>
        <v>1</v>
      </c>
      <c r="P650" s="25">
        <f>IF(ISBLANK(ТаблДан[[#This Row],[Дата подготовки]]),0,1-ТаблДан[[#This Row],[Подготовка без задержки]])</f>
        <v>0</v>
      </c>
      <c r="Q650" s="25">
        <f>IF(ISBLANK(ТаблДан[[#This Row],[Дата отправки]]),0,(ТаблДан[[#This Row],[Задержка отправки]]=0)+0)</f>
        <v>1</v>
      </c>
      <c r="R650" s="25">
        <f>IF(ISBLANK(ТаблДан[[#This Row],[Дата отправки]]),0,1-ТаблДан[[#This Row],[Отправка 
без задержки]])</f>
        <v>0</v>
      </c>
      <c r="S650" s="55" t="str">
        <f>IF(COUNTBLANK(ТаблДан[[#This Row],[Дата подготовки]:[Периодичность]])&gt;0,"Пустые ячейки", "")</f>
        <v/>
      </c>
    </row>
    <row r="651" spans="2:19" x14ac:dyDescent="0.25">
      <c r="B651" s="19">
        <f>YEAR(IF(ISBLANK(ТаблДан[Срок подготовки]),ТаблДан[Срок отправки],ТаблДан[Срок подготовки]))</f>
        <v>2025</v>
      </c>
      <c r="C651" s="26" t="str">
        <f>TEXT(ТаблДан[[#This Row],[Срок подготовки]],"МММ")</f>
        <v>мар</v>
      </c>
      <c r="D651" s="85">
        <v>45723</v>
      </c>
      <c r="E651" s="32">
        <v>45729</v>
      </c>
      <c r="F651" s="32">
        <v>45726</v>
      </c>
      <c r="G651" s="21">
        <v>45733</v>
      </c>
      <c r="H651" s="22" t="s">
        <v>1</v>
      </c>
      <c r="I651" s="61" t="s">
        <v>36</v>
      </c>
      <c r="J651" s="24" t="s">
        <v>9</v>
      </c>
      <c r="K651" s="25">
        <f>MAX(ТаблДан[Дата подготовки]-ТаблДан[Срок подготовки],0)</f>
        <v>0</v>
      </c>
      <c r="L651" s="25">
        <f>MAX(ТаблДан[[#This Row],[Дата отправки]]-ТаблДан[[#This Row],[Срок отправки]],0)</f>
        <v>0</v>
      </c>
      <c r="M651" s="25">
        <f>IF(ISBLANK(ТаблДан[[#This Row],[Дата подготовки]]),0,-MIN(ТаблДан[Дата подготовки]-ТаблДан[Срок подготовки],0))</f>
        <v>6</v>
      </c>
      <c r="N651" s="25">
        <f>IF(ISBLANK(ТаблДан[[#This Row],[Дата отправки]]),0,-MIN(ТаблДан[Дата отправки]-ТаблДан[Срок отправки],0))</f>
        <v>7</v>
      </c>
      <c r="O651" s="25">
        <f>IF(ISBLANK(ТаблДан[[#This Row],[Дата подготовки]]),0,(ТаблДан[Задержка подготовки]=0)+0)</f>
        <v>1</v>
      </c>
      <c r="P651" s="25">
        <f>IF(ISBLANK(ТаблДан[[#This Row],[Дата подготовки]]),0,1-ТаблДан[[#This Row],[Подготовка без задержки]])</f>
        <v>0</v>
      </c>
      <c r="Q651" s="25">
        <f>IF(ISBLANK(ТаблДан[[#This Row],[Дата отправки]]),0,(ТаблДан[[#This Row],[Задержка отправки]]=0)+0)</f>
        <v>1</v>
      </c>
      <c r="R651" s="25">
        <f>IF(ISBLANK(ТаблДан[[#This Row],[Дата отправки]]),0,1-ТаблДан[[#This Row],[Отправка 
без задержки]])</f>
        <v>0</v>
      </c>
      <c r="S651" s="86" t="str">
        <f>IF(COUNTBLANK(ТаблДан[[#This Row],[Дата подготовки]:[Периодичность]])&gt;0,"Пустые ячейки", "")</f>
        <v/>
      </c>
    </row>
    <row r="652" spans="2:19" hidden="1" x14ac:dyDescent="0.25">
      <c r="B652" s="19">
        <f>YEAR(IF(ISBLANK(ТаблДан[Срок подготовки]),ТаблДан[Срок отправки],ТаблДан[Срок подготовки]))</f>
        <v>2025</v>
      </c>
      <c r="C652" s="26" t="str">
        <f>TEXT(ТаблДан[[#This Row],[Срок подготовки]],"МММ")</f>
        <v>фев</v>
      </c>
      <c r="D652" s="83">
        <v>45698</v>
      </c>
      <c r="E652" s="32">
        <v>45701</v>
      </c>
      <c r="F652" s="32">
        <v>45700</v>
      </c>
      <c r="G652" s="21">
        <v>45705</v>
      </c>
      <c r="H652" s="22" t="s">
        <v>3</v>
      </c>
      <c r="I652" s="61" t="s">
        <v>23</v>
      </c>
      <c r="J652" s="24" t="s">
        <v>9</v>
      </c>
      <c r="K652" s="25">
        <f>MAX(ТаблДан[Дата подготовки]-ТаблДан[Срок подготовки],0)</f>
        <v>0</v>
      </c>
      <c r="L652" s="25">
        <f>MAX(ТаблДан[[#This Row],[Дата отправки]]-ТаблДан[[#This Row],[Срок отправки]],0)</f>
        <v>0</v>
      </c>
      <c r="M652" s="25">
        <f>IF(ISBLANK(ТаблДан[[#This Row],[Дата подготовки]]),0,-MIN(ТаблДан[Дата подготовки]-ТаблДан[Срок подготовки],0))</f>
        <v>3</v>
      </c>
      <c r="N652" s="25">
        <f>IF(ISBLANK(ТаблДан[[#This Row],[Дата отправки]]),0,-MIN(ТаблДан[Дата отправки]-ТаблДан[Срок отправки],0))</f>
        <v>5</v>
      </c>
      <c r="O652" s="25">
        <f>IF(ISBLANK(ТаблДан[[#This Row],[Дата подготовки]]),0,(ТаблДан[Задержка подготовки]=0)+0)</f>
        <v>1</v>
      </c>
      <c r="P652" s="25">
        <f>IF(ISBLANK(ТаблДан[[#This Row],[Дата подготовки]]),0,1-ТаблДан[[#This Row],[Подготовка без задержки]])</f>
        <v>0</v>
      </c>
      <c r="Q652" s="25">
        <f>IF(ISBLANK(ТаблДан[[#This Row],[Дата отправки]]),0,(ТаблДан[[#This Row],[Задержка отправки]]=0)+0)</f>
        <v>1</v>
      </c>
      <c r="R652" s="25">
        <f>IF(ISBLANK(ТаблДан[[#This Row],[Дата отправки]]),0,1-ТаблДан[[#This Row],[Отправка 
без задержки]])</f>
        <v>0</v>
      </c>
      <c r="S652" s="84" t="str">
        <f>IF(COUNTBLANK(ТаблДан[[#This Row],[Дата подготовки]:[Периодичность]])&gt;0,"Пустые ячейки", "")</f>
        <v/>
      </c>
    </row>
    <row r="653" spans="2:19" hidden="1" x14ac:dyDescent="0.25">
      <c r="B653" s="19">
        <f>YEAR(IF(ISBLANK(ТаблДан[Срок подготовки]),ТаблДан[Срок отправки],ТаблДан[Срок подготовки]))</f>
        <v>2024</v>
      </c>
      <c r="C653" s="26" t="str">
        <f>TEXT(ТаблДан[[#This Row],[Срок подготовки]],"МММ")</f>
        <v>фев</v>
      </c>
      <c r="D653" s="32">
        <v>45328</v>
      </c>
      <c r="E653" s="32">
        <v>45335</v>
      </c>
      <c r="F653" s="32">
        <v>45329</v>
      </c>
      <c r="G653" s="21">
        <v>45337</v>
      </c>
      <c r="H653" s="22" t="s">
        <v>3</v>
      </c>
      <c r="I653" s="49" t="s">
        <v>30</v>
      </c>
      <c r="J653" s="24" t="s">
        <v>9</v>
      </c>
      <c r="K653" s="25">
        <f>MAX(ТаблДан[Дата подготовки]-ТаблДан[Срок подготовки],0)</f>
        <v>0</v>
      </c>
      <c r="L653" s="25">
        <f>MAX(ТаблДан[[#This Row],[Дата отправки]]-ТаблДан[[#This Row],[Срок отправки]],0)</f>
        <v>0</v>
      </c>
      <c r="M653" s="25">
        <f>IF(ISBLANK(ТаблДан[[#This Row],[Дата подготовки]]),0,-MIN(ТаблДан[Дата подготовки]-ТаблДан[Срок подготовки],0))</f>
        <v>7</v>
      </c>
      <c r="N653" s="25">
        <f>IF(ISBLANK(ТаблДан[[#This Row],[Дата отправки]]),0,-MIN(ТаблДан[Дата отправки]-ТаблДан[Срок отправки],0))</f>
        <v>8</v>
      </c>
      <c r="O653" s="25">
        <f>IF(ISBLANK(ТаблДан[[#This Row],[Дата подготовки]]),0,(ТаблДан[Задержка подготовки]=0)+0)</f>
        <v>1</v>
      </c>
      <c r="P653" s="25">
        <f>IF(ISBLANK(ТаблДан[[#This Row],[Дата подготовки]]),0,1-ТаблДан[[#This Row],[Подготовка без задержки]])</f>
        <v>0</v>
      </c>
      <c r="Q653" s="25">
        <f>IF(ISBLANK(ТаблДан[[#This Row],[Дата отправки]]),0,(ТаблДан[[#This Row],[Задержка отправки]]=0)+0)</f>
        <v>1</v>
      </c>
      <c r="R653" s="25">
        <f>IF(ISBLANK(ТаблДан[[#This Row],[Дата отправки]]),0,1-ТаблДан[[#This Row],[Отправка 
без задержки]])</f>
        <v>0</v>
      </c>
      <c r="S653" s="55" t="str">
        <f>IF(COUNTBLANK(ТаблДан[[#This Row],[Дата подготовки]:[Периодичность]])&gt;0,"Пустые ячейки", "")</f>
        <v/>
      </c>
    </row>
    <row r="654" spans="2:19" hidden="1" x14ac:dyDescent="0.25">
      <c r="B654" s="19">
        <f>YEAR(IF(ISBLANK(ТаблДан[Срок подготовки]),ТаблДан[Срок отправки],ТаблДан[Срок подготовки]))</f>
        <v>2024</v>
      </c>
      <c r="C654" s="26" t="str">
        <f>TEXT(ТаблДан[[#This Row],[Срок подготовки]],"МММ")</f>
        <v>мар</v>
      </c>
      <c r="D654" s="32">
        <v>45362</v>
      </c>
      <c r="E654" s="32">
        <v>45364</v>
      </c>
      <c r="F654" s="32">
        <v>45363</v>
      </c>
      <c r="G654" s="21">
        <v>45366</v>
      </c>
      <c r="H654" s="22" t="s">
        <v>3</v>
      </c>
      <c r="I654" s="49" t="s">
        <v>30</v>
      </c>
      <c r="J654" s="24" t="s">
        <v>9</v>
      </c>
      <c r="K654" s="25">
        <f>MAX(ТаблДан[Дата подготовки]-ТаблДан[Срок подготовки],0)</f>
        <v>0</v>
      </c>
      <c r="L654" s="25">
        <f>MAX(ТаблДан[[#This Row],[Дата отправки]]-ТаблДан[[#This Row],[Срок отправки]],0)</f>
        <v>0</v>
      </c>
      <c r="M654" s="25">
        <f>IF(ISBLANK(ТаблДан[[#This Row],[Дата подготовки]]),0,-MIN(ТаблДан[Дата подготовки]-ТаблДан[Срок подготовки],0))</f>
        <v>2</v>
      </c>
      <c r="N654" s="25">
        <f>IF(ISBLANK(ТаблДан[[#This Row],[Дата отправки]]),0,-MIN(ТаблДан[Дата отправки]-ТаблДан[Срок отправки],0))</f>
        <v>3</v>
      </c>
      <c r="O654" s="25">
        <f>IF(ISBLANK(ТаблДан[[#This Row],[Дата подготовки]]),0,(ТаблДан[Задержка подготовки]=0)+0)</f>
        <v>1</v>
      </c>
      <c r="P654" s="25">
        <f>IF(ISBLANK(ТаблДан[[#This Row],[Дата подготовки]]),0,1-ТаблДан[[#This Row],[Подготовка без задержки]])</f>
        <v>0</v>
      </c>
      <c r="Q654" s="25">
        <f>IF(ISBLANK(ТаблДан[[#This Row],[Дата отправки]]),0,(ТаблДан[[#This Row],[Задержка отправки]]=0)+0)</f>
        <v>1</v>
      </c>
      <c r="R654" s="25">
        <f>IF(ISBLANK(ТаблДан[[#This Row],[Дата отправки]]),0,1-ТаблДан[[#This Row],[Отправка 
без задержки]])</f>
        <v>0</v>
      </c>
      <c r="S654" s="55" t="str">
        <f>IF(COUNTBLANK(ТаблДан[[#This Row],[Дата подготовки]:[Периодичность]])&gt;0,"Пустые ячейки", "")</f>
        <v/>
      </c>
    </row>
    <row r="655" spans="2:19" hidden="1" x14ac:dyDescent="0.25">
      <c r="B655" s="19">
        <f>YEAR(IF(ISBLANK(ТаблДан[Срок подготовки]),ТаблДан[Срок отправки],ТаблДан[Срок подготовки]))</f>
        <v>2024</v>
      </c>
      <c r="C655" s="26" t="str">
        <f>TEXT(ТаблДан[[#This Row],[Срок подготовки]],"МММ")</f>
        <v>апр</v>
      </c>
      <c r="D655" s="32">
        <v>45366</v>
      </c>
      <c r="E655" s="32">
        <v>45393</v>
      </c>
      <c r="F655" s="32">
        <v>45366</v>
      </c>
      <c r="G655" s="21">
        <v>45397</v>
      </c>
      <c r="H655" s="22" t="s">
        <v>2</v>
      </c>
      <c r="I655" s="49" t="s">
        <v>65</v>
      </c>
      <c r="J655" s="24" t="s">
        <v>9</v>
      </c>
      <c r="K655" s="25">
        <f>MAX(ТаблДан[Дата подготовки]-ТаблДан[Срок подготовки],0)</f>
        <v>0</v>
      </c>
      <c r="L655" s="25">
        <f>MAX(ТаблДан[[#This Row],[Дата отправки]]-ТаблДан[[#This Row],[Срок отправки]],0)</f>
        <v>0</v>
      </c>
      <c r="M655" s="25">
        <f>IF(ISBLANK(ТаблДан[[#This Row],[Дата подготовки]]),0,-MIN(ТаблДан[Дата подготовки]-ТаблДан[Срок подготовки],0))</f>
        <v>27</v>
      </c>
      <c r="N655" s="25">
        <f>IF(ISBLANK(ТаблДан[[#This Row],[Дата отправки]]),0,-MIN(ТаблДан[Дата отправки]-ТаблДан[Срок отправки],0))</f>
        <v>31</v>
      </c>
      <c r="O655" s="25">
        <f>IF(ISBLANK(ТаблДан[[#This Row],[Дата подготовки]]),0,(ТаблДан[Задержка подготовки]=0)+0)</f>
        <v>1</v>
      </c>
      <c r="P655" s="25">
        <f>IF(ISBLANK(ТаблДан[[#This Row],[Дата подготовки]]),0,1-ТаблДан[[#This Row],[Подготовка без задержки]])</f>
        <v>0</v>
      </c>
      <c r="Q655" s="25">
        <f>IF(ISBLANK(ТаблДан[[#This Row],[Дата отправки]]),0,(ТаблДан[[#This Row],[Задержка отправки]]=0)+0)</f>
        <v>1</v>
      </c>
      <c r="R655" s="25">
        <f>IF(ISBLANK(ТаблДан[[#This Row],[Дата отправки]]),0,1-ТаблДан[[#This Row],[Отправка 
без задержки]])</f>
        <v>0</v>
      </c>
      <c r="S655" s="55" t="str">
        <f>IF(COUNTBLANK(ТаблДан[[#This Row],[Дата подготовки]:[Периодичность]])&gt;0,"Пустые ячейки", "")</f>
        <v/>
      </c>
    </row>
    <row r="656" spans="2:19" hidden="1" x14ac:dyDescent="0.25">
      <c r="B656" s="19">
        <f>YEAR(IF(ISBLANK(ТаблДан[Срок подготовки]),ТаблДан[Срок отправки],ТаблДан[Срок подготовки]))</f>
        <v>2024</v>
      </c>
      <c r="C656" s="26" t="str">
        <f>TEXT(ТаблДан[[#This Row],[Срок подготовки]],"МММ")</f>
        <v>май</v>
      </c>
      <c r="D656" s="71">
        <v>45419</v>
      </c>
      <c r="E656" s="32">
        <v>45425</v>
      </c>
      <c r="F656" s="32">
        <v>45425</v>
      </c>
      <c r="G656" s="21">
        <v>45427</v>
      </c>
      <c r="H656" s="22" t="s">
        <v>3</v>
      </c>
      <c r="I656" s="49" t="s">
        <v>30</v>
      </c>
      <c r="J656" s="24" t="s">
        <v>9</v>
      </c>
      <c r="K656" s="25">
        <f>MAX(ТаблДан[Дата подготовки]-ТаблДан[Срок подготовки],0)</f>
        <v>0</v>
      </c>
      <c r="L656" s="25">
        <f>MAX(ТаблДан[[#This Row],[Дата отправки]]-ТаблДан[[#This Row],[Срок отправки]],0)</f>
        <v>0</v>
      </c>
      <c r="M656" s="25">
        <f>IF(ISBLANK(ТаблДан[[#This Row],[Дата подготовки]]),0,-MIN(ТаблДан[Дата подготовки]-ТаблДан[Срок подготовки],0))</f>
        <v>6</v>
      </c>
      <c r="N656" s="25">
        <f>IF(ISBLANK(ТаблДан[[#This Row],[Дата отправки]]),0,-MIN(ТаблДан[Дата отправки]-ТаблДан[Срок отправки],0))</f>
        <v>2</v>
      </c>
      <c r="O656" s="25">
        <f>IF(ISBLANK(ТаблДан[[#This Row],[Дата подготовки]]),0,(ТаблДан[Задержка подготовки]=0)+0)</f>
        <v>1</v>
      </c>
      <c r="P656" s="25">
        <f>IF(ISBLANK(ТаблДан[[#This Row],[Дата подготовки]]),0,1-ТаблДан[[#This Row],[Подготовка без задержки]])</f>
        <v>0</v>
      </c>
      <c r="Q656" s="25">
        <f>IF(ISBLANK(ТаблДан[[#This Row],[Дата отправки]]),0,(ТаблДан[[#This Row],[Задержка отправки]]=0)+0)</f>
        <v>1</v>
      </c>
      <c r="R656" s="25">
        <f>IF(ISBLANK(ТаблДан[[#This Row],[Дата отправки]]),0,1-ТаблДан[[#This Row],[Отправка 
без задержки]])</f>
        <v>0</v>
      </c>
      <c r="S656" s="55" t="str">
        <f>IF(COUNTBLANK(ТаблДан[[#This Row],[Дата подготовки]:[Периодичность]])&gt;0,"Пустые ячейки", "")</f>
        <v/>
      </c>
    </row>
    <row r="657" spans="2:19" hidden="1" x14ac:dyDescent="0.25">
      <c r="B657" s="19">
        <f>YEAR(IF(ISBLANK(ТаблДан[Срок подготовки]),ТаблДан[Срок отправки],ТаблДан[Срок подготовки]))</f>
        <v>2024</v>
      </c>
      <c r="C657" s="26" t="str">
        <f>TEXT(ТаблДан[[#This Row],[Срок подготовки]],"МММ")</f>
        <v>июн</v>
      </c>
      <c r="D657" s="32">
        <v>45439</v>
      </c>
      <c r="E657" s="32">
        <v>45456</v>
      </c>
      <c r="F657" s="32">
        <v>45440</v>
      </c>
      <c r="G657" s="21">
        <v>45460</v>
      </c>
      <c r="H657" s="22" t="s">
        <v>3</v>
      </c>
      <c r="I657" s="49" t="s">
        <v>20</v>
      </c>
      <c r="J657" s="24" t="s">
        <v>9</v>
      </c>
      <c r="K657" s="25">
        <f>MAX(ТаблДан[Дата подготовки]-ТаблДан[Срок подготовки],0)</f>
        <v>0</v>
      </c>
      <c r="L657" s="25">
        <f>MAX(ТаблДан[[#This Row],[Дата отправки]]-ТаблДан[[#This Row],[Срок отправки]],0)</f>
        <v>0</v>
      </c>
      <c r="M657" s="25">
        <f>IF(ISBLANK(ТаблДан[[#This Row],[Дата подготовки]]),0,-MIN(ТаблДан[Дата подготовки]-ТаблДан[Срок подготовки],0))</f>
        <v>17</v>
      </c>
      <c r="N657" s="25">
        <f>IF(ISBLANK(ТаблДан[[#This Row],[Дата отправки]]),0,-MIN(ТаблДан[Дата отправки]-ТаблДан[Срок отправки],0))</f>
        <v>20</v>
      </c>
      <c r="O657" s="25">
        <f>IF(ISBLANK(ТаблДан[[#This Row],[Дата подготовки]]),0,(ТаблДан[Задержка подготовки]=0)+0)</f>
        <v>1</v>
      </c>
      <c r="P657" s="25">
        <f>IF(ISBLANK(ТаблДан[[#This Row],[Дата подготовки]]),0,1-ТаблДан[[#This Row],[Подготовка без задержки]])</f>
        <v>0</v>
      </c>
      <c r="Q657" s="25">
        <f>IF(ISBLANK(ТаблДан[[#This Row],[Дата отправки]]),0,(ТаблДан[[#This Row],[Задержка отправки]]=0)+0)</f>
        <v>1</v>
      </c>
      <c r="R657" s="25">
        <f>IF(ISBLANK(ТаблДан[[#This Row],[Дата отправки]]),0,1-ТаблДан[[#This Row],[Отправка 
без задержки]])</f>
        <v>0</v>
      </c>
      <c r="S657" s="46" t="str">
        <f>IF(COUNTBLANK(ТаблДан[[#This Row],[Дата подготовки]:[Периодичность]])&gt;0,"Пустые ячейки", "")</f>
        <v/>
      </c>
    </row>
    <row r="658" spans="2:19" hidden="1" x14ac:dyDescent="0.25">
      <c r="B658" s="19">
        <f>YEAR(IF(ISBLANK(ТаблДан[Срок подготовки]),ТаблДан[Срок отправки],ТаблДан[Срок подготовки]))</f>
        <v>2024</v>
      </c>
      <c r="C658" s="26" t="str">
        <f>TEXT(ТаблДан[[#This Row],[Срок подготовки]],"МММ")</f>
        <v>июл</v>
      </c>
      <c r="D658" s="28">
        <v>45481</v>
      </c>
      <c r="E658" s="32">
        <v>45484</v>
      </c>
      <c r="F658" s="32">
        <v>45482</v>
      </c>
      <c r="G658" s="21">
        <v>45488</v>
      </c>
      <c r="H658" s="22" t="s">
        <v>3</v>
      </c>
      <c r="I658" s="49" t="s">
        <v>20</v>
      </c>
      <c r="J658" s="24" t="s">
        <v>9</v>
      </c>
      <c r="K658" s="25">
        <f>MAX(ТаблДан[Дата подготовки]-ТаблДан[Срок подготовки],0)</f>
        <v>0</v>
      </c>
      <c r="L658" s="25">
        <f>MAX(ТаблДан[[#This Row],[Дата отправки]]-ТаблДан[[#This Row],[Срок отправки]],0)</f>
        <v>0</v>
      </c>
      <c r="M658" s="25">
        <f>IF(ISBLANK(ТаблДан[[#This Row],[Дата подготовки]]),0,-MIN(ТаблДан[Дата подготовки]-ТаблДан[Срок подготовки],0))</f>
        <v>3</v>
      </c>
      <c r="N658" s="25">
        <f>IF(ISBLANK(ТаблДан[[#This Row],[Дата отправки]]),0,-MIN(ТаблДан[Дата отправки]-ТаблДан[Срок отправки],0))</f>
        <v>6</v>
      </c>
      <c r="O658" s="25">
        <f>IF(ISBLANK(ТаблДан[[#This Row],[Дата подготовки]]),0,(ТаблДан[Задержка подготовки]=0)+0)</f>
        <v>1</v>
      </c>
      <c r="P658" s="25">
        <f>IF(ISBLANK(ТаблДан[[#This Row],[Дата подготовки]]),0,1-ТаблДан[[#This Row],[Подготовка без задержки]])</f>
        <v>0</v>
      </c>
      <c r="Q658" s="25">
        <f>IF(ISBLANK(ТаблДан[[#This Row],[Дата отправки]]),0,(ТаблДан[[#This Row],[Задержка отправки]]=0)+0)</f>
        <v>1</v>
      </c>
      <c r="R658" s="25">
        <f>IF(ISBLANK(ТаблДан[[#This Row],[Дата отправки]]),0,1-ТаблДан[[#This Row],[Отправка 
без задержки]])</f>
        <v>0</v>
      </c>
      <c r="S658" s="46" t="str">
        <f>IF(COUNTBLANK(ТаблДан[[#This Row],[Дата подготовки]:[Периодичность]])&gt;0,"Пустые ячейки", "")</f>
        <v/>
      </c>
    </row>
    <row r="659" spans="2:19" hidden="1" x14ac:dyDescent="0.25">
      <c r="B659" s="19">
        <f>YEAR(IF(ISBLANK(ТаблДан[Срок подготовки]),ТаблДан[Срок отправки],ТаблДан[Срок подготовки]))</f>
        <v>2024</v>
      </c>
      <c r="C659" s="26" t="str">
        <f>TEXT(ТаблДан[[#This Row],[Срок подготовки]],"МММ")</f>
        <v>июн</v>
      </c>
      <c r="D659" s="32">
        <v>45439</v>
      </c>
      <c r="E659" s="32">
        <v>45456</v>
      </c>
      <c r="F659" s="32">
        <v>45440</v>
      </c>
      <c r="G659" s="21">
        <v>45460</v>
      </c>
      <c r="H659" s="22" t="s">
        <v>3</v>
      </c>
      <c r="I659" s="49" t="s">
        <v>30</v>
      </c>
      <c r="J659" s="24" t="s">
        <v>9</v>
      </c>
      <c r="K659" s="25">
        <f>MAX(ТаблДан[Дата подготовки]-ТаблДан[Срок подготовки],0)</f>
        <v>0</v>
      </c>
      <c r="L659" s="25">
        <f>MAX(ТаблДан[[#This Row],[Дата отправки]]-ТаблДан[[#This Row],[Срок отправки]],0)</f>
        <v>0</v>
      </c>
      <c r="M659" s="25">
        <f>IF(ISBLANK(ТаблДан[[#This Row],[Дата подготовки]]),0,-MIN(ТаблДан[Дата подготовки]-ТаблДан[Срок подготовки],0))</f>
        <v>17</v>
      </c>
      <c r="N659" s="25">
        <f>IF(ISBLANK(ТаблДан[[#This Row],[Дата отправки]]),0,-MIN(ТаблДан[Дата отправки]-ТаблДан[Срок отправки],0))</f>
        <v>20</v>
      </c>
      <c r="O659" s="25">
        <f>IF(ISBLANK(ТаблДан[[#This Row],[Дата подготовки]]),0,(ТаблДан[Задержка подготовки]=0)+0)</f>
        <v>1</v>
      </c>
      <c r="P659" s="25">
        <f>IF(ISBLANK(ТаблДан[[#This Row],[Дата подготовки]]),0,1-ТаблДан[[#This Row],[Подготовка без задержки]])</f>
        <v>0</v>
      </c>
      <c r="Q659" s="25">
        <f>IF(ISBLANK(ТаблДан[[#This Row],[Дата отправки]]),0,(ТаблДан[[#This Row],[Задержка отправки]]=0)+0)</f>
        <v>1</v>
      </c>
      <c r="R659" s="25">
        <f>IF(ISBLANK(ТаблДан[[#This Row],[Дата отправки]]),0,1-ТаблДан[[#This Row],[Отправка 
без задержки]])</f>
        <v>0</v>
      </c>
      <c r="S659" s="55" t="str">
        <f>IF(COUNTBLANK(ТаблДан[[#This Row],[Дата подготовки]:[Периодичность]])&gt;0,"Пустые ячейки", "")</f>
        <v/>
      </c>
    </row>
    <row r="660" spans="2:19" hidden="1" x14ac:dyDescent="0.25">
      <c r="B660" s="19">
        <f>YEAR(IF(ISBLANK(ТаблДан[Срок подготовки]),ТаблДан[Срок отправки],ТаблДан[Срок подготовки]))</f>
        <v>2024</v>
      </c>
      <c r="C660" s="26" t="str">
        <f>TEXT(ТаблДан[[#This Row],[Срок подготовки]],"МММ")</f>
        <v>июл</v>
      </c>
      <c r="D660" s="32">
        <v>45481</v>
      </c>
      <c r="E660" s="32">
        <v>45484</v>
      </c>
      <c r="F660" s="32">
        <v>45482</v>
      </c>
      <c r="G660" s="21">
        <v>45488</v>
      </c>
      <c r="H660" s="22" t="s">
        <v>3</v>
      </c>
      <c r="I660" s="49" t="s">
        <v>30</v>
      </c>
      <c r="J660" s="24" t="s">
        <v>9</v>
      </c>
      <c r="K660" s="25">
        <f>MAX(ТаблДан[Дата подготовки]-ТаблДан[Срок подготовки],0)</f>
        <v>0</v>
      </c>
      <c r="L660" s="25">
        <f>MAX(ТаблДан[[#This Row],[Дата отправки]]-ТаблДан[[#This Row],[Срок отправки]],0)</f>
        <v>0</v>
      </c>
      <c r="M660" s="25">
        <f>IF(ISBLANK(ТаблДан[[#This Row],[Дата подготовки]]),0,-MIN(ТаблДан[Дата подготовки]-ТаблДан[Срок подготовки],0))</f>
        <v>3</v>
      </c>
      <c r="N660" s="25">
        <f>IF(ISBLANK(ТаблДан[[#This Row],[Дата отправки]]),0,-MIN(ТаблДан[Дата отправки]-ТаблДан[Срок отправки],0))</f>
        <v>6</v>
      </c>
      <c r="O660" s="25">
        <f>IF(ISBLANK(ТаблДан[[#This Row],[Дата подготовки]]),0,(ТаблДан[Задержка подготовки]=0)+0)</f>
        <v>1</v>
      </c>
      <c r="P660" s="25">
        <f>IF(ISBLANK(ТаблДан[[#This Row],[Дата подготовки]]),0,1-ТаблДан[[#This Row],[Подготовка без задержки]])</f>
        <v>0</v>
      </c>
      <c r="Q660" s="25">
        <f>IF(ISBLANK(ТаблДан[[#This Row],[Дата отправки]]),0,(ТаблДан[[#This Row],[Задержка отправки]]=0)+0)</f>
        <v>1</v>
      </c>
      <c r="R660" s="25">
        <f>IF(ISBLANK(ТаблДан[[#This Row],[Дата отправки]]),0,1-ТаблДан[[#This Row],[Отправка 
без задержки]])</f>
        <v>0</v>
      </c>
      <c r="S660" s="55" t="str">
        <f>IF(COUNTBLANK(ТаблДан[[#This Row],[Дата подготовки]:[Периодичность]])&gt;0,"Пустые ячейки", "")</f>
        <v/>
      </c>
    </row>
    <row r="661" spans="2:19" hidden="1" x14ac:dyDescent="0.25">
      <c r="B661" s="19">
        <f>YEAR(IF(ISBLANK(ТаблДан[Срок подготовки]),ТаблДан[Срок отправки],ТаблДан[Срок подготовки]))</f>
        <v>2024</v>
      </c>
      <c r="C661" s="26" t="str">
        <f>TEXT(ТаблДан[[#This Row],[Срок подготовки]],"МММ")</f>
        <v>авг</v>
      </c>
      <c r="D661" s="32">
        <v>45506</v>
      </c>
      <c r="E661" s="32">
        <v>45517</v>
      </c>
      <c r="F661" s="32">
        <v>45512</v>
      </c>
      <c r="G661" s="21">
        <v>45519</v>
      </c>
      <c r="H661" s="22" t="s">
        <v>3</v>
      </c>
      <c r="I661" s="49" t="s">
        <v>30</v>
      </c>
      <c r="J661" s="24" t="s">
        <v>9</v>
      </c>
      <c r="K661" s="25">
        <f>MAX(ТаблДан[Дата подготовки]-ТаблДан[Срок подготовки],0)</f>
        <v>0</v>
      </c>
      <c r="L661" s="25">
        <f>MAX(ТаблДан[[#This Row],[Дата отправки]]-ТаблДан[[#This Row],[Срок отправки]],0)</f>
        <v>0</v>
      </c>
      <c r="M661" s="25">
        <f>IF(ISBLANK(ТаблДан[[#This Row],[Дата подготовки]]),0,-MIN(ТаблДан[Дата подготовки]-ТаблДан[Срок подготовки],0))</f>
        <v>11</v>
      </c>
      <c r="N661" s="25">
        <f>IF(ISBLANK(ТаблДан[[#This Row],[Дата отправки]]),0,-MIN(ТаблДан[Дата отправки]-ТаблДан[Срок отправки],0))</f>
        <v>7</v>
      </c>
      <c r="O661" s="25">
        <f>IF(ISBLANK(ТаблДан[[#This Row],[Дата подготовки]]),0,(ТаблДан[Задержка подготовки]=0)+0)</f>
        <v>1</v>
      </c>
      <c r="P661" s="25">
        <f>IF(ISBLANK(ТаблДан[[#This Row],[Дата подготовки]]),0,1-ТаблДан[[#This Row],[Подготовка без задержки]])</f>
        <v>0</v>
      </c>
      <c r="Q661" s="25">
        <f>IF(ISBLANK(ТаблДан[[#This Row],[Дата отправки]]),0,(ТаблДан[[#This Row],[Задержка отправки]]=0)+0)</f>
        <v>1</v>
      </c>
      <c r="R661" s="25">
        <f>IF(ISBLANK(ТаблДан[[#This Row],[Дата отправки]]),0,1-ТаблДан[[#This Row],[Отправка 
без задержки]])</f>
        <v>0</v>
      </c>
      <c r="S661" s="55" t="str">
        <f>IF(COUNTBLANK(ТаблДан[[#This Row],[Дата подготовки]:[Периодичность]])&gt;0,"Пустые ячейки", "")</f>
        <v/>
      </c>
    </row>
    <row r="662" spans="2:19" hidden="1" x14ac:dyDescent="0.25">
      <c r="B662" s="19">
        <f>YEAR(IF(ISBLANK(ТаблДан[Срок подготовки]),ТаблДан[Срок отправки],ТаблДан[Срок подготовки]))</f>
        <v>2024</v>
      </c>
      <c r="C662" s="26" t="str">
        <f>TEXT(ТаблДан[[#This Row],[Срок подготовки]],"МММ")</f>
        <v>сен</v>
      </c>
      <c r="D662" s="32">
        <v>45541</v>
      </c>
      <c r="E662" s="32">
        <v>45547</v>
      </c>
      <c r="F662" s="32">
        <v>45544</v>
      </c>
      <c r="G662" s="21">
        <v>45551</v>
      </c>
      <c r="H662" s="22" t="s">
        <v>3</v>
      </c>
      <c r="I662" s="49" t="s">
        <v>30</v>
      </c>
      <c r="J662" s="24" t="s">
        <v>9</v>
      </c>
      <c r="K662" s="25">
        <f>MAX(ТаблДан[Дата подготовки]-ТаблДан[Срок подготовки],0)</f>
        <v>0</v>
      </c>
      <c r="L662" s="25">
        <f>MAX(ТаблДан[[#This Row],[Дата отправки]]-ТаблДан[[#This Row],[Срок отправки]],0)</f>
        <v>0</v>
      </c>
      <c r="M662" s="25">
        <f>IF(ISBLANK(ТаблДан[[#This Row],[Дата подготовки]]),0,-MIN(ТаблДан[Дата подготовки]-ТаблДан[Срок подготовки],0))</f>
        <v>6</v>
      </c>
      <c r="N662" s="25">
        <f>IF(ISBLANK(ТаблДан[[#This Row],[Дата отправки]]),0,-MIN(ТаблДан[Дата отправки]-ТаблДан[Срок отправки],0))</f>
        <v>7</v>
      </c>
      <c r="O662" s="25">
        <f>IF(ISBLANK(ТаблДан[[#This Row],[Дата подготовки]]),0,(ТаблДан[Задержка подготовки]=0)+0)</f>
        <v>1</v>
      </c>
      <c r="P662" s="25">
        <f>IF(ISBLANK(ТаблДан[[#This Row],[Дата подготовки]]),0,1-ТаблДан[[#This Row],[Подготовка без задержки]])</f>
        <v>0</v>
      </c>
      <c r="Q662" s="25">
        <f>IF(ISBLANK(ТаблДан[[#This Row],[Дата отправки]]),0,(ТаблДан[[#This Row],[Задержка отправки]]=0)+0)</f>
        <v>1</v>
      </c>
      <c r="R662" s="25">
        <f>IF(ISBLANK(ТаблДан[[#This Row],[Дата отправки]]),0,1-ТаблДан[[#This Row],[Отправка 
без задержки]])</f>
        <v>0</v>
      </c>
      <c r="S662" s="55" t="str">
        <f>IF(COUNTBLANK(ТаблДан[[#This Row],[Дата подготовки]:[Периодичность]])&gt;0,"Пустые ячейки", "")</f>
        <v/>
      </c>
    </row>
    <row r="663" spans="2:19" hidden="1" x14ac:dyDescent="0.25">
      <c r="B663" s="19">
        <f>YEAR(IF(ISBLANK(ТаблДан[Срок подготовки]),ТаблДан[Срок отправки],ТаблДан[Срок подготовки]))</f>
        <v>2024</v>
      </c>
      <c r="C663" s="26" t="str">
        <f>TEXT(ТаблДан[[#This Row],[Срок подготовки]],"МММ")</f>
        <v>окт</v>
      </c>
      <c r="D663" s="32">
        <v>45573</v>
      </c>
      <c r="E663" s="32">
        <v>45576</v>
      </c>
      <c r="F663" s="32">
        <v>45579</v>
      </c>
      <c r="G663" s="21">
        <v>45580</v>
      </c>
      <c r="H663" s="22" t="s">
        <v>3</v>
      </c>
      <c r="I663" s="49" t="s">
        <v>30</v>
      </c>
      <c r="J663" s="24" t="s">
        <v>9</v>
      </c>
      <c r="K663" s="25">
        <f>MAX(ТаблДан[Дата подготовки]-ТаблДан[Срок подготовки],0)</f>
        <v>0</v>
      </c>
      <c r="L663" s="25">
        <f>MAX(ТаблДан[[#This Row],[Дата отправки]]-ТаблДан[[#This Row],[Срок отправки]],0)</f>
        <v>0</v>
      </c>
      <c r="M663" s="25">
        <f>IF(ISBLANK(ТаблДан[[#This Row],[Дата подготовки]]),0,-MIN(ТаблДан[Дата подготовки]-ТаблДан[Срок подготовки],0))</f>
        <v>3</v>
      </c>
      <c r="N663" s="25">
        <f>IF(ISBLANK(ТаблДан[[#This Row],[Дата отправки]]),0,-MIN(ТаблДан[Дата отправки]-ТаблДан[Срок отправки],0))</f>
        <v>1</v>
      </c>
      <c r="O663" s="25">
        <f>IF(ISBLANK(ТаблДан[[#This Row],[Дата подготовки]]),0,(ТаблДан[Задержка подготовки]=0)+0)</f>
        <v>1</v>
      </c>
      <c r="P663" s="25">
        <f>IF(ISBLANK(ТаблДан[[#This Row],[Дата подготовки]]),0,1-ТаблДан[[#This Row],[Подготовка без задержки]])</f>
        <v>0</v>
      </c>
      <c r="Q663" s="25">
        <f>IF(ISBLANK(ТаблДан[[#This Row],[Дата отправки]]),0,(ТаблДан[[#This Row],[Задержка отправки]]=0)+0)</f>
        <v>1</v>
      </c>
      <c r="R663" s="25">
        <f>IF(ISBLANK(ТаблДан[[#This Row],[Дата отправки]]),0,1-ТаблДан[[#This Row],[Отправка 
без задержки]])</f>
        <v>0</v>
      </c>
      <c r="S663" s="55" t="str">
        <f>IF(COUNTBLANK(ТаблДан[[#This Row],[Дата подготовки]:[Периодичность]])&gt;0,"Пустые ячейки", "")</f>
        <v/>
      </c>
    </row>
    <row r="664" spans="2:19" hidden="1" x14ac:dyDescent="0.25">
      <c r="B664" s="19">
        <f>YEAR(IF(ISBLANK(ТаблДан[Срок подготовки]),ТаблДан[Срок отправки],ТаблДан[Срок подготовки]))</f>
        <v>2024</v>
      </c>
      <c r="C664" s="26" t="str">
        <f>TEXT(ТаблДан[[#This Row],[Срок подготовки]],"МММ")</f>
        <v>ноя</v>
      </c>
      <c r="D664" s="32">
        <v>45609</v>
      </c>
      <c r="E664" s="32">
        <v>45609</v>
      </c>
      <c r="F664" s="32">
        <v>45610</v>
      </c>
      <c r="G664" s="21">
        <v>45611</v>
      </c>
      <c r="H664" s="22" t="s">
        <v>3</v>
      </c>
      <c r="I664" s="49" t="s">
        <v>30</v>
      </c>
      <c r="J664" s="24" t="s">
        <v>9</v>
      </c>
      <c r="K664" s="25">
        <f>MAX(ТаблДан[Дата подготовки]-ТаблДан[Срок подготовки],0)</f>
        <v>0</v>
      </c>
      <c r="L664" s="25">
        <f>MAX(ТаблДан[[#This Row],[Дата отправки]]-ТаблДан[[#This Row],[Срок отправки]],0)</f>
        <v>0</v>
      </c>
      <c r="M664" s="25">
        <f>IF(ISBLANK(ТаблДан[[#This Row],[Дата подготовки]]),0,-MIN(ТаблДан[Дата подготовки]-ТаблДан[Срок подготовки],0))</f>
        <v>0</v>
      </c>
      <c r="N664" s="25">
        <f>IF(ISBLANK(ТаблДан[[#This Row],[Дата отправки]]),0,-MIN(ТаблДан[Дата отправки]-ТаблДан[Срок отправки],0))</f>
        <v>1</v>
      </c>
      <c r="O664" s="25">
        <f>IF(ISBLANK(ТаблДан[[#This Row],[Дата подготовки]]),0,(ТаблДан[Задержка подготовки]=0)+0)</f>
        <v>1</v>
      </c>
      <c r="P664" s="25">
        <f>IF(ISBLANK(ТаблДан[[#This Row],[Дата подготовки]]),0,1-ТаблДан[[#This Row],[Подготовка без задержки]])</f>
        <v>0</v>
      </c>
      <c r="Q664" s="25">
        <f>IF(ISBLANK(ТаблДан[[#This Row],[Дата отправки]]),0,(ТаблДан[[#This Row],[Задержка отправки]]=0)+0)</f>
        <v>1</v>
      </c>
      <c r="R664" s="25">
        <f>IF(ISBLANK(ТаблДан[[#This Row],[Дата отправки]]),0,1-ТаблДан[[#This Row],[Отправка 
без задержки]])</f>
        <v>0</v>
      </c>
      <c r="S664" s="55" t="str">
        <f>IF(COUNTBLANK(ТаблДан[[#This Row],[Дата подготовки]:[Периодичность]])&gt;0,"Пустые ячейки", "")</f>
        <v/>
      </c>
    </row>
    <row r="665" spans="2:19" hidden="1" x14ac:dyDescent="0.25">
      <c r="B665" s="19">
        <f>YEAR(IF(ISBLANK(ТаблДан[Срок подготовки]),ТаблДан[Срок отправки],ТаблДан[Срок подготовки]))</f>
        <v>2024</v>
      </c>
      <c r="C665" s="26" t="str">
        <f>TEXT(ТаблДан[[#This Row],[Срок подготовки]],"МММ")</f>
        <v>дек</v>
      </c>
      <c r="D665" s="32">
        <v>45631</v>
      </c>
      <c r="E665" s="32">
        <v>45638</v>
      </c>
      <c r="F665" s="32">
        <v>45636</v>
      </c>
      <c r="G665" s="21">
        <v>45642</v>
      </c>
      <c r="H665" s="22" t="s">
        <v>3</v>
      </c>
      <c r="I665" s="49" t="s">
        <v>30</v>
      </c>
      <c r="J665" s="24" t="s">
        <v>9</v>
      </c>
      <c r="K665" s="25">
        <f>MAX(ТаблДан[Дата подготовки]-ТаблДан[Срок подготовки],0)</f>
        <v>0</v>
      </c>
      <c r="L665" s="25">
        <f>MAX(ТаблДан[[#This Row],[Дата отправки]]-ТаблДан[[#This Row],[Срок отправки]],0)</f>
        <v>0</v>
      </c>
      <c r="M665" s="25">
        <f>IF(ISBLANK(ТаблДан[[#This Row],[Дата подготовки]]),0,-MIN(ТаблДан[Дата подготовки]-ТаблДан[Срок подготовки],0))</f>
        <v>7</v>
      </c>
      <c r="N665" s="25">
        <f>IF(ISBLANK(ТаблДан[[#This Row],[Дата отправки]]),0,-MIN(ТаблДан[Дата отправки]-ТаблДан[Срок отправки],0))</f>
        <v>6</v>
      </c>
      <c r="O665" s="25">
        <f>IF(ISBLANK(ТаблДан[[#This Row],[Дата подготовки]]),0,(ТаблДан[Задержка подготовки]=0)+0)</f>
        <v>1</v>
      </c>
      <c r="P665" s="25">
        <f>IF(ISBLANK(ТаблДан[[#This Row],[Дата подготовки]]),0,1-ТаблДан[[#This Row],[Подготовка без задержки]])</f>
        <v>0</v>
      </c>
      <c r="Q665" s="25">
        <f>IF(ISBLANK(ТаблДан[[#This Row],[Дата отправки]]),0,(ТаблДан[[#This Row],[Задержка отправки]]=0)+0)</f>
        <v>1</v>
      </c>
      <c r="R665" s="25">
        <f>IF(ISBLANK(ТаблДан[[#This Row],[Дата отправки]]),0,1-ТаблДан[[#This Row],[Отправка 
без задержки]])</f>
        <v>0</v>
      </c>
      <c r="S665" s="55" t="str">
        <f>IF(COUNTBLANK(ТаблДан[[#This Row],[Дата подготовки]:[Периодичность]])&gt;0,"Пустые ячейки", "")</f>
        <v/>
      </c>
    </row>
    <row r="666" spans="2:19" hidden="1" x14ac:dyDescent="0.25">
      <c r="B666" s="19">
        <f>YEAR(IF(ISBLANK(ТаблДан[Срок подготовки]),ТаблДан[Срок отправки],ТаблДан[Срок подготовки]))</f>
        <v>2024</v>
      </c>
      <c r="C666" s="26" t="str">
        <f>TEXT(ТаблДан[[#This Row],[Срок подготовки]],"МММ")</f>
        <v>янв</v>
      </c>
      <c r="D666" s="32">
        <v>45301</v>
      </c>
      <c r="E666" s="32">
        <v>45302</v>
      </c>
      <c r="F666" s="32">
        <v>45306</v>
      </c>
      <c r="G666" s="21">
        <v>45306</v>
      </c>
      <c r="H666" s="22" t="s">
        <v>3</v>
      </c>
      <c r="I666" s="61" t="s">
        <v>53</v>
      </c>
      <c r="J666" s="24" t="s">
        <v>9</v>
      </c>
      <c r="K666" s="25">
        <f>MAX(ТаблДан[Дата подготовки]-ТаблДан[Срок подготовки],0)</f>
        <v>0</v>
      </c>
      <c r="L666" s="25">
        <f>MAX(ТаблДан[[#This Row],[Дата отправки]]-ТаблДан[[#This Row],[Срок отправки]],0)</f>
        <v>0</v>
      </c>
      <c r="M666" s="25">
        <f>IF(ISBLANK(ТаблДан[[#This Row],[Дата подготовки]]),0,-MIN(ТаблДан[Дата подготовки]-ТаблДан[Срок подготовки],0))</f>
        <v>1</v>
      </c>
      <c r="N666" s="25">
        <f>IF(ISBLANK(ТаблДан[[#This Row],[Дата отправки]]),0,-MIN(ТаблДан[Дата отправки]-ТаблДан[Срок отправки],0))</f>
        <v>0</v>
      </c>
      <c r="O666" s="25">
        <f>IF(ISBLANK(ТаблДан[[#This Row],[Дата подготовки]]),0,(ТаблДан[Задержка подготовки]=0)+0)</f>
        <v>1</v>
      </c>
      <c r="P666" s="25">
        <f>IF(ISBLANK(ТаблДан[[#This Row],[Дата подготовки]]),0,1-ТаблДан[[#This Row],[Подготовка без задержки]])</f>
        <v>0</v>
      </c>
      <c r="Q666" s="25">
        <f>IF(ISBLANK(ТаблДан[[#This Row],[Дата отправки]]),0,(ТаблДан[[#This Row],[Задержка отправки]]=0)+0)</f>
        <v>1</v>
      </c>
      <c r="R666" s="25">
        <f>IF(ISBLANK(ТаблДан[[#This Row],[Дата отправки]]),0,1-ТаблДан[[#This Row],[Отправка 
без задержки]])</f>
        <v>0</v>
      </c>
      <c r="S666" s="55" t="str">
        <f>IF(COUNTBLANK(ТаблДан[[#This Row],[Дата подготовки]:[Периодичность]])&gt;0,"Пустые ячейки", "")</f>
        <v/>
      </c>
    </row>
    <row r="667" spans="2:19" x14ac:dyDescent="0.25">
      <c r="B667" s="19">
        <f>YEAR(IF(ISBLANK(ТаблДан[Срок подготовки]),ТаблДан[Срок отправки],ТаблДан[Срок подготовки]))</f>
        <v>2025</v>
      </c>
      <c r="C667" s="26" t="str">
        <f>TEXT(ТаблДан[[#This Row],[Срок подготовки]],"МММ")</f>
        <v>мар</v>
      </c>
      <c r="D667" s="28">
        <v>45727</v>
      </c>
      <c r="E667" s="32">
        <v>45729</v>
      </c>
      <c r="F667" s="32">
        <v>45728</v>
      </c>
      <c r="G667" s="21">
        <v>45733</v>
      </c>
      <c r="H667" s="22" t="s">
        <v>3</v>
      </c>
      <c r="I667" s="61" t="s">
        <v>23</v>
      </c>
      <c r="J667" s="24" t="s">
        <v>9</v>
      </c>
      <c r="K667" s="25">
        <f>MAX(ТаблДан[Дата подготовки]-ТаблДан[Срок подготовки],0)</f>
        <v>0</v>
      </c>
      <c r="L667" s="25">
        <f>MAX(ТаблДан[[#This Row],[Дата отправки]]-ТаблДан[[#This Row],[Срок отправки]],0)</f>
        <v>0</v>
      </c>
      <c r="M667" s="25">
        <f>IF(ISBLANK(ТаблДан[[#This Row],[Дата подготовки]]),0,-MIN(ТаблДан[Дата подготовки]-ТаблДан[Срок подготовки],0))</f>
        <v>2</v>
      </c>
      <c r="N667" s="25">
        <f>IF(ISBLANK(ТаблДан[[#This Row],[Дата отправки]]),0,-MIN(ТаблДан[Дата отправки]-ТаблДан[Срок отправки],0))</f>
        <v>5</v>
      </c>
      <c r="O667" s="25">
        <f>IF(ISBLANK(ТаблДан[[#This Row],[Дата подготовки]]),0,(ТаблДан[Задержка подготовки]=0)+0)</f>
        <v>1</v>
      </c>
      <c r="P667" s="25">
        <f>IF(ISBLANK(ТаблДан[[#This Row],[Дата подготовки]]),0,1-ТаблДан[[#This Row],[Подготовка без задержки]])</f>
        <v>0</v>
      </c>
      <c r="Q667" s="25">
        <f>IF(ISBLANK(ТаблДан[[#This Row],[Дата отправки]]),0,(ТаблДан[[#This Row],[Задержка отправки]]=0)+0)</f>
        <v>1</v>
      </c>
      <c r="R667" s="25">
        <f>IF(ISBLANK(ТаблДан[[#This Row],[Дата отправки]]),0,1-ТаблДан[[#This Row],[Отправка 
без задержки]])</f>
        <v>0</v>
      </c>
      <c r="S667" s="46" t="str">
        <f>IF(COUNTBLANK(ТаблДан[[#This Row],[Дата подготовки]:[Периодичность]])&gt;0,"Пустые ячейки", "")</f>
        <v/>
      </c>
    </row>
    <row r="668" spans="2:19" hidden="1" x14ac:dyDescent="0.25">
      <c r="B668" s="19">
        <f>YEAR(IF(ISBLANK(ТаблДан[Срок подготовки]),ТаблДан[Срок отправки],ТаблДан[Срок подготовки]))</f>
        <v>2025</v>
      </c>
      <c r="C668" s="26" t="str">
        <f>TEXT(ТаблДан[[#This Row],[Срок подготовки]],"МММ")</f>
        <v>фев</v>
      </c>
      <c r="D668" s="83">
        <v>45698</v>
      </c>
      <c r="E668" s="32">
        <v>45701</v>
      </c>
      <c r="F668" s="32">
        <v>45700</v>
      </c>
      <c r="G668" s="21">
        <v>45705</v>
      </c>
      <c r="H668" s="22" t="s">
        <v>3</v>
      </c>
      <c r="I668" s="61" t="s">
        <v>30</v>
      </c>
      <c r="J668" s="24" t="s">
        <v>9</v>
      </c>
      <c r="K668" s="25">
        <f>MAX(ТаблДан[Дата подготовки]-ТаблДан[Срок подготовки],0)</f>
        <v>0</v>
      </c>
      <c r="L668" s="25">
        <f>MAX(ТаблДан[[#This Row],[Дата отправки]]-ТаблДан[[#This Row],[Срок отправки]],0)</f>
        <v>0</v>
      </c>
      <c r="M668" s="25">
        <f>IF(ISBLANK(ТаблДан[[#This Row],[Дата подготовки]]),0,-MIN(ТаблДан[Дата подготовки]-ТаблДан[Срок подготовки],0))</f>
        <v>3</v>
      </c>
      <c r="N668" s="25">
        <f>IF(ISBLANK(ТаблДан[[#This Row],[Дата отправки]]),0,-MIN(ТаблДан[Дата отправки]-ТаблДан[Срок отправки],0))</f>
        <v>5</v>
      </c>
      <c r="O668" s="25">
        <f>IF(ISBLANK(ТаблДан[[#This Row],[Дата подготовки]]),0,(ТаблДан[Задержка подготовки]=0)+0)</f>
        <v>1</v>
      </c>
      <c r="P668" s="25">
        <f>IF(ISBLANK(ТаблДан[[#This Row],[Дата подготовки]]),0,1-ТаблДан[[#This Row],[Подготовка без задержки]])</f>
        <v>0</v>
      </c>
      <c r="Q668" s="25">
        <f>IF(ISBLANK(ТаблДан[[#This Row],[Дата отправки]]),0,(ТаблДан[[#This Row],[Задержка отправки]]=0)+0)</f>
        <v>1</v>
      </c>
      <c r="R668" s="25">
        <f>IF(ISBLANK(ТаблДан[[#This Row],[Дата отправки]]),0,1-ТаблДан[[#This Row],[Отправка 
без задержки]])</f>
        <v>0</v>
      </c>
      <c r="S668" s="84" t="str">
        <f>IF(COUNTBLANK(ТаблДан[[#This Row],[Дата подготовки]:[Периодичность]])&gt;0,"Пустые ячейки", "")</f>
        <v/>
      </c>
    </row>
    <row r="669" spans="2:19" hidden="1" x14ac:dyDescent="0.25">
      <c r="B669" s="19">
        <f>YEAR(IF(ISBLANK(ТаблДан[Срок подготовки]),ТаблДан[Срок отправки],ТаблДан[Срок подготовки]))</f>
        <v>2024</v>
      </c>
      <c r="C669" s="26" t="str">
        <f>TEXT(ТаблДан[[#This Row],[Срок подготовки]],"МММ")</f>
        <v>фев</v>
      </c>
      <c r="D669" s="32">
        <v>45328</v>
      </c>
      <c r="E669" s="32">
        <v>45335</v>
      </c>
      <c r="F669" s="32">
        <v>45329</v>
      </c>
      <c r="G669" s="21">
        <v>45337</v>
      </c>
      <c r="H669" s="22" t="s">
        <v>3</v>
      </c>
      <c r="I669" s="49" t="s">
        <v>53</v>
      </c>
      <c r="J669" s="24" t="s">
        <v>9</v>
      </c>
      <c r="K669" s="25">
        <f>MAX(ТаблДан[Дата подготовки]-ТаблДан[Срок подготовки],0)</f>
        <v>0</v>
      </c>
      <c r="L669" s="25">
        <f>MAX(ТаблДан[[#This Row],[Дата отправки]]-ТаблДан[[#This Row],[Срок отправки]],0)</f>
        <v>0</v>
      </c>
      <c r="M669" s="25">
        <f>IF(ISBLANK(ТаблДан[[#This Row],[Дата подготовки]]),0,-MIN(ТаблДан[Дата подготовки]-ТаблДан[Срок подготовки],0))</f>
        <v>7</v>
      </c>
      <c r="N669" s="25">
        <f>IF(ISBLANK(ТаблДан[[#This Row],[Дата отправки]]),0,-MIN(ТаблДан[Дата отправки]-ТаблДан[Срок отправки],0))</f>
        <v>8</v>
      </c>
      <c r="O669" s="25">
        <f>IF(ISBLANK(ТаблДан[[#This Row],[Дата подготовки]]),0,(ТаблДан[Задержка подготовки]=0)+0)</f>
        <v>1</v>
      </c>
      <c r="P669" s="25">
        <f>IF(ISBLANK(ТаблДан[[#This Row],[Дата подготовки]]),0,1-ТаблДан[[#This Row],[Подготовка без задержки]])</f>
        <v>0</v>
      </c>
      <c r="Q669" s="25">
        <f>IF(ISBLANK(ТаблДан[[#This Row],[Дата отправки]]),0,(ТаблДан[[#This Row],[Задержка отправки]]=0)+0)</f>
        <v>1</v>
      </c>
      <c r="R669" s="25">
        <f>IF(ISBLANK(ТаблДан[[#This Row],[Дата отправки]]),0,1-ТаблДан[[#This Row],[Отправка 
без задержки]])</f>
        <v>0</v>
      </c>
      <c r="S669" s="55" t="str">
        <f>IF(COUNTBLANK(ТаблДан[[#This Row],[Дата подготовки]:[Периодичность]])&gt;0,"Пустые ячейки", "")</f>
        <v/>
      </c>
    </row>
    <row r="670" spans="2:19" hidden="1" x14ac:dyDescent="0.25">
      <c r="B670" s="19">
        <f>YEAR(IF(ISBLANK(ТаблДан[Срок подготовки]),ТаблДан[Срок отправки],ТаблДан[Срок подготовки]))</f>
        <v>2024</v>
      </c>
      <c r="C670" s="26" t="str">
        <f>TEXT(ТаблДан[[#This Row],[Срок подготовки]],"МММ")</f>
        <v>мар</v>
      </c>
      <c r="D670" s="32">
        <v>45362</v>
      </c>
      <c r="E670" s="32">
        <v>45364</v>
      </c>
      <c r="F670" s="32">
        <v>45363</v>
      </c>
      <c r="G670" s="21">
        <v>45366</v>
      </c>
      <c r="H670" s="22" t="s">
        <v>3</v>
      </c>
      <c r="I670" s="49" t="s">
        <v>53</v>
      </c>
      <c r="J670" s="24" t="s">
        <v>9</v>
      </c>
      <c r="K670" s="25">
        <f>MAX(ТаблДан[Дата подготовки]-ТаблДан[Срок подготовки],0)</f>
        <v>0</v>
      </c>
      <c r="L670" s="25">
        <f>MAX(ТаблДан[[#This Row],[Дата отправки]]-ТаблДан[[#This Row],[Срок отправки]],0)</f>
        <v>0</v>
      </c>
      <c r="M670" s="25">
        <f>IF(ISBLANK(ТаблДан[[#This Row],[Дата подготовки]]),0,-MIN(ТаблДан[Дата подготовки]-ТаблДан[Срок подготовки],0))</f>
        <v>2</v>
      </c>
      <c r="N670" s="25">
        <f>IF(ISBLANK(ТаблДан[[#This Row],[Дата отправки]]),0,-MIN(ТаблДан[Дата отправки]-ТаблДан[Срок отправки],0))</f>
        <v>3</v>
      </c>
      <c r="O670" s="25">
        <f>IF(ISBLANK(ТаблДан[[#This Row],[Дата подготовки]]),0,(ТаблДан[Задержка подготовки]=0)+0)</f>
        <v>1</v>
      </c>
      <c r="P670" s="25">
        <f>IF(ISBLANK(ТаблДан[[#This Row],[Дата подготовки]]),0,1-ТаблДан[[#This Row],[Подготовка без задержки]])</f>
        <v>0</v>
      </c>
      <c r="Q670" s="25">
        <f>IF(ISBLANK(ТаблДан[[#This Row],[Дата отправки]]),0,(ТаблДан[[#This Row],[Задержка отправки]]=0)+0)</f>
        <v>1</v>
      </c>
      <c r="R670" s="25">
        <f>IF(ISBLANK(ТаблДан[[#This Row],[Дата отправки]]),0,1-ТаблДан[[#This Row],[Отправка 
без задержки]])</f>
        <v>0</v>
      </c>
      <c r="S670" s="55" t="str">
        <f>IF(COUNTBLANK(ТаблДан[[#This Row],[Дата подготовки]:[Периодичность]])&gt;0,"Пустые ячейки", "")</f>
        <v/>
      </c>
    </row>
    <row r="671" spans="2:19" hidden="1" x14ac:dyDescent="0.25">
      <c r="B671" s="19">
        <f>YEAR(IF(ISBLANK(ТаблДан[Срок подготовки]),ТаблДан[Срок отправки],ТаблДан[Срок подготовки]))</f>
        <v>2024</v>
      </c>
      <c r="C671" s="26" t="str">
        <f>TEXT(ТаблДан[[#This Row],[Срок подготовки]],"МММ")</f>
        <v>апр</v>
      </c>
      <c r="D671" s="32">
        <v>45390</v>
      </c>
      <c r="E671" s="32">
        <v>45393</v>
      </c>
      <c r="F671" s="32">
        <v>45391</v>
      </c>
      <c r="G671" s="21">
        <v>45397</v>
      </c>
      <c r="H671" s="22" t="s">
        <v>3</v>
      </c>
      <c r="I671" s="23" t="s">
        <v>23</v>
      </c>
      <c r="J671" s="24" t="s">
        <v>9</v>
      </c>
      <c r="K671" s="25">
        <f>MAX(ТаблДан[Дата подготовки]-ТаблДан[Срок подготовки],0)</f>
        <v>0</v>
      </c>
      <c r="L671" s="25">
        <f>MAX(ТаблДан[[#This Row],[Дата отправки]]-ТаблДан[[#This Row],[Срок отправки]],0)</f>
        <v>0</v>
      </c>
      <c r="M671" s="25">
        <f>IF(ISBLANK(ТаблДан[[#This Row],[Дата подготовки]]),0,-MIN(ТаблДан[Дата подготовки]-ТаблДан[Срок подготовки],0))</f>
        <v>3</v>
      </c>
      <c r="N671" s="25">
        <f>IF(ISBLANK(ТаблДан[[#This Row],[Дата отправки]]),0,-MIN(ТаблДан[Дата отправки]-ТаблДан[Срок отправки],0))</f>
        <v>6</v>
      </c>
      <c r="O671" s="25">
        <f>IF(ISBLANK(ТаблДан[[#This Row],[Дата подготовки]]),0,(ТаблДан[Задержка подготовки]=0)+0)</f>
        <v>1</v>
      </c>
      <c r="P671" s="25">
        <f>IF(ISBLANK(ТаблДан[[#This Row],[Дата подготовки]]),0,1-ТаблДан[[#This Row],[Подготовка без задержки]])</f>
        <v>0</v>
      </c>
      <c r="Q671" s="25">
        <f>IF(ISBLANK(ТаблДан[[#This Row],[Дата отправки]]),0,(ТаблДан[[#This Row],[Задержка отправки]]=0)+0)</f>
        <v>1</v>
      </c>
      <c r="R671" s="25">
        <f>IF(ISBLANK(ТаблДан[[#This Row],[Дата отправки]]),0,1-ТаблДан[[#This Row],[Отправка 
без задержки]])</f>
        <v>0</v>
      </c>
      <c r="S671" s="55" t="str">
        <f>IF(COUNTBLANK(ТаблДан[[#This Row],[Дата подготовки]:[Периодичность]])&gt;0,"Пустые ячейки", "")</f>
        <v/>
      </c>
    </row>
    <row r="672" spans="2:19" hidden="1" x14ac:dyDescent="0.25">
      <c r="B672" s="19">
        <f>YEAR(IF(ISBLANK(ТаблДан[Срок подготовки]),ТаблДан[Срок отправки],ТаблДан[Срок подготовки]))</f>
        <v>2024</v>
      </c>
      <c r="C672" s="26" t="str">
        <f>TEXT(ТаблДан[[#This Row],[Срок подготовки]],"МММ")</f>
        <v>май</v>
      </c>
      <c r="D672" s="71">
        <v>45419</v>
      </c>
      <c r="E672" s="32">
        <v>45425</v>
      </c>
      <c r="F672" s="32">
        <v>45425</v>
      </c>
      <c r="G672" s="21">
        <v>45427</v>
      </c>
      <c r="H672" s="22" t="s">
        <v>3</v>
      </c>
      <c r="I672" s="49" t="s">
        <v>53</v>
      </c>
      <c r="J672" s="24" t="s">
        <v>9</v>
      </c>
      <c r="K672" s="25">
        <f>MAX(ТаблДан[Дата подготовки]-ТаблДан[Срок подготовки],0)</f>
        <v>0</v>
      </c>
      <c r="L672" s="25">
        <f>MAX(ТаблДан[[#This Row],[Дата отправки]]-ТаблДан[[#This Row],[Срок отправки]],0)</f>
        <v>0</v>
      </c>
      <c r="M672" s="25">
        <f>IF(ISBLANK(ТаблДан[[#This Row],[Дата подготовки]]),0,-MIN(ТаблДан[Дата подготовки]-ТаблДан[Срок подготовки],0))</f>
        <v>6</v>
      </c>
      <c r="N672" s="25">
        <f>IF(ISBLANK(ТаблДан[[#This Row],[Дата отправки]]),0,-MIN(ТаблДан[Дата отправки]-ТаблДан[Срок отправки],0))</f>
        <v>2</v>
      </c>
      <c r="O672" s="25">
        <f>IF(ISBLANK(ТаблДан[[#This Row],[Дата подготовки]]),0,(ТаблДан[Задержка подготовки]=0)+0)</f>
        <v>1</v>
      </c>
      <c r="P672" s="25">
        <f>IF(ISBLANK(ТаблДан[[#This Row],[Дата подготовки]]),0,1-ТаблДан[[#This Row],[Подготовка без задержки]])</f>
        <v>0</v>
      </c>
      <c r="Q672" s="25">
        <f>IF(ISBLANK(ТаблДан[[#This Row],[Дата отправки]]),0,(ТаблДан[[#This Row],[Задержка отправки]]=0)+0)</f>
        <v>1</v>
      </c>
      <c r="R672" s="25">
        <f>IF(ISBLANK(ТаблДан[[#This Row],[Дата отправки]]),0,1-ТаблДан[[#This Row],[Отправка 
без задержки]])</f>
        <v>0</v>
      </c>
      <c r="S672" s="55" t="str">
        <f>IF(COUNTBLANK(ТаблДан[[#This Row],[Дата подготовки]:[Периодичность]])&gt;0,"Пустые ячейки", "")</f>
        <v/>
      </c>
    </row>
    <row r="673" spans="2:19" hidden="1" x14ac:dyDescent="0.25">
      <c r="B673" s="19">
        <f>YEAR(IF(ISBLANK(ТаблДан[Срок подготовки]),ТаблДан[Срок отправки],ТаблДан[Срок подготовки]))</f>
        <v>2024</v>
      </c>
      <c r="C673" s="26" t="str">
        <f>TEXT(ТаблДан[[#This Row],[Срок подготовки]],"МММ")</f>
        <v>июн</v>
      </c>
      <c r="D673" s="32">
        <v>45439</v>
      </c>
      <c r="E673" s="32">
        <v>45456</v>
      </c>
      <c r="F673" s="32">
        <v>45440</v>
      </c>
      <c r="G673" s="21">
        <v>45460</v>
      </c>
      <c r="H673" s="22" t="s">
        <v>3</v>
      </c>
      <c r="I673" s="49" t="s">
        <v>53</v>
      </c>
      <c r="J673" s="24" t="s">
        <v>9</v>
      </c>
      <c r="K673" s="25">
        <f>MAX(ТаблДан[Дата подготовки]-ТаблДан[Срок подготовки],0)</f>
        <v>0</v>
      </c>
      <c r="L673" s="25">
        <f>MAX(ТаблДан[[#This Row],[Дата отправки]]-ТаблДан[[#This Row],[Срок отправки]],0)</f>
        <v>0</v>
      </c>
      <c r="M673" s="25">
        <f>IF(ISBLANK(ТаблДан[[#This Row],[Дата подготовки]]),0,-MIN(ТаблДан[Дата подготовки]-ТаблДан[Срок подготовки],0))</f>
        <v>17</v>
      </c>
      <c r="N673" s="25">
        <f>IF(ISBLANK(ТаблДан[[#This Row],[Дата отправки]]),0,-MIN(ТаблДан[Дата отправки]-ТаблДан[Срок отправки],0))</f>
        <v>20</v>
      </c>
      <c r="O673" s="25">
        <f>IF(ISBLANK(ТаблДан[[#This Row],[Дата подготовки]]),0,(ТаблДан[Задержка подготовки]=0)+0)</f>
        <v>1</v>
      </c>
      <c r="P673" s="25">
        <f>IF(ISBLANK(ТаблДан[[#This Row],[Дата подготовки]]),0,1-ТаблДан[[#This Row],[Подготовка без задержки]])</f>
        <v>0</v>
      </c>
      <c r="Q673" s="25">
        <f>IF(ISBLANK(ТаблДан[[#This Row],[Дата отправки]]),0,(ТаблДан[[#This Row],[Задержка отправки]]=0)+0)</f>
        <v>1</v>
      </c>
      <c r="R673" s="25">
        <f>IF(ISBLANK(ТаблДан[[#This Row],[Дата отправки]]),0,1-ТаблДан[[#This Row],[Отправка 
без задержки]])</f>
        <v>0</v>
      </c>
      <c r="S673" s="55" t="str">
        <f>IF(COUNTBLANK(ТаблДан[[#This Row],[Дата подготовки]:[Периодичность]])&gt;0,"Пустые ячейки", "")</f>
        <v/>
      </c>
    </row>
    <row r="674" spans="2:19" hidden="1" x14ac:dyDescent="0.25">
      <c r="B674" s="19">
        <f>YEAR(IF(ISBLANK(ТаблДан[Срок подготовки]),ТаблДан[Срок отправки],ТаблДан[Срок подготовки]))</f>
        <v>2024</v>
      </c>
      <c r="C674" s="26" t="str">
        <f>TEXT(ТаблДан[[#This Row],[Срок подготовки]],"МММ")</f>
        <v>июл</v>
      </c>
      <c r="D674" s="32">
        <v>45481</v>
      </c>
      <c r="E674" s="32">
        <v>45484</v>
      </c>
      <c r="F674" s="32">
        <v>45482</v>
      </c>
      <c r="G674" s="21">
        <v>45488</v>
      </c>
      <c r="H674" s="22" t="s">
        <v>3</v>
      </c>
      <c r="I674" s="49" t="s">
        <v>53</v>
      </c>
      <c r="J674" s="24" t="s">
        <v>9</v>
      </c>
      <c r="K674" s="25">
        <f>MAX(ТаблДан[Дата подготовки]-ТаблДан[Срок подготовки],0)</f>
        <v>0</v>
      </c>
      <c r="L674" s="25">
        <f>MAX(ТаблДан[[#This Row],[Дата отправки]]-ТаблДан[[#This Row],[Срок отправки]],0)</f>
        <v>0</v>
      </c>
      <c r="M674" s="25">
        <f>IF(ISBLANK(ТаблДан[[#This Row],[Дата подготовки]]),0,-MIN(ТаблДан[Дата подготовки]-ТаблДан[Срок подготовки],0))</f>
        <v>3</v>
      </c>
      <c r="N674" s="25">
        <f>IF(ISBLANK(ТаблДан[[#This Row],[Дата отправки]]),0,-MIN(ТаблДан[Дата отправки]-ТаблДан[Срок отправки],0))</f>
        <v>6</v>
      </c>
      <c r="O674" s="25">
        <f>IF(ISBLANK(ТаблДан[[#This Row],[Дата подготовки]]),0,(ТаблДан[Задержка подготовки]=0)+0)</f>
        <v>1</v>
      </c>
      <c r="P674" s="25">
        <f>IF(ISBLANK(ТаблДан[[#This Row],[Дата подготовки]]),0,1-ТаблДан[[#This Row],[Подготовка без задержки]])</f>
        <v>0</v>
      </c>
      <c r="Q674" s="25">
        <f>IF(ISBLANK(ТаблДан[[#This Row],[Дата отправки]]),0,(ТаблДан[[#This Row],[Задержка отправки]]=0)+0)</f>
        <v>1</v>
      </c>
      <c r="R674" s="25">
        <f>IF(ISBLANK(ТаблДан[[#This Row],[Дата отправки]]),0,1-ТаблДан[[#This Row],[Отправка 
без задержки]])</f>
        <v>0</v>
      </c>
      <c r="S674" s="55" t="str">
        <f>IF(COUNTBLANK(ТаблДан[[#This Row],[Дата подготовки]:[Периодичность]])&gt;0,"Пустые ячейки", "")</f>
        <v/>
      </c>
    </row>
    <row r="675" spans="2:19" hidden="1" x14ac:dyDescent="0.25">
      <c r="B675" s="19">
        <f>YEAR(IF(ISBLANK(ТаблДан[Срок подготовки]),ТаблДан[Срок отправки],ТаблДан[Срок подготовки]))</f>
        <v>2024</v>
      </c>
      <c r="C675" s="26" t="str">
        <f>TEXT(ТаблДан[[#This Row],[Срок подготовки]],"МММ")</f>
        <v>авг</v>
      </c>
      <c r="D675" s="32">
        <v>45506</v>
      </c>
      <c r="E675" s="32">
        <v>45517</v>
      </c>
      <c r="F675" s="32">
        <v>45512</v>
      </c>
      <c r="G675" s="21">
        <v>45519</v>
      </c>
      <c r="H675" s="22" t="s">
        <v>3</v>
      </c>
      <c r="I675" s="49" t="s">
        <v>53</v>
      </c>
      <c r="J675" s="24" t="s">
        <v>9</v>
      </c>
      <c r="K675" s="25">
        <f>MAX(ТаблДан[Дата подготовки]-ТаблДан[Срок подготовки],0)</f>
        <v>0</v>
      </c>
      <c r="L675" s="25">
        <f>MAX(ТаблДан[[#This Row],[Дата отправки]]-ТаблДан[[#This Row],[Срок отправки]],0)</f>
        <v>0</v>
      </c>
      <c r="M675" s="25">
        <f>IF(ISBLANK(ТаблДан[[#This Row],[Дата подготовки]]),0,-MIN(ТаблДан[Дата подготовки]-ТаблДан[Срок подготовки],0))</f>
        <v>11</v>
      </c>
      <c r="N675" s="25">
        <f>IF(ISBLANK(ТаблДан[[#This Row],[Дата отправки]]),0,-MIN(ТаблДан[Дата отправки]-ТаблДан[Срок отправки],0))</f>
        <v>7</v>
      </c>
      <c r="O675" s="25">
        <f>IF(ISBLANK(ТаблДан[[#This Row],[Дата подготовки]]),0,(ТаблДан[Задержка подготовки]=0)+0)</f>
        <v>1</v>
      </c>
      <c r="P675" s="25">
        <f>IF(ISBLANK(ТаблДан[[#This Row],[Дата подготовки]]),0,1-ТаблДан[[#This Row],[Подготовка без задержки]])</f>
        <v>0</v>
      </c>
      <c r="Q675" s="25">
        <f>IF(ISBLANK(ТаблДан[[#This Row],[Дата отправки]]),0,(ТаблДан[[#This Row],[Задержка отправки]]=0)+0)</f>
        <v>1</v>
      </c>
      <c r="R675" s="25">
        <f>IF(ISBLANK(ТаблДан[[#This Row],[Дата отправки]]),0,1-ТаблДан[[#This Row],[Отправка 
без задержки]])</f>
        <v>0</v>
      </c>
      <c r="S675" s="55" t="str">
        <f>IF(COUNTBLANK(ТаблДан[[#This Row],[Дата подготовки]:[Периодичность]])&gt;0,"Пустые ячейки", "")</f>
        <v/>
      </c>
    </row>
    <row r="676" spans="2:19" hidden="1" x14ac:dyDescent="0.25">
      <c r="B676" s="19">
        <f>YEAR(IF(ISBLANK(ТаблДан[Срок подготовки]),ТаблДан[Срок отправки],ТаблДан[Срок подготовки]))</f>
        <v>2024</v>
      </c>
      <c r="C676" s="26" t="str">
        <f>TEXT(ТаблДан[[#This Row],[Срок подготовки]],"МММ")</f>
        <v>сен</v>
      </c>
      <c r="D676" s="32">
        <v>45541</v>
      </c>
      <c r="E676" s="32">
        <v>45547</v>
      </c>
      <c r="F676" s="32">
        <v>45544</v>
      </c>
      <c r="G676" s="21">
        <v>45551</v>
      </c>
      <c r="H676" s="22" t="s">
        <v>3</v>
      </c>
      <c r="I676" s="49" t="s">
        <v>53</v>
      </c>
      <c r="J676" s="24" t="s">
        <v>9</v>
      </c>
      <c r="K676" s="25">
        <f>MAX(ТаблДан[Дата подготовки]-ТаблДан[Срок подготовки],0)</f>
        <v>0</v>
      </c>
      <c r="L676" s="25">
        <f>MAX(ТаблДан[[#This Row],[Дата отправки]]-ТаблДан[[#This Row],[Срок отправки]],0)</f>
        <v>0</v>
      </c>
      <c r="M676" s="25">
        <f>IF(ISBLANK(ТаблДан[[#This Row],[Дата подготовки]]),0,-MIN(ТаблДан[Дата подготовки]-ТаблДан[Срок подготовки],0))</f>
        <v>6</v>
      </c>
      <c r="N676" s="25">
        <f>IF(ISBLANK(ТаблДан[[#This Row],[Дата отправки]]),0,-MIN(ТаблДан[Дата отправки]-ТаблДан[Срок отправки],0))</f>
        <v>7</v>
      </c>
      <c r="O676" s="25">
        <f>IF(ISBLANK(ТаблДан[[#This Row],[Дата подготовки]]),0,(ТаблДан[Задержка подготовки]=0)+0)</f>
        <v>1</v>
      </c>
      <c r="P676" s="25">
        <f>IF(ISBLANK(ТаблДан[[#This Row],[Дата подготовки]]),0,1-ТаблДан[[#This Row],[Подготовка без задержки]])</f>
        <v>0</v>
      </c>
      <c r="Q676" s="25">
        <f>IF(ISBLANK(ТаблДан[[#This Row],[Дата отправки]]),0,(ТаблДан[[#This Row],[Задержка отправки]]=0)+0)</f>
        <v>1</v>
      </c>
      <c r="R676" s="25">
        <f>IF(ISBLANK(ТаблДан[[#This Row],[Дата отправки]]),0,1-ТаблДан[[#This Row],[Отправка 
без задержки]])</f>
        <v>0</v>
      </c>
      <c r="S676" s="55" t="str">
        <f>IF(COUNTBLANK(ТаблДан[[#This Row],[Дата подготовки]:[Периодичность]])&gt;0,"Пустые ячейки", "")</f>
        <v/>
      </c>
    </row>
    <row r="677" spans="2:19" hidden="1" x14ac:dyDescent="0.25">
      <c r="B677" s="19">
        <f>YEAR(IF(ISBLANK(ТаблДан[Срок подготовки]),ТаблДан[Срок отправки],ТаблДан[Срок подготовки]))</f>
        <v>2024</v>
      </c>
      <c r="C677" s="26" t="str">
        <f>TEXT(ТаблДан[[#This Row],[Срок подготовки]],"МММ")</f>
        <v>окт</v>
      </c>
      <c r="D677" s="32">
        <v>45573</v>
      </c>
      <c r="E677" s="32">
        <v>45576</v>
      </c>
      <c r="F677" s="32">
        <v>45579</v>
      </c>
      <c r="G677" s="21">
        <v>45580</v>
      </c>
      <c r="H677" s="22" t="s">
        <v>3</v>
      </c>
      <c r="I677" s="49" t="s">
        <v>53</v>
      </c>
      <c r="J677" s="24" t="s">
        <v>9</v>
      </c>
      <c r="K677" s="25">
        <f>MAX(ТаблДан[Дата подготовки]-ТаблДан[Срок подготовки],0)</f>
        <v>0</v>
      </c>
      <c r="L677" s="25">
        <f>MAX(ТаблДан[[#This Row],[Дата отправки]]-ТаблДан[[#This Row],[Срок отправки]],0)</f>
        <v>0</v>
      </c>
      <c r="M677" s="25">
        <f>IF(ISBLANK(ТаблДан[[#This Row],[Дата подготовки]]),0,-MIN(ТаблДан[Дата подготовки]-ТаблДан[Срок подготовки],0))</f>
        <v>3</v>
      </c>
      <c r="N677" s="25">
        <f>IF(ISBLANK(ТаблДан[[#This Row],[Дата отправки]]),0,-MIN(ТаблДан[Дата отправки]-ТаблДан[Срок отправки],0))</f>
        <v>1</v>
      </c>
      <c r="O677" s="25">
        <f>IF(ISBLANK(ТаблДан[[#This Row],[Дата подготовки]]),0,(ТаблДан[Задержка подготовки]=0)+0)</f>
        <v>1</v>
      </c>
      <c r="P677" s="25">
        <f>IF(ISBLANK(ТаблДан[[#This Row],[Дата подготовки]]),0,1-ТаблДан[[#This Row],[Подготовка без задержки]])</f>
        <v>0</v>
      </c>
      <c r="Q677" s="25">
        <f>IF(ISBLANK(ТаблДан[[#This Row],[Дата отправки]]),0,(ТаблДан[[#This Row],[Задержка отправки]]=0)+0)</f>
        <v>1</v>
      </c>
      <c r="R677" s="25">
        <f>IF(ISBLANK(ТаблДан[[#This Row],[Дата отправки]]),0,1-ТаблДан[[#This Row],[Отправка 
без задержки]])</f>
        <v>0</v>
      </c>
      <c r="S677" s="55" t="str">
        <f>IF(COUNTBLANK(ТаблДан[[#This Row],[Дата подготовки]:[Периодичность]])&gt;0,"Пустые ячейки", "")</f>
        <v/>
      </c>
    </row>
    <row r="678" spans="2:19" hidden="1" x14ac:dyDescent="0.25">
      <c r="B678" s="19">
        <f>YEAR(IF(ISBLANK(ТаблДан[Срок подготовки]),ТаблДан[Срок отправки],ТаблДан[Срок подготовки]))</f>
        <v>2024</v>
      </c>
      <c r="C678" s="26" t="str">
        <f>TEXT(ТаблДан[[#This Row],[Срок подготовки]],"МММ")</f>
        <v>ноя</v>
      </c>
      <c r="D678" s="32">
        <v>45609</v>
      </c>
      <c r="E678" s="32">
        <v>45609</v>
      </c>
      <c r="F678" s="32">
        <v>45610</v>
      </c>
      <c r="G678" s="21">
        <v>45611</v>
      </c>
      <c r="H678" s="22" t="s">
        <v>3</v>
      </c>
      <c r="I678" s="49" t="s">
        <v>53</v>
      </c>
      <c r="J678" s="24" t="s">
        <v>9</v>
      </c>
      <c r="K678" s="25">
        <f>MAX(ТаблДан[Дата подготовки]-ТаблДан[Срок подготовки],0)</f>
        <v>0</v>
      </c>
      <c r="L678" s="25">
        <f>MAX(ТаблДан[[#This Row],[Дата отправки]]-ТаблДан[[#This Row],[Срок отправки]],0)</f>
        <v>0</v>
      </c>
      <c r="M678" s="25">
        <f>IF(ISBLANK(ТаблДан[[#This Row],[Дата подготовки]]),0,-MIN(ТаблДан[Дата подготовки]-ТаблДан[Срок подготовки],0))</f>
        <v>0</v>
      </c>
      <c r="N678" s="25">
        <f>IF(ISBLANK(ТаблДан[[#This Row],[Дата отправки]]),0,-MIN(ТаблДан[Дата отправки]-ТаблДан[Срок отправки],0))</f>
        <v>1</v>
      </c>
      <c r="O678" s="25">
        <f>IF(ISBLANK(ТаблДан[[#This Row],[Дата подготовки]]),0,(ТаблДан[Задержка подготовки]=0)+0)</f>
        <v>1</v>
      </c>
      <c r="P678" s="25">
        <f>IF(ISBLANK(ТаблДан[[#This Row],[Дата подготовки]]),0,1-ТаблДан[[#This Row],[Подготовка без задержки]])</f>
        <v>0</v>
      </c>
      <c r="Q678" s="25">
        <f>IF(ISBLANK(ТаблДан[[#This Row],[Дата отправки]]),0,(ТаблДан[[#This Row],[Задержка отправки]]=0)+0)</f>
        <v>1</v>
      </c>
      <c r="R678" s="25">
        <f>IF(ISBLANK(ТаблДан[[#This Row],[Дата отправки]]),0,1-ТаблДан[[#This Row],[Отправка 
без задержки]])</f>
        <v>0</v>
      </c>
      <c r="S678" s="55" t="str">
        <f>IF(COUNTBLANK(ТаблДан[[#This Row],[Дата подготовки]:[Периодичность]])&gt;0,"Пустые ячейки", "")</f>
        <v/>
      </c>
    </row>
    <row r="679" spans="2:19" hidden="1" x14ac:dyDescent="0.25">
      <c r="B679" s="19">
        <f>YEAR(IF(ISBLANK(ТаблДан[Срок подготовки]),ТаблДан[Срок отправки],ТаблДан[Срок подготовки]))</f>
        <v>2024</v>
      </c>
      <c r="C679" s="26" t="str">
        <f>TEXT(ТаблДан[[#This Row],[Срок подготовки]],"МММ")</f>
        <v>дек</v>
      </c>
      <c r="D679" s="32">
        <v>45631</v>
      </c>
      <c r="E679" s="32">
        <v>45638</v>
      </c>
      <c r="F679" s="32">
        <v>45636</v>
      </c>
      <c r="G679" s="21">
        <v>45642</v>
      </c>
      <c r="H679" s="22" t="s">
        <v>3</v>
      </c>
      <c r="I679" s="49" t="s">
        <v>53</v>
      </c>
      <c r="J679" s="24" t="s">
        <v>9</v>
      </c>
      <c r="K679" s="25">
        <f>MAX(ТаблДан[Дата подготовки]-ТаблДан[Срок подготовки],0)</f>
        <v>0</v>
      </c>
      <c r="L679" s="25">
        <f>MAX(ТаблДан[[#This Row],[Дата отправки]]-ТаблДан[[#This Row],[Срок отправки]],0)</f>
        <v>0</v>
      </c>
      <c r="M679" s="25">
        <f>IF(ISBLANK(ТаблДан[[#This Row],[Дата подготовки]]),0,-MIN(ТаблДан[Дата подготовки]-ТаблДан[Срок подготовки],0))</f>
        <v>7</v>
      </c>
      <c r="N679" s="25">
        <f>IF(ISBLANK(ТаблДан[[#This Row],[Дата отправки]]),0,-MIN(ТаблДан[Дата отправки]-ТаблДан[Срок отправки],0))</f>
        <v>6</v>
      </c>
      <c r="O679" s="25">
        <f>IF(ISBLANK(ТаблДан[[#This Row],[Дата подготовки]]),0,(ТаблДан[Задержка подготовки]=0)+0)</f>
        <v>1</v>
      </c>
      <c r="P679" s="25">
        <f>IF(ISBLANK(ТаблДан[[#This Row],[Дата подготовки]]),0,1-ТаблДан[[#This Row],[Подготовка без задержки]])</f>
        <v>0</v>
      </c>
      <c r="Q679" s="25">
        <f>IF(ISBLANK(ТаблДан[[#This Row],[Дата отправки]]),0,(ТаблДан[[#This Row],[Задержка отправки]]=0)+0)</f>
        <v>1</v>
      </c>
      <c r="R679" s="25">
        <f>IF(ISBLANK(ТаблДан[[#This Row],[Дата отправки]]),0,1-ТаблДан[[#This Row],[Отправка 
без задержки]])</f>
        <v>0</v>
      </c>
      <c r="S679" s="55" t="str">
        <f>IF(COUNTBLANK(ТаблДан[[#This Row],[Дата подготовки]:[Периодичность]])&gt;0,"Пустые ячейки", "")</f>
        <v/>
      </c>
    </row>
    <row r="680" spans="2:19" hidden="1" x14ac:dyDescent="0.25">
      <c r="B680" s="19">
        <f>YEAR(IF(ISBLANK(ТаблДан[Срок подготовки]),ТаблДан[Срок отправки],ТаблДан[Срок подготовки]))</f>
        <v>2024</v>
      </c>
      <c r="C680" s="26" t="str">
        <f>TEXT(ТаблДан[[#This Row],[Срок подготовки]],"МММ")</f>
        <v>янв</v>
      </c>
      <c r="D680" s="32">
        <v>45301</v>
      </c>
      <c r="E680" s="32">
        <v>45302</v>
      </c>
      <c r="F680" s="32">
        <v>45306</v>
      </c>
      <c r="G680" s="21">
        <v>45306</v>
      </c>
      <c r="H680" s="22" t="s">
        <v>3</v>
      </c>
      <c r="I680" s="61" t="s">
        <v>52</v>
      </c>
      <c r="J680" s="24" t="s">
        <v>9</v>
      </c>
      <c r="K680" s="25">
        <f>MAX(ТаблДан[Дата подготовки]-ТаблДан[Срок подготовки],0)</f>
        <v>0</v>
      </c>
      <c r="L680" s="25">
        <f>MAX(ТаблДан[[#This Row],[Дата отправки]]-ТаблДан[[#This Row],[Срок отправки]],0)</f>
        <v>0</v>
      </c>
      <c r="M680" s="25">
        <f>IF(ISBLANK(ТаблДан[[#This Row],[Дата подготовки]]),0,-MIN(ТаблДан[Дата подготовки]-ТаблДан[Срок подготовки],0))</f>
        <v>1</v>
      </c>
      <c r="N680" s="25">
        <f>IF(ISBLANK(ТаблДан[[#This Row],[Дата отправки]]),0,-MIN(ТаблДан[Дата отправки]-ТаблДан[Срок отправки],0))</f>
        <v>0</v>
      </c>
      <c r="O680" s="25">
        <f>IF(ISBLANK(ТаблДан[[#This Row],[Дата подготовки]]),0,(ТаблДан[Задержка подготовки]=0)+0)</f>
        <v>1</v>
      </c>
      <c r="P680" s="25">
        <f>IF(ISBLANK(ТаблДан[[#This Row],[Дата подготовки]]),0,1-ТаблДан[[#This Row],[Подготовка без задержки]])</f>
        <v>0</v>
      </c>
      <c r="Q680" s="25">
        <f>IF(ISBLANK(ТаблДан[[#This Row],[Дата отправки]]),0,(ТаблДан[[#This Row],[Задержка отправки]]=0)+0)</f>
        <v>1</v>
      </c>
      <c r="R680" s="25">
        <f>IF(ISBLANK(ТаблДан[[#This Row],[Дата отправки]]),0,1-ТаблДан[[#This Row],[Отправка 
без задержки]])</f>
        <v>0</v>
      </c>
      <c r="S680" s="55" t="str">
        <f>IF(COUNTBLANK(ТаблДан[[#This Row],[Дата подготовки]:[Периодичность]])&gt;0,"Пустые ячейки", "")</f>
        <v/>
      </c>
    </row>
    <row r="681" spans="2:19" x14ac:dyDescent="0.25">
      <c r="B681" s="19">
        <f>YEAR(IF(ISBLANK(ТаблДан[Срок подготовки]),ТаблДан[Срок отправки],ТаблДан[Срок подготовки]))</f>
        <v>2025</v>
      </c>
      <c r="C681" s="26" t="str">
        <f>TEXT(ТаблДан[[#This Row],[Срок подготовки]],"МММ")</f>
        <v>мар</v>
      </c>
      <c r="D681" s="28">
        <v>45727</v>
      </c>
      <c r="E681" s="32">
        <v>45729</v>
      </c>
      <c r="F681" s="32">
        <v>45728</v>
      </c>
      <c r="G681" s="21">
        <v>45733</v>
      </c>
      <c r="H681" s="22" t="s">
        <v>3</v>
      </c>
      <c r="I681" s="61" t="s">
        <v>30</v>
      </c>
      <c r="J681" s="24" t="s">
        <v>9</v>
      </c>
      <c r="K681" s="25">
        <f>MAX(ТаблДан[Дата подготовки]-ТаблДан[Срок подготовки],0)</f>
        <v>0</v>
      </c>
      <c r="L681" s="25">
        <f>MAX(ТаблДан[[#This Row],[Дата отправки]]-ТаблДан[[#This Row],[Срок отправки]],0)</f>
        <v>0</v>
      </c>
      <c r="M681" s="25">
        <f>IF(ISBLANK(ТаблДан[[#This Row],[Дата подготовки]]),0,-MIN(ТаблДан[Дата подготовки]-ТаблДан[Срок подготовки],0))</f>
        <v>2</v>
      </c>
      <c r="N681" s="25">
        <f>IF(ISBLANK(ТаблДан[[#This Row],[Дата отправки]]),0,-MIN(ТаблДан[Дата отправки]-ТаблДан[Срок отправки],0))</f>
        <v>5</v>
      </c>
      <c r="O681" s="25">
        <f>IF(ISBLANK(ТаблДан[[#This Row],[Дата подготовки]]),0,(ТаблДан[Задержка подготовки]=0)+0)</f>
        <v>1</v>
      </c>
      <c r="P681" s="25">
        <f>IF(ISBLANK(ТаблДан[[#This Row],[Дата подготовки]]),0,1-ТаблДан[[#This Row],[Подготовка без задержки]])</f>
        <v>0</v>
      </c>
      <c r="Q681" s="25">
        <f>IF(ISBLANK(ТаблДан[[#This Row],[Дата отправки]]),0,(ТаблДан[[#This Row],[Задержка отправки]]=0)+0)</f>
        <v>1</v>
      </c>
      <c r="R681" s="25">
        <f>IF(ISBLANK(ТаблДан[[#This Row],[Дата отправки]]),0,1-ТаблДан[[#This Row],[Отправка 
без задержки]])</f>
        <v>0</v>
      </c>
      <c r="S681" s="46" t="str">
        <f>IF(COUNTBLANK(ТаблДан[[#This Row],[Дата подготовки]:[Периодичность]])&gt;0,"Пустые ячейки", "")</f>
        <v/>
      </c>
    </row>
    <row r="682" spans="2:19" hidden="1" x14ac:dyDescent="0.25">
      <c r="B682" s="19">
        <f>YEAR(IF(ISBLANK(ТаблДан[Срок подготовки]),ТаблДан[Срок отправки],ТаблДан[Срок подготовки]))</f>
        <v>2025</v>
      </c>
      <c r="C682" s="26" t="str">
        <f>TEXT(ТаблДан[[#This Row],[Срок подготовки]],"МММ")</f>
        <v>фев</v>
      </c>
      <c r="D682" s="83">
        <v>45698</v>
      </c>
      <c r="E682" s="32">
        <v>45701</v>
      </c>
      <c r="F682" s="32">
        <v>45700</v>
      </c>
      <c r="G682" s="21">
        <v>45705</v>
      </c>
      <c r="H682" s="22" t="s">
        <v>3</v>
      </c>
      <c r="I682" s="61" t="s">
        <v>53</v>
      </c>
      <c r="J682" s="24" t="s">
        <v>9</v>
      </c>
      <c r="K682" s="25">
        <f>MAX(ТаблДан[Дата подготовки]-ТаблДан[Срок подготовки],0)</f>
        <v>0</v>
      </c>
      <c r="L682" s="25">
        <f>MAX(ТаблДан[[#This Row],[Дата отправки]]-ТаблДан[[#This Row],[Срок отправки]],0)</f>
        <v>0</v>
      </c>
      <c r="M682" s="25">
        <f>IF(ISBLANK(ТаблДан[[#This Row],[Дата подготовки]]),0,-MIN(ТаблДан[Дата подготовки]-ТаблДан[Срок подготовки],0))</f>
        <v>3</v>
      </c>
      <c r="N682" s="25">
        <f>IF(ISBLANK(ТаблДан[[#This Row],[Дата отправки]]),0,-MIN(ТаблДан[Дата отправки]-ТаблДан[Срок отправки],0))</f>
        <v>5</v>
      </c>
      <c r="O682" s="25">
        <f>IF(ISBLANK(ТаблДан[[#This Row],[Дата подготовки]]),0,(ТаблДан[Задержка подготовки]=0)+0)</f>
        <v>1</v>
      </c>
      <c r="P682" s="25">
        <f>IF(ISBLANK(ТаблДан[[#This Row],[Дата подготовки]]),0,1-ТаблДан[[#This Row],[Подготовка без задержки]])</f>
        <v>0</v>
      </c>
      <c r="Q682" s="25">
        <f>IF(ISBLANK(ТаблДан[[#This Row],[Дата отправки]]),0,(ТаблДан[[#This Row],[Задержка отправки]]=0)+0)</f>
        <v>1</v>
      </c>
      <c r="R682" s="25">
        <f>IF(ISBLANK(ТаблДан[[#This Row],[Дата отправки]]),0,1-ТаблДан[[#This Row],[Отправка 
без задержки]])</f>
        <v>0</v>
      </c>
      <c r="S682" s="84" t="str">
        <f>IF(COUNTBLANK(ТаблДан[[#This Row],[Дата подготовки]:[Периодичность]])&gt;0,"Пустые ячейки", "")</f>
        <v/>
      </c>
    </row>
    <row r="683" spans="2:19" hidden="1" x14ac:dyDescent="0.25">
      <c r="B683" s="19">
        <f>YEAR(IF(ISBLANK(ТаблДан[Срок подготовки]),ТаблДан[Срок отправки],ТаблДан[Срок подготовки]))</f>
        <v>2024</v>
      </c>
      <c r="C683" s="26" t="str">
        <f>TEXT(ТаблДан[[#This Row],[Срок подготовки]],"МММ")</f>
        <v>фев</v>
      </c>
      <c r="D683" s="32">
        <v>45328</v>
      </c>
      <c r="E683" s="32">
        <v>45335</v>
      </c>
      <c r="F683" s="32">
        <v>45329</v>
      </c>
      <c r="G683" s="21">
        <v>45337</v>
      </c>
      <c r="H683" s="22" t="s">
        <v>3</v>
      </c>
      <c r="I683" s="49" t="s">
        <v>52</v>
      </c>
      <c r="J683" s="24" t="s">
        <v>9</v>
      </c>
      <c r="K683" s="25">
        <f>MAX(ТаблДан[Дата подготовки]-ТаблДан[Срок подготовки],0)</f>
        <v>0</v>
      </c>
      <c r="L683" s="25">
        <f>MAX(ТаблДан[[#This Row],[Дата отправки]]-ТаблДан[[#This Row],[Срок отправки]],0)</f>
        <v>0</v>
      </c>
      <c r="M683" s="25">
        <f>IF(ISBLANK(ТаблДан[[#This Row],[Дата подготовки]]),0,-MIN(ТаблДан[Дата подготовки]-ТаблДан[Срок подготовки],0))</f>
        <v>7</v>
      </c>
      <c r="N683" s="25">
        <f>IF(ISBLANK(ТаблДан[[#This Row],[Дата отправки]]),0,-MIN(ТаблДан[Дата отправки]-ТаблДан[Срок отправки],0))</f>
        <v>8</v>
      </c>
      <c r="O683" s="25">
        <f>IF(ISBLANK(ТаблДан[[#This Row],[Дата подготовки]]),0,(ТаблДан[Задержка подготовки]=0)+0)</f>
        <v>1</v>
      </c>
      <c r="P683" s="25">
        <f>IF(ISBLANK(ТаблДан[[#This Row],[Дата подготовки]]),0,1-ТаблДан[[#This Row],[Подготовка без задержки]])</f>
        <v>0</v>
      </c>
      <c r="Q683" s="25">
        <f>IF(ISBLANK(ТаблДан[[#This Row],[Дата отправки]]),0,(ТаблДан[[#This Row],[Задержка отправки]]=0)+0)</f>
        <v>1</v>
      </c>
      <c r="R683" s="25">
        <f>IF(ISBLANK(ТаблДан[[#This Row],[Дата отправки]]),0,1-ТаблДан[[#This Row],[Отправка 
без задержки]])</f>
        <v>0</v>
      </c>
      <c r="S683" s="55" t="str">
        <f>IF(COUNTBLANK(ТаблДан[[#This Row],[Дата подготовки]:[Периодичность]])&gt;0,"Пустые ячейки", "")</f>
        <v/>
      </c>
    </row>
    <row r="684" spans="2:19" hidden="1" x14ac:dyDescent="0.25">
      <c r="B684" s="19">
        <f>YEAR(IF(ISBLANK(ТаблДан[Срок подготовки]),ТаблДан[Срок отправки],ТаблДан[Срок подготовки]))</f>
        <v>2024</v>
      </c>
      <c r="C684" s="26" t="str">
        <f>TEXT(ТаблДан[[#This Row],[Срок подготовки]],"МММ")</f>
        <v>мар</v>
      </c>
      <c r="D684" s="32">
        <v>45362</v>
      </c>
      <c r="E684" s="32">
        <v>45364</v>
      </c>
      <c r="F684" s="32">
        <v>45363</v>
      </c>
      <c r="G684" s="21">
        <v>45366</v>
      </c>
      <c r="H684" s="22" t="s">
        <v>3</v>
      </c>
      <c r="I684" s="49" t="s">
        <v>52</v>
      </c>
      <c r="J684" s="24" t="s">
        <v>9</v>
      </c>
      <c r="K684" s="25">
        <f>MAX(ТаблДан[Дата подготовки]-ТаблДан[Срок подготовки],0)</f>
        <v>0</v>
      </c>
      <c r="L684" s="25">
        <f>MAX(ТаблДан[[#This Row],[Дата отправки]]-ТаблДан[[#This Row],[Срок отправки]],0)</f>
        <v>0</v>
      </c>
      <c r="M684" s="25">
        <f>IF(ISBLANK(ТаблДан[[#This Row],[Дата подготовки]]),0,-MIN(ТаблДан[Дата подготовки]-ТаблДан[Срок подготовки],0))</f>
        <v>2</v>
      </c>
      <c r="N684" s="25">
        <f>IF(ISBLANK(ТаблДан[[#This Row],[Дата отправки]]),0,-MIN(ТаблДан[Дата отправки]-ТаблДан[Срок отправки],0))</f>
        <v>3</v>
      </c>
      <c r="O684" s="25">
        <f>IF(ISBLANK(ТаблДан[[#This Row],[Дата подготовки]]),0,(ТаблДан[Задержка подготовки]=0)+0)</f>
        <v>1</v>
      </c>
      <c r="P684" s="25">
        <f>IF(ISBLANK(ТаблДан[[#This Row],[Дата подготовки]]),0,1-ТаблДан[[#This Row],[Подготовка без задержки]])</f>
        <v>0</v>
      </c>
      <c r="Q684" s="25">
        <f>IF(ISBLANK(ТаблДан[[#This Row],[Дата отправки]]),0,(ТаблДан[[#This Row],[Задержка отправки]]=0)+0)</f>
        <v>1</v>
      </c>
      <c r="R684" s="25">
        <f>IF(ISBLANK(ТаблДан[[#This Row],[Дата отправки]]),0,1-ТаблДан[[#This Row],[Отправка 
без задержки]])</f>
        <v>0</v>
      </c>
      <c r="S684" s="55" t="str">
        <f>IF(COUNTBLANK(ТаблДан[[#This Row],[Дата подготовки]:[Периодичность]])&gt;0,"Пустые ячейки", "")</f>
        <v/>
      </c>
    </row>
    <row r="685" spans="2:19" hidden="1" x14ac:dyDescent="0.25">
      <c r="B685" s="19">
        <f>YEAR(IF(ISBLANK(ТаблДан[Срок подготовки]),ТаблДан[Срок отправки],ТаблДан[Срок подготовки]))</f>
        <v>2024</v>
      </c>
      <c r="C685" s="26" t="str">
        <f>TEXT(ТаблДан[[#This Row],[Срок подготовки]],"МММ")</f>
        <v>апр</v>
      </c>
      <c r="D685" s="32">
        <v>45390</v>
      </c>
      <c r="E685" s="32">
        <v>45393</v>
      </c>
      <c r="F685" s="32">
        <v>45391</v>
      </c>
      <c r="G685" s="21">
        <v>45397</v>
      </c>
      <c r="H685" s="22" t="s">
        <v>3</v>
      </c>
      <c r="I685" s="49" t="s">
        <v>30</v>
      </c>
      <c r="J685" s="24" t="s">
        <v>9</v>
      </c>
      <c r="K685" s="25">
        <f>MAX(ТаблДан[Дата подготовки]-ТаблДан[Срок подготовки],0)</f>
        <v>0</v>
      </c>
      <c r="L685" s="25">
        <f>MAX(ТаблДан[[#This Row],[Дата отправки]]-ТаблДан[[#This Row],[Срок отправки]],0)</f>
        <v>0</v>
      </c>
      <c r="M685" s="25">
        <f>IF(ISBLANK(ТаблДан[[#This Row],[Дата подготовки]]),0,-MIN(ТаблДан[Дата подготовки]-ТаблДан[Срок подготовки],0))</f>
        <v>3</v>
      </c>
      <c r="N685" s="25">
        <f>IF(ISBLANK(ТаблДан[[#This Row],[Дата отправки]]),0,-MIN(ТаблДан[Дата отправки]-ТаблДан[Срок отправки],0))</f>
        <v>6</v>
      </c>
      <c r="O685" s="25">
        <f>IF(ISBLANK(ТаблДан[[#This Row],[Дата подготовки]]),0,(ТаблДан[Задержка подготовки]=0)+0)</f>
        <v>1</v>
      </c>
      <c r="P685" s="25">
        <f>IF(ISBLANK(ТаблДан[[#This Row],[Дата подготовки]]),0,1-ТаблДан[[#This Row],[Подготовка без задержки]])</f>
        <v>0</v>
      </c>
      <c r="Q685" s="25">
        <f>IF(ISBLANK(ТаблДан[[#This Row],[Дата отправки]]),0,(ТаблДан[[#This Row],[Задержка отправки]]=0)+0)</f>
        <v>1</v>
      </c>
      <c r="R685" s="25">
        <f>IF(ISBLANK(ТаблДан[[#This Row],[Дата отправки]]),0,1-ТаблДан[[#This Row],[Отправка 
без задержки]])</f>
        <v>0</v>
      </c>
      <c r="S685" s="55" t="str">
        <f>IF(COUNTBLANK(ТаблДан[[#This Row],[Дата подготовки]:[Периодичность]])&gt;0,"Пустые ячейки", "")</f>
        <v/>
      </c>
    </row>
    <row r="686" spans="2:19" hidden="1" x14ac:dyDescent="0.25">
      <c r="B686" s="19">
        <f>YEAR(IF(ISBLANK(ТаблДан[Срок подготовки]),ТаблДан[Срок отправки],ТаблДан[Срок подготовки]))</f>
        <v>2024</v>
      </c>
      <c r="C686" s="26" t="str">
        <f>TEXT(ТаблДан[[#This Row],[Срок подготовки]],"МММ")</f>
        <v>май</v>
      </c>
      <c r="D686" s="71">
        <v>45419</v>
      </c>
      <c r="E686" s="32">
        <v>45425</v>
      </c>
      <c r="F686" s="32">
        <v>45425</v>
      </c>
      <c r="G686" s="21">
        <v>45427</v>
      </c>
      <c r="H686" s="22" t="s">
        <v>3</v>
      </c>
      <c r="I686" s="49" t="s">
        <v>52</v>
      </c>
      <c r="J686" s="24" t="s">
        <v>9</v>
      </c>
      <c r="K686" s="25">
        <f>MAX(ТаблДан[Дата подготовки]-ТаблДан[Срок подготовки],0)</f>
        <v>0</v>
      </c>
      <c r="L686" s="25">
        <f>MAX(ТаблДан[[#This Row],[Дата отправки]]-ТаблДан[[#This Row],[Срок отправки]],0)</f>
        <v>0</v>
      </c>
      <c r="M686" s="25">
        <f>IF(ISBLANK(ТаблДан[[#This Row],[Дата подготовки]]),0,-MIN(ТаблДан[Дата подготовки]-ТаблДан[Срок подготовки],0))</f>
        <v>6</v>
      </c>
      <c r="N686" s="25">
        <f>IF(ISBLANK(ТаблДан[[#This Row],[Дата отправки]]),0,-MIN(ТаблДан[Дата отправки]-ТаблДан[Срок отправки],0))</f>
        <v>2</v>
      </c>
      <c r="O686" s="25">
        <f>IF(ISBLANK(ТаблДан[[#This Row],[Дата подготовки]]),0,(ТаблДан[Задержка подготовки]=0)+0)</f>
        <v>1</v>
      </c>
      <c r="P686" s="25">
        <f>IF(ISBLANK(ТаблДан[[#This Row],[Дата подготовки]]),0,1-ТаблДан[[#This Row],[Подготовка без задержки]])</f>
        <v>0</v>
      </c>
      <c r="Q686" s="25">
        <f>IF(ISBLANK(ТаблДан[[#This Row],[Дата отправки]]),0,(ТаблДан[[#This Row],[Задержка отправки]]=0)+0)</f>
        <v>1</v>
      </c>
      <c r="R686" s="25">
        <f>IF(ISBLANK(ТаблДан[[#This Row],[Дата отправки]]),0,1-ТаблДан[[#This Row],[Отправка 
без задержки]])</f>
        <v>0</v>
      </c>
      <c r="S686" s="55" t="str">
        <f>IF(COUNTBLANK(ТаблДан[[#This Row],[Дата подготовки]:[Периодичность]])&gt;0,"Пустые ячейки", "")</f>
        <v/>
      </c>
    </row>
    <row r="687" spans="2:19" hidden="1" x14ac:dyDescent="0.25">
      <c r="B687" s="19">
        <f>YEAR(IF(ISBLANK(ТаблДан[Срок подготовки]),ТаблДан[Срок отправки],ТаблДан[Срок подготовки]))</f>
        <v>2024</v>
      </c>
      <c r="C687" s="26" t="str">
        <f>TEXT(ТаблДан[[#This Row],[Срок подготовки]],"МММ")</f>
        <v>июн</v>
      </c>
      <c r="D687" s="32">
        <v>45439</v>
      </c>
      <c r="E687" s="32">
        <v>45456</v>
      </c>
      <c r="F687" s="32">
        <v>45440</v>
      </c>
      <c r="G687" s="21">
        <v>45460</v>
      </c>
      <c r="H687" s="22" t="s">
        <v>3</v>
      </c>
      <c r="I687" s="49" t="s">
        <v>52</v>
      </c>
      <c r="J687" s="24" t="s">
        <v>9</v>
      </c>
      <c r="K687" s="25">
        <f>MAX(ТаблДан[Дата подготовки]-ТаблДан[Срок подготовки],0)</f>
        <v>0</v>
      </c>
      <c r="L687" s="25">
        <f>MAX(ТаблДан[[#This Row],[Дата отправки]]-ТаблДан[[#This Row],[Срок отправки]],0)</f>
        <v>0</v>
      </c>
      <c r="M687" s="25">
        <f>IF(ISBLANK(ТаблДан[[#This Row],[Дата подготовки]]),0,-MIN(ТаблДан[Дата подготовки]-ТаблДан[Срок подготовки],0))</f>
        <v>17</v>
      </c>
      <c r="N687" s="25">
        <f>IF(ISBLANK(ТаблДан[[#This Row],[Дата отправки]]),0,-MIN(ТаблДан[Дата отправки]-ТаблДан[Срок отправки],0))</f>
        <v>20</v>
      </c>
      <c r="O687" s="25">
        <f>IF(ISBLANK(ТаблДан[[#This Row],[Дата подготовки]]),0,(ТаблДан[Задержка подготовки]=0)+0)</f>
        <v>1</v>
      </c>
      <c r="P687" s="25">
        <f>IF(ISBLANK(ТаблДан[[#This Row],[Дата подготовки]]),0,1-ТаблДан[[#This Row],[Подготовка без задержки]])</f>
        <v>0</v>
      </c>
      <c r="Q687" s="25">
        <f>IF(ISBLANK(ТаблДан[[#This Row],[Дата отправки]]),0,(ТаблДан[[#This Row],[Задержка отправки]]=0)+0)</f>
        <v>1</v>
      </c>
      <c r="R687" s="25">
        <f>IF(ISBLANK(ТаблДан[[#This Row],[Дата отправки]]),0,1-ТаблДан[[#This Row],[Отправка 
без задержки]])</f>
        <v>0</v>
      </c>
      <c r="S687" s="55" t="str">
        <f>IF(COUNTBLANK(ТаблДан[[#This Row],[Дата подготовки]:[Периодичность]])&gt;0,"Пустые ячейки", "")</f>
        <v/>
      </c>
    </row>
    <row r="688" spans="2:19" hidden="1" x14ac:dyDescent="0.25">
      <c r="B688" s="19">
        <f>YEAR(IF(ISBLANK(ТаблДан[Срок подготовки]),ТаблДан[Срок отправки],ТаблДан[Срок подготовки]))</f>
        <v>2024</v>
      </c>
      <c r="C688" s="26" t="str">
        <f>TEXT(ТаблДан[[#This Row],[Срок подготовки]],"МММ")</f>
        <v>июл</v>
      </c>
      <c r="D688" s="32">
        <v>45481</v>
      </c>
      <c r="E688" s="32">
        <v>45484</v>
      </c>
      <c r="F688" s="32">
        <v>45482</v>
      </c>
      <c r="G688" s="21">
        <v>45488</v>
      </c>
      <c r="H688" s="22" t="s">
        <v>3</v>
      </c>
      <c r="I688" s="49" t="s">
        <v>52</v>
      </c>
      <c r="J688" s="24" t="s">
        <v>9</v>
      </c>
      <c r="K688" s="25">
        <f>MAX(ТаблДан[Дата подготовки]-ТаблДан[Срок подготовки],0)</f>
        <v>0</v>
      </c>
      <c r="L688" s="25">
        <f>MAX(ТаблДан[[#This Row],[Дата отправки]]-ТаблДан[[#This Row],[Срок отправки]],0)</f>
        <v>0</v>
      </c>
      <c r="M688" s="25">
        <f>IF(ISBLANK(ТаблДан[[#This Row],[Дата подготовки]]),0,-MIN(ТаблДан[Дата подготовки]-ТаблДан[Срок подготовки],0))</f>
        <v>3</v>
      </c>
      <c r="N688" s="25">
        <f>IF(ISBLANK(ТаблДан[[#This Row],[Дата отправки]]),0,-MIN(ТаблДан[Дата отправки]-ТаблДан[Срок отправки],0))</f>
        <v>6</v>
      </c>
      <c r="O688" s="25">
        <f>IF(ISBLANK(ТаблДан[[#This Row],[Дата подготовки]]),0,(ТаблДан[Задержка подготовки]=0)+0)</f>
        <v>1</v>
      </c>
      <c r="P688" s="25">
        <f>IF(ISBLANK(ТаблДан[[#This Row],[Дата подготовки]]),0,1-ТаблДан[[#This Row],[Подготовка без задержки]])</f>
        <v>0</v>
      </c>
      <c r="Q688" s="25">
        <f>IF(ISBLANK(ТаблДан[[#This Row],[Дата отправки]]),0,(ТаблДан[[#This Row],[Задержка отправки]]=0)+0)</f>
        <v>1</v>
      </c>
      <c r="R688" s="25">
        <f>IF(ISBLANK(ТаблДан[[#This Row],[Дата отправки]]),0,1-ТаблДан[[#This Row],[Отправка 
без задержки]])</f>
        <v>0</v>
      </c>
      <c r="S688" s="55" t="str">
        <f>IF(COUNTBLANK(ТаблДан[[#This Row],[Дата подготовки]:[Периодичность]])&gt;0,"Пустые ячейки", "")</f>
        <v/>
      </c>
    </row>
    <row r="689" spans="2:19" hidden="1" x14ac:dyDescent="0.25">
      <c r="B689" s="19">
        <f>YEAR(IF(ISBLANK(ТаблДан[Срок подготовки]),ТаблДан[Срок отправки],ТаблДан[Срок подготовки]))</f>
        <v>2024</v>
      </c>
      <c r="C689" s="26" t="str">
        <f>TEXT(ТаблДан[[#This Row],[Срок подготовки]],"МММ")</f>
        <v>авг</v>
      </c>
      <c r="D689" s="32">
        <v>45506</v>
      </c>
      <c r="E689" s="32">
        <v>45517</v>
      </c>
      <c r="F689" s="32">
        <v>45512</v>
      </c>
      <c r="G689" s="21">
        <v>45519</v>
      </c>
      <c r="H689" s="22" t="s">
        <v>3</v>
      </c>
      <c r="I689" s="49" t="s">
        <v>52</v>
      </c>
      <c r="J689" s="24" t="s">
        <v>9</v>
      </c>
      <c r="K689" s="25">
        <f>MAX(ТаблДан[Дата подготовки]-ТаблДан[Срок подготовки],0)</f>
        <v>0</v>
      </c>
      <c r="L689" s="25">
        <f>MAX(ТаблДан[[#This Row],[Дата отправки]]-ТаблДан[[#This Row],[Срок отправки]],0)</f>
        <v>0</v>
      </c>
      <c r="M689" s="25">
        <f>IF(ISBLANK(ТаблДан[[#This Row],[Дата подготовки]]),0,-MIN(ТаблДан[Дата подготовки]-ТаблДан[Срок подготовки],0))</f>
        <v>11</v>
      </c>
      <c r="N689" s="25">
        <f>IF(ISBLANK(ТаблДан[[#This Row],[Дата отправки]]),0,-MIN(ТаблДан[Дата отправки]-ТаблДан[Срок отправки],0))</f>
        <v>7</v>
      </c>
      <c r="O689" s="25">
        <f>IF(ISBLANK(ТаблДан[[#This Row],[Дата подготовки]]),0,(ТаблДан[Задержка подготовки]=0)+0)</f>
        <v>1</v>
      </c>
      <c r="P689" s="25">
        <f>IF(ISBLANK(ТаблДан[[#This Row],[Дата подготовки]]),0,1-ТаблДан[[#This Row],[Подготовка без задержки]])</f>
        <v>0</v>
      </c>
      <c r="Q689" s="25">
        <f>IF(ISBLANK(ТаблДан[[#This Row],[Дата отправки]]),0,(ТаблДан[[#This Row],[Задержка отправки]]=0)+0)</f>
        <v>1</v>
      </c>
      <c r="R689" s="25">
        <f>IF(ISBLANK(ТаблДан[[#This Row],[Дата отправки]]),0,1-ТаблДан[[#This Row],[Отправка 
без задержки]])</f>
        <v>0</v>
      </c>
      <c r="S689" s="55" t="str">
        <f>IF(COUNTBLANK(ТаблДан[[#This Row],[Дата подготовки]:[Периодичность]])&gt;0,"Пустые ячейки", "")</f>
        <v/>
      </c>
    </row>
    <row r="690" spans="2:19" hidden="1" x14ac:dyDescent="0.25">
      <c r="B690" s="19">
        <f>YEAR(IF(ISBLANK(ТаблДан[Срок подготовки]),ТаблДан[Срок отправки],ТаблДан[Срок подготовки]))</f>
        <v>2024</v>
      </c>
      <c r="C690" s="26" t="str">
        <f>TEXT(ТаблДан[[#This Row],[Срок подготовки]],"МММ")</f>
        <v>сен</v>
      </c>
      <c r="D690" s="32">
        <v>45541</v>
      </c>
      <c r="E690" s="32">
        <v>45547</v>
      </c>
      <c r="F690" s="32">
        <v>45544</v>
      </c>
      <c r="G690" s="21">
        <v>45551</v>
      </c>
      <c r="H690" s="22" t="s">
        <v>3</v>
      </c>
      <c r="I690" s="49" t="s">
        <v>52</v>
      </c>
      <c r="J690" s="24" t="s">
        <v>9</v>
      </c>
      <c r="K690" s="25">
        <f>MAX(ТаблДан[Дата подготовки]-ТаблДан[Срок подготовки],0)</f>
        <v>0</v>
      </c>
      <c r="L690" s="25">
        <f>MAX(ТаблДан[[#This Row],[Дата отправки]]-ТаблДан[[#This Row],[Срок отправки]],0)</f>
        <v>0</v>
      </c>
      <c r="M690" s="25">
        <f>IF(ISBLANK(ТаблДан[[#This Row],[Дата подготовки]]),0,-MIN(ТаблДан[Дата подготовки]-ТаблДан[Срок подготовки],0))</f>
        <v>6</v>
      </c>
      <c r="N690" s="25">
        <f>IF(ISBLANK(ТаблДан[[#This Row],[Дата отправки]]),0,-MIN(ТаблДан[Дата отправки]-ТаблДан[Срок отправки],0))</f>
        <v>7</v>
      </c>
      <c r="O690" s="25">
        <f>IF(ISBLANK(ТаблДан[[#This Row],[Дата подготовки]]),0,(ТаблДан[Задержка подготовки]=0)+0)</f>
        <v>1</v>
      </c>
      <c r="P690" s="25">
        <f>IF(ISBLANK(ТаблДан[[#This Row],[Дата подготовки]]),0,1-ТаблДан[[#This Row],[Подготовка без задержки]])</f>
        <v>0</v>
      </c>
      <c r="Q690" s="25">
        <f>IF(ISBLANK(ТаблДан[[#This Row],[Дата отправки]]),0,(ТаблДан[[#This Row],[Задержка отправки]]=0)+0)</f>
        <v>1</v>
      </c>
      <c r="R690" s="25">
        <f>IF(ISBLANK(ТаблДан[[#This Row],[Дата отправки]]),0,1-ТаблДан[[#This Row],[Отправка 
без задержки]])</f>
        <v>0</v>
      </c>
      <c r="S690" s="55" t="str">
        <f>IF(COUNTBLANK(ТаблДан[[#This Row],[Дата подготовки]:[Периодичность]])&gt;0,"Пустые ячейки", "")</f>
        <v/>
      </c>
    </row>
    <row r="691" spans="2:19" hidden="1" x14ac:dyDescent="0.25">
      <c r="B691" s="19">
        <f>YEAR(IF(ISBLANK(ТаблДан[Срок подготовки]),ТаблДан[Срок отправки],ТаблДан[Срок подготовки]))</f>
        <v>2024</v>
      </c>
      <c r="C691" s="26" t="str">
        <f>TEXT(ТаблДан[[#This Row],[Срок подготовки]],"МММ")</f>
        <v>окт</v>
      </c>
      <c r="D691" s="32">
        <v>45573</v>
      </c>
      <c r="E691" s="32">
        <v>45576</v>
      </c>
      <c r="F691" s="32">
        <v>45579</v>
      </c>
      <c r="G691" s="21">
        <v>45580</v>
      </c>
      <c r="H691" s="22" t="s">
        <v>3</v>
      </c>
      <c r="I691" s="49" t="s">
        <v>52</v>
      </c>
      <c r="J691" s="24" t="s">
        <v>9</v>
      </c>
      <c r="K691" s="25">
        <f>MAX(ТаблДан[Дата подготовки]-ТаблДан[Срок подготовки],0)</f>
        <v>0</v>
      </c>
      <c r="L691" s="25">
        <f>MAX(ТаблДан[[#This Row],[Дата отправки]]-ТаблДан[[#This Row],[Срок отправки]],0)</f>
        <v>0</v>
      </c>
      <c r="M691" s="25">
        <f>IF(ISBLANK(ТаблДан[[#This Row],[Дата подготовки]]),0,-MIN(ТаблДан[Дата подготовки]-ТаблДан[Срок подготовки],0))</f>
        <v>3</v>
      </c>
      <c r="N691" s="25">
        <f>IF(ISBLANK(ТаблДан[[#This Row],[Дата отправки]]),0,-MIN(ТаблДан[Дата отправки]-ТаблДан[Срок отправки],0))</f>
        <v>1</v>
      </c>
      <c r="O691" s="25">
        <f>IF(ISBLANK(ТаблДан[[#This Row],[Дата подготовки]]),0,(ТаблДан[Задержка подготовки]=0)+0)</f>
        <v>1</v>
      </c>
      <c r="P691" s="25">
        <f>IF(ISBLANK(ТаблДан[[#This Row],[Дата подготовки]]),0,1-ТаблДан[[#This Row],[Подготовка без задержки]])</f>
        <v>0</v>
      </c>
      <c r="Q691" s="25">
        <f>IF(ISBLANK(ТаблДан[[#This Row],[Дата отправки]]),0,(ТаблДан[[#This Row],[Задержка отправки]]=0)+0)</f>
        <v>1</v>
      </c>
      <c r="R691" s="25">
        <f>IF(ISBLANK(ТаблДан[[#This Row],[Дата отправки]]),0,1-ТаблДан[[#This Row],[Отправка 
без задержки]])</f>
        <v>0</v>
      </c>
      <c r="S691" s="55" t="str">
        <f>IF(COUNTBLANK(ТаблДан[[#This Row],[Дата подготовки]:[Периодичность]])&gt;0,"Пустые ячейки", "")</f>
        <v/>
      </c>
    </row>
    <row r="692" spans="2:19" hidden="1" x14ac:dyDescent="0.25">
      <c r="B692" s="19">
        <f>YEAR(IF(ISBLANK(ТаблДан[Срок подготовки]),ТаблДан[Срок отправки],ТаблДан[Срок подготовки]))</f>
        <v>2024</v>
      </c>
      <c r="C692" s="26" t="str">
        <f>TEXT(ТаблДан[[#This Row],[Срок подготовки]],"МММ")</f>
        <v>ноя</v>
      </c>
      <c r="D692" s="32">
        <v>45609</v>
      </c>
      <c r="E692" s="32">
        <v>45609</v>
      </c>
      <c r="F692" s="32">
        <v>45610</v>
      </c>
      <c r="G692" s="21">
        <v>45611</v>
      </c>
      <c r="H692" s="22" t="s">
        <v>3</v>
      </c>
      <c r="I692" s="49" t="s">
        <v>52</v>
      </c>
      <c r="J692" s="24" t="s">
        <v>9</v>
      </c>
      <c r="K692" s="25">
        <f>MAX(ТаблДан[Дата подготовки]-ТаблДан[Срок подготовки],0)</f>
        <v>0</v>
      </c>
      <c r="L692" s="25">
        <f>MAX(ТаблДан[[#This Row],[Дата отправки]]-ТаблДан[[#This Row],[Срок отправки]],0)</f>
        <v>0</v>
      </c>
      <c r="M692" s="25">
        <f>IF(ISBLANK(ТаблДан[[#This Row],[Дата подготовки]]),0,-MIN(ТаблДан[Дата подготовки]-ТаблДан[Срок подготовки],0))</f>
        <v>0</v>
      </c>
      <c r="N692" s="25">
        <f>IF(ISBLANK(ТаблДан[[#This Row],[Дата отправки]]),0,-MIN(ТаблДан[Дата отправки]-ТаблДан[Срок отправки],0))</f>
        <v>1</v>
      </c>
      <c r="O692" s="25">
        <f>IF(ISBLANK(ТаблДан[[#This Row],[Дата подготовки]]),0,(ТаблДан[Задержка подготовки]=0)+0)</f>
        <v>1</v>
      </c>
      <c r="P692" s="25">
        <f>IF(ISBLANK(ТаблДан[[#This Row],[Дата подготовки]]),0,1-ТаблДан[[#This Row],[Подготовка без задержки]])</f>
        <v>0</v>
      </c>
      <c r="Q692" s="25">
        <f>IF(ISBLANK(ТаблДан[[#This Row],[Дата отправки]]),0,(ТаблДан[[#This Row],[Задержка отправки]]=0)+0)</f>
        <v>1</v>
      </c>
      <c r="R692" s="25">
        <f>IF(ISBLANK(ТаблДан[[#This Row],[Дата отправки]]),0,1-ТаблДан[[#This Row],[Отправка 
без задержки]])</f>
        <v>0</v>
      </c>
      <c r="S692" s="55" t="str">
        <f>IF(COUNTBLANK(ТаблДан[[#This Row],[Дата подготовки]:[Периодичность]])&gt;0,"Пустые ячейки", "")</f>
        <v/>
      </c>
    </row>
    <row r="693" spans="2:19" hidden="1" x14ac:dyDescent="0.25">
      <c r="B693" s="19">
        <f>YEAR(IF(ISBLANK(ТаблДан[Срок подготовки]),ТаблДан[Срок отправки],ТаблДан[Срок подготовки]))</f>
        <v>2024</v>
      </c>
      <c r="C693" s="26" t="str">
        <f>TEXT(ТаблДан[[#This Row],[Срок подготовки]],"МММ")</f>
        <v>дек</v>
      </c>
      <c r="D693" s="32">
        <v>45631</v>
      </c>
      <c r="E693" s="32">
        <v>45638</v>
      </c>
      <c r="F693" s="32">
        <v>45636</v>
      </c>
      <c r="G693" s="21">
        <v>45642</v>
      </c>
      <c r="H693" s="22" t="s">
        <v>3</v>
      </c>
      <c r="I693" s="49" t="s">
        <v>52</v>
      </c>
      <c r="J693" s="24" t="s">
        <v>9</v>
      </c>
      <c r="K693" s="25">
        <f>MAX(ТаблДан[Дата подготовки]-ТаблДан[Срок подготовки],0)</f>
        <v>0</v>
      </c>
      <c r="L693" s="25">
        <f>MAX(ТаблДан[[#This Row],[Дата отправки]]-ТаблДан[[#This Row],[Срок отправки]],0)</f>
        <v>0</v>
      </c>
      <c r="M693" s="25">
        <f>IF(ISBLANK(ТаблДан[[#This Row],[Дата подготовки]]),0,-MIN(ТаблДан[Дата подготовки]-ТаблДан[Срок подготовки],0))</f>
        <v>7</v>
      </c>
      <c r="N693" s="25">
        <f>IF(ISBLANK(ТаблДан[[#This Row],[Дата отправки]]),0,-MIN(ТаблДан[Дата отправки]-ТаблДан[Срок отправки],0))</f>
        <v>6</v>
      </c>
      <c r="O693" s="25">
        <f>IF(ISBLANK(ТаблДан[[#This Row],[Дата подготовки]]),0,(ТаблДан[Задержка подготовки]=0)+0)</f>
        <v>1</v>
      </c>
      <c r="P693" s="25">
        <f>IF(ISBLANK(ТаблДан[[#This Row],[Дата подготовки]]),0,1-ТаблДан[[#This Row],[Подготовка без задержки]])</f>
        <v>0</v>
      </c>
      <c r="Q693" s="25">
        <f>IF(ISBLANK(ТаблДан[[#This Row],[Дата отправки]]),0,(ТаблДан[[#This Row],[Задержка отправки]]=0)+0)</f>
        <v>1</v>
      </c>
      <c r="R693" s="25">
        <f>IF(ISBLANK(ТаблДан[[#This Row],[Дата отправки]]),0,1-ТаблДан[[#This Row],[Отправка 
без задержки]])</f>
        <v>0</v>
      </c>
      <c r="S693" s="55" t="str">
        <f>IF(COUNTBLANK(ТаблДан[[#This Row],[Дата подготовки]:[Периодичность]])&gt;0,"Пустые ячейки", "")</f>
        <v/>
      </c>
    </row>
    <row r="694" spans="2:19" hidden="1" x14ac:dyDescent="0.25">
      <c r="B694" s="19">
        <f>YEAR(IF(ISBLANK(ТаблДан[Срок подготовки]),ТаблДан[Срок отправки],ТаблДан[Срок подготовки]))</f>
        <v>2024</v>
      </c>
      <c r="C694" s="26" t="str">
        <f>TEXT(ТаблДан[[#This Row],[Срок подготовки]],"МММ")</f>
        <v>янв</v>
      </c>
      <c r="D694" s="32">
        <v>45301</v>
      </c>
      <c r="E694" s="32">
        <v>45302</v>
      </c>
      <c r="F694" s="32">
        <v>45306</v>
      </c>
      <c r="G694" s="21">
        <v>45306</v>
      </c>
      <c r="H694" s="22" t="s">
        <v>3</v>
      </c>
      <c r="I694" s="62" t="s">
        <v>20</v>
      </c>
      <c r="J694" s="24" t="s">
        <v>9</v>
      </c>
      <c r="K694" s="25">
        <f>MAX(ТаблДан[Дата подготовки]-ТаблДан[Срок подготовки],0)</f>
        <v>0</v>
      </c>
      <c r="L694" s="25">
        <f>MAX(ТаблДан[[#This Row],[Дата отправки]]-ТаблДан[[#This Row],[Срок отправки]],0)</f>
        <v>0</v>
      </c>
      <c r="M694" s="25">
        <f>IF(ISBLANK(ТаблДан[[#This Row],[Дата подготовки]]),0,-MIN(ТаблДан[Дата подготовки]-ТаблДан[Срок подготовки],0))</f>
        <v>1</v>
      </c>
      <c r="N694" s="25">
        <f>IF(ISBLANK(ТаблДан[[#This Row],[Дата отправки]]),0,-MIN(ТаблДан[Дата отправки]-ТаблДан[Срок отправки],0))</f>
        <v>0</v>
      </c>
      <c r="O694" s="25">
        <f>IF(ISBLANK(ТаблДан[[#This Row],[Дата подготовки]]),0,(ТаблДан[Задержка подготовки]=0)+0)</f>
        <v>1</v>
      </c>
      <c r="P694" s="25">
        <f>IF(ISBLANK(ТаблДан[[#This Row],[Дата подготовки]]),0,1-ТаблДан[[#This Row],[Подготовка без задержки]])</f>
        <v>0</v>
      </c>
      <c r="Q694" s="25">
        <f>IF(ISBLANK(ТаблДан[[#This Row],[Дата отправки]]),0,(ТаблДан[[#This Row],[Задержка отправки]]=0)+0)</f>
        <v>1</v>
      </c>
      <c r="R694" s="25">
        <f>IF(ISBLANK(ТаблДан[[#This Row],[Дата отправки]]),0,1-ТаблДан[[#This Row],[Отправка 
без задержки]])</f>
        <v>0</v>
      </c>
      <c r="S694" s="55" t="str">
        <f>IF(COUNTBLANK(ТаблДан[[#This Row],[Дата подготовки]:[Периодичность]])&gt;0,"Пустые ячейки", "")</f>
        <v/>
      </c>
    </row>
    <row r="695" spans="2:19" hidden="1" x14ac:dyDescent="0.25">
      <c r="B695" s="19">
        <f>YEAR(IF(ISBLANK(ТаблДан[Срок подготовки]),ТаблДан[Срок отправки],ТаблДан[Срок подготовки]))</f>
        <v>2024</v>
      </c>
      <c r="C695" s="26" t="str">
        <f>TEXT(ТаблДан[[#This Row],[Срок подготовки]],"МММ")</f>
        <v>янв</v>
      </c>
      <c r="D695" s="32">
        <v>45310</v>
      </c>
      <c r="E695" s="32">
        <v>45309</v>
      </c>
      <c r="F695" s="32">
        <v>45310</v>
      </c>
      <c r="G695" s="21">
        <v>45313</v>
      </c>
      <c r="H695" s="22" t="s">
        <v>3</v>
      </c>
      <c r="I695" s="61" t="s">
        <v>73</v>
      </c>
      <c r="J695" s="24" t="s">
        <v>9</v>
      </c>
      <c r="K695" s="25">
        <f>MAX(ТаблДан[Дата подготовки]-ТаблДан[Срок подготовки],0)</f>
        <v>1</v>
      </c>
      <c r="L695" s="25">
        <f>MAX(ТаблДан[[#This Row],[Дата отправки]]-ТаблДан[[#This Row],[Срок отправки]],0)</f>
        <v>0</v>
      </c>
      <c r="M695" s="25">
        <f>IF(ISBLANK(ТаблДан[[#This Row],[Дата подготовки]]),0,-MIN(ТаблДан[Дата подготовки]-ТаблДан[Срок подготовки],0))</f>
        <v>0</v>
      </c>
      <c r="N695" s="25">
        <f>IF(ISBLANK(ТаблДан[[#This Row],[Дата отправки]]),0,-MIN(ТаблДан[Дата отправки]-ТаблДан[Срок отправки],0))</f>
        <v>3</v>
      </c>
      <c r="O695" s="25">
        <f>IF(ISBLANK(ТаблДан[[#This Row],[Дата подготовки]]),0,(ТаблДан[Задержка подготовки]=0)+0)</f>
        <v>0</v>
      </c>
      <c r="P695" s="25">
        <f>IF(ISBLANK(ТаблДан[[#This Row],[Дата подготовки]]),0,1-ТаблДан[[#This Row],[Подготовка без задержки]])</f>
        <v>1</v>
      </c>
      <c r="Q695" s="25">
        <f>IF(ISBLANK(ТаблДан[[#This Row],[Дата отправки]]),0,(ТаблДан[[#This Row],[Задержка отправки]]=0)+0)</f>
        <v>1</v>
      </c>
      <c r="R695" s="25">
        <f>IF(ISBLANK(ТаблДан[[#This Row],[Дата отправки]]),0,1-ТаблДан[[#This Row],[Отправка 
без задержки]])</f>
        <v>0</v>
      </c>
      <c r="S695" s="55" t="str">
        <f>IF(COUNTBLANK(ТаблДан[[#This Row],[Дата подготовки]:[Периодичность]])&gt;0,"Пустые ячейки", "")</f>
        <v/>
      </c>
    </row>
    <row r="696" spans="2:19" x14ac:dyDescent="0.25">
      <c r="B696" s="19">
        <f>YEAR(IF(ISBLANK(ТаблДан[Срок подготовки]),ТаблДан[Срок отправки],ТаблДан[Срок подготовки]))</f>
        <v>2025</v>
      </c>
      <c r="C696" s="26" t="str">
        <f>TEXT(ТаблДан[[#This Row],[Срок подготовки]],"МММ")</f>
        <v>мар</v>
      </c>
      <c r="D696" s="28">
        <v>45727</v>
      </c>
      <c r="E696" s="32">
        <v>45729</v>
      </c>
      <c r="F696" s="32">
        <v>45728</v>
      </c>
      <c r="G696" s="21">
        <v>45733</v>
      </c>
      <c r="H696" s="22" t="s">
        <v>3</v>
      </c>
      <c r="I696" s="61" t="s">
        <v>53</v>
      </c>
      <c r="J696" s="24" t="s">
        <v>9</v>
      </c>
      <c r="K696" s="25">
        <f>MAX(ТаблДан[Дата подготовки]-ТаблДан[Срок подготовки],0)</f>
        <v>0</v>
      </c>
      <c r="L696" s="25">
        <f>MAX(ТаблДан[[#This Row],[Дата отправки]]-ТаблДан[[#This Row],[Срок отправки]],0)</f>
        <v>0</v>
      </c>
      <c r="M696" s="25">
        <f>IF(ISBLANK(ТаблДан[[#This Row],[Дата подготовки]]),0,-MIN(ТаблДан[Дата подготовки]-ТаблДан[Срок подготовки],0))</f>
        <v>2</v>
      </c>
      <c r="N696" s="25">
        <f>IF(ISBLANK(ТаблДан[[#This Row],[Дата отправки]]),0,-MIN(ТаблДан[Дата отправки]-ТаблДан[Срок отправки],0))</f>
        <v>5</v>
      </c>
      <c r="O696" s="25">
        <f>IF(ISBLANK(ТаблДан[[#This Row],[Дата подготовки]]),0,(ТаблДан[Задержка подготовки]=0)+0)</f>
        <v>1</v>
      </c>
      <c r="P696" s="25">
        <f>IF(ISBLANK(ТаблДан[[#This Row],[Дата подготовки]]),0,1-ТаблДан[[#This Row],[Подготовка без задержки]])</f>
        <v>0</v>
      </c>
      <c r="Q696" s="25">
        <f>IF(ISBLANK(ТаблДан[[#This Row],[Дата отправки]]),0,(ТаблДан[[#This Row],[Задержка отправки]]=0)+0)</f>
        <v>1</v>
      </c>
      <c r="R696" s="25">
        <f>IF(ISBLANK(ТаблДан[[#This Row],[Дата отправки]]),0,1-ТаблДан[[#This Row],[Отправка 
без задержки]])</f>
        <v>0</v>
      </c>
      <c r="S696" s="46" t="str">
        <f>IF(COUNTBLANK(ТаблДан[[#This Row],[Дата подготовки]:[Периодичность]])&gt;0,"Пустые ячейки", "")</f>
        <v/>
      </c>
    </row>
    <row r="697" spans="2:19" hidden="1" x14ac:dyDescent="0.25">
      <c r="B697" s="19">
        <f>YEAR(IF(ISBLANK(ТаблДан[Срок подготовки]),ТаблДан[Срок отправки],ТаблДан[Срок подготовки]))</f>
        <v>2025</v>
      </c>
      <c r="C697" s="26" t="str">
        <f>TEXT(ТаблДан[[#This Row],[Срок подготовки]],"МММ")</f>
        <v>фев</v>
      </c>
      <c r="D697" s="83">
        <v>45698</v>
      </c>
      <c r="E697" s="32">
        <v>45701</v>
      </c>
      <c r="F697" s="32">
        <v>45700</v>
      </c>
      <c r="G697" s="21">
        <v>45705</v>
      </c>
      <c r="H697" s="22" t="s">
        <v>3</v>
      </c>
      <c r="I697" s="61" t="s">
        <v>52</v>
      </c>
      <c r="J697" s="24" t="s">
        <v>9</v>
      </c>
      <c r="K697" s="25">
        <f>MAX(ТаблДан[Дата подготовки]-ТаблДан[Срок подготовки],0)</f>
        <v>0</v>
      </c>
      <c r="L697" s="25">
        <f>MAX(ТаблДан[[#This Row],[Дата отправки]]-ТаблДан[[#This Row],[Срок отправки]],0)</f>
        <v>0</v>
      </c>
      <c r="M697" s="25">
        <f>IF(ISBLANK(ТаблДан[[#This Row],[Дата подготовки]]),0,-MIN(ТаблДан[Дата подготовки]-ТаблДан[Срок подготовки],0))</f>
        <v>3</v>
      </c>
      <c r="N697" s="25">
        <f>IF(ISBLANK(ТаблДан[[#This Row],[Дата отправки]]),0,-MIN(ТаблДан[Дата отправки]-ТаблДан[Срок отправки],0))</f>
        <v>5</v>
      </c>
      <c r="O697" s="25">
        <f>IF(ISBLANK(ТаблДан[[#This Row],[Дата подготовки]]),0,(ТаблДан[Задержка подготовки]=0)+0)</f>
        <v>1</v>
      </c>
      <c r="P697" s="25">
        <f>IF(ISBLANK(ТаблДан[[#This Row],[Дата подготовки]]),0,1-ТаблДан[[#This Row],[Подготовка без задержки]])</f>
        <v>0</v>
      </c>
      <c r="Q697" s="25">
        <f>IF(ISBLANK(ТаблДан[[#This Row],[Дата отправки]]),0,(ТаблДан[[#This Row],[Задержка отправки]]=0)+0)</f>
        <v>1</v>
      </c>
      <c r="R697" s="25">
        <f>IF(ISBLANK(ТаблДан[[#This Row],[Дата отправки]]),0,1-ТаблДан[[#This Row],[Отправка 
без задержки]])</f>
        <v>0</v>
      </c>
      <c r="S697" s="84" t="str">
        <f>IF(COUNTBLANK(ТаблДан[[#This Row],[Дата подготовки]:[Периодичность]])&gt;0,"Пустые ячейки", "")</f>
        <v/>
      </c>
    </row>
    <row r="698" spans="2:19" hidden="1" x14ac:dyDescent="0.25">
      <c r="B698" s="19">
        <f>YEAR(IF(ISBLANK(ТаблДан[Срок подготовки]),ТаблДан[Срок отправки],ТаблДан[Срок подготовки]))</f>
        <v>2024</v>
      </c>
      <c r="C698" s="26" t="str">
        <f>TEXT(ТаблДан[[#This Row],[Срок подготовки]],"МММ")</f>
        <v>фев</v>
      </c>
      <c r="D698" s="32">
        <v>45331</v>
      </c>
      <c r="E698" s="32">
        <v>45334</v>
      </c>
      <c r="F698" s="32">
        <v>45334</v>
      </c>
      <c r="G698" s="21">
        <v>45336</v>
      </c>
      <c r="H698" s="22" t="s">
        <v>3</v>
      </c>
      <c r="I698" s="49" t="s">
        <v>73</v>
      </c>
      <c r="J698" s="24" t="s">
        <v>9</v>
      </c>
      <c r="K698" s="25">
        <f>MAX(ТаблДан[Дата подготовки]-ТаблДан[Срок подготовки],0)</f>
        <v>0</v>
      </c>
      <c r="L698" s="25">
        <f>MAX(ТаблДан[[#This Row],[Дата отправки]]-ТаблДан[[#This Row],[Срок отправки]],0)</f>
        <v>0</v>
      </c>
      <c r="M698" s="25">
        <f>IF(ISBLANK(ТаблДан[[#This Row],[Дата подготовки]]),0,-MIN(ТаблДан[Дата подготовки]-ТаблДан[Срок подготовки],0))</f>
        <v>3</v>
      </c>
      <c r="N698" s="25">
        <f>IF(ISBLANK(ТаблДан[[#This Row],[Дата отправки]]),0,-MIN(ТаблДан[Дата отправки]-ТаблДан[Срок отправки],0))</f>
        <v>2</v>
      </c>
      <c r="O698" s="25">
        <f>IF(ISBLANK(ТаблДан[[#This Row],[Дата подготовки]]),0,(ТаблДан[Задержка подготовки]=0)+0)</f>
        <v>1</v>
      </c>
      <c r="P698" s="25">
        <f>IF(ISBLANK(ТаблДан[[#This Row],[Дата подготовки]]),0,1-ТаблДан[[#This Row],[Подготовка без задержки]])</f>
        <v>0</v>
      </c>
      <c r="Q698" s="25">
        <f>IF(ISBLANK(ТаблДан[[#This Row],[Дата отправки]]),0,(ТаблДан[[#This Row],[Задержка отправки]]=0)+0)</f>
        <v>1</v>
      </c>
      <c r="R698" s="25">
        <f>IF(ISBLANK(ТаблДан[[#This Row],[Дата отправки]]),0,1-ТаблДан[[#This Row],[Отправка 
без задержки]])</f>
        <v>0</v>
      </c>
      <c r="S698" s="55" t="str">
        <f>IF(COUNTBLANK(ТаблДан[[#This Row],[Дата подготовки]:[Периодичность]])&gt;0,"Пустые ячейки", "")</f>
        <v/>
      </c>
    </row>
    <row r="699" spans="2:19" hidden="1" x14ac:dyDescent="0.25">
      <c r="B699" s="19">
        <f>YEAR(IF(ISBLANK(ТаблДан[Срок подготовки]),ТаблДан[Срок отправки],ТаблДан[Срок подготовки]))</f>
        <v>2024</v>
      </c>
      <c r="C699" s="26" t="str">
        <f>TEXT(ТаблДан[[#This Row],[Срок подготовки]],"МММ")</f>
        <v>мар</v>
      </c>
      <c r="D699" s="32">
        <v>45362</v>
      </c>
      <c r="E699" s="32">
        <v>45364</v>
      </c>
      <c r="F699" s="32">
        <v>45363</v>
      </c>
      <c r="G699" s="21">
        <v>45366</v>
      </c>
      <c r="H699" s="22" t="s">
        <v>3</v>
      </c>
      <c r="I699" s="62" t="s">
        <v>20</v>
      </c>
      <c r="J699" s="24" t="s">
        <v>9</v>
      </c>
      <c r="K699" s="25">
        <f>MAX(ТаблДан[Дата подготовки]-ТаблДан[Срок подготовки],0)</f>
        <v>0</v>
      </c>
      <c r="L699" s="25">
        <f>MAX(ТаблДан[[#This Row],[Дата отправки]]-ТаблДан[[#This Row],[Срок отправки]],0)</f>
        <v>0</v>
      </c>
      <c r="M699" s="25">
        <f>IF(ISBLANK(ТаблДан[[#This Row],[Дата подготовки]]),0,-MIN(ТаблДан[Дата подготовки]-ТаблДан[Срок подготовки],0))</f>
        <v>2</v>
      </c>
      <c r="N699" s="25">
        <f>IF(ISBLANK(ТаблДан[[#This Row],[Дата отправки]]),0,-MIN(ТаблДан[Дата отправки]-ТаблДан[Срок отправки],0))</f>
        <v>3</v>
      </c>
      <c r="O699" s="25">
        <f>IF(ISBLANK(ТаблДан[[#This Row],[Дата подготовки]]),0,(ТаблДан[Задержка подготовки]=0)+0)</f>
        <v>1</v>
      </c>
      <c r="P699" s="25">
        <f>IF(ISBLANK(ТаблДан[[#This Row],[Дата подготовки]]),0,1-ТаблДан[[#This Row],[Подготовка без задержки]])</f>
        <v>0</v>
      </c>
      <c r="Q699" s="25">
        <f>IF(ISBLANK(ТаблДан[[#This Row],[Дата отправки]]),0,(ТаблДан[[#This Row],[Задержка отправки]]=0)+0)</f>
        <v>1</v>
      </c>
      <c r="R699" s="25">
        <f>IF(ISBLANK(ТаблДан[[#This Row],[Дата отправки]]),0,1-ТаблДан[[#This Row],[Отправка 
без задержки]])</f>
        <v>0</v>
      </c>
      <c r="S699" s="46" t="str">
        <f>IF(COUNTBLANK(ТаблДан[[#This Row],[Дата подготовки]:[Периодичность]])&gt;0,"Пустые ячейки", "")</f>
        <v/>
      </c>
    </row>
    <row r="700" spans="2:19" x14ac:dyDescent="0.25">
      <c r="B700" s="19">
        <f>YEAR(IF(ISBLANK(ТаблДан[Срок подготовки]),ТаблДан[Срок отправки],ТаблДан[Срок подготовки]))</f>
        <v>2025</v>
      </c>
      <c r="C700" s="26" t="str">
        <f>TEXT(ТаблДан[[#This Row],[Срок подготовки]],"МММ")</f>
        <v>мар</v>
      </c>
      <c r="D700" s="28">
        <v>45727</v>
      </c>
      <c r="E700" s="32">
        <v>45729</v>
      </c>
      <c r="F700" s="32">
        <v>45728</v>
      </c>
      <c r="G700" s="21">
        <v>45733</v>
      </c>
      <c r="H700" s="22" t="s">
        <v>3</v>
      </c>
      <c r="I700" s="62" t="s">
        <v>52</v>
      </c>
      <c r="J700" s="24" t="s">
        <v>9</v>
      </c>
      <c r="K700" s="25">
        <f>MAX(ТаблДан[Дата подготовки]-ТаблДан[Срок подготовки],0)</f>
        <v>0</v>
      </c>
      <c r="L700" s="25">
        <f>MAX(ТаблДан[[#This Row],[Дата отправки]]-ТаблДан[[#This Row],[Срок отправки]],0)</f>
        <v>0</v>
      </c>
      <c r="M700" s="25">
        <f>IF(ISBLANK(ТаблДан[[#This Row],[Дата подготовки]]),0,-MIN(ТаблДан[Дата подготовки]-ТаблДан[Срок подготовки],0))</f>
        <v>2</v>
      </c>
      <c r="N700" s="25">
        <f>IF(ISBLANK(ТаблДан[[#This Row],[Дата отправки]]),0,-MIN(ТаблДан[Дата отправки]-ТаблДан[Срок отправки],0))</f>
        <v>5</v>
      </c>
      <c r="O700" s="25">
        <f>IF(ISBLANK(ТаблДан[[#This Row],[Дата подготовки]]),0,(ТаблДан[Задержка подготовки]=0)+0)</f>
        <v>1</v>
      </c>
      <c r="P700" s="25">
        <f>IF(ISBLANK(ТаблДан[[#This Row],[Дата подготовки]]),0,1-ТаблДан[[#This Row],[Подготовка без задержки]])</f>
        <v>0</v>
      </c>
      <c r="Q700" s="25">
        <f>IF(ISBLANK(ТаблДан[[#This Row],[Дата отправки]]),0,(ТаблДан[[#This Row],[Задержка отправки]]=0)+0)</f>
        <v>1</v>
      </c>
      <c r="R700" s="25">
        <f>IF(ISBLANK(ТаблДан[[#This Row],[Дата отправки]]),0,1-ТаблДан[[#This Row],[Отправка 
без задержки]])</f>
        <v>0</v>
      </c>
      <c r="S700" s="46" t="str">
        <f>IF(COUNTBLANK(ТаблДан[[#This Row],[Дата подготовки]:[Периодичность]])&gt;0,"Пустые ячейки", "")</f>
        <v/>
      </c>
    </row>
    <row r="701" spans="2:19" hidden="1" x14ac:dyDescent="0.25">
      <c r="B701" s="19">
        <f>YEAR(IF(ISBLANK(ТаблДан[Срок подготовки]),ТаблДан[Срок отправки],ТаблДан[Срок подготовки]))</f>
        <v>2025</v>
      </c>
      <c r="C701" s="26" t="str">
        <f>TEXT(ТаблДан[[#This Row],[Срок подготовки]],"МММ")</f>
        <v>фев</v>
      </c>
      <c r="D701" s="83">
        <v>45698</v>
      </c>
      <c r="E701" s="32">
        <v>45701</v>
      </c>
      <c r="F701" s="32">
        <v>45700</v>
      </c>
      <c r="G701" s="21">
        <v>45705</v>
      </c>
      <c r="H701" s="22" t="s">
        <v>3</v>
      </c>
      <c r="I701" s="62" t="s">
        <v>73</v>
      </c>
      <c r="J701" s="24" t="s">
        <v>9</v>
      </c>
      <c r="K701" s="25">
        <f>MAX(ТаблДан[Дата подготовки]-ТаблДан[Срок подготовки],0)</f>
        <v>0</v>
      </c>
      <c r="L701" s="25">
        <f>MAX(ТаблДан[[#This Row],[Дата отправки]]-ТаблДан[[#This Row],[Срок отправки]],0)</f>
        <v>0</v>
      </c>
      <c r="M701" s="25">
        <f>IF(ISBLANK(ТаблДан[[#This Row],[Дата подготовки]]),0,-MIN(ТаблДан[Дата подготовки]-ТаблДан[Срок подготовки],0))</f>
        <v>3</v>
      </c>
      <c r="N701" s="25">
        <f>IF(ISBLANK(ТаблДан[[#This Row],[Дата отправки]]),0,-MIN(ТаблДан[Дата отправки]-ТаблДан[Срок отправки],0))</f>
        <v>5</v>
      </c>
      <c r="O701" s="25">
        <f>IF(ISBLANK(ТаблДан[[#This Row],[Дата подготовки]]),0,(ТаблДан[Задержка подготовки]=0)+0)</f>
        <v>1</v>
      </c>
      <c r="P701" s="25">
        <f>IF(ISBLANK(ТаблДан[[#This Row],[Дата подготовки]]),0,1-ТаблДан[[#This Row],[Подготовка без задержки]])</f>
        <v>0</v>
      </c>
      <c r="Q701" s="25">
        <f>IF(ISBLANK(ТаблДан[[#This Row],[Дата отправки]]),0,(ТаблДан[[#This Row],[Задержка отправки]]=0)+0)</f>
        <v>1</v>
      </c>
      <c r="R701" s="25">
        <f>IF(ISBLANK(ТаблДан[[#This Row],[Дата отправки]]),0,1-ТаблДан[[#This Row],[Отправка 
без задержки]])</f>
        <v>0</v>
      </c>
      <c r="S701" s="84" t="str">
        <f>IF(COUNTBLANK(ТаблДан[[#This Row],[Дата подготовки]:[Периодичность]])&gt;0,"Пустые ячейки", "")</f>
        <v/>
      </c>
    </row>
    <row r="702" spans="2:19" hidden="1" x14ac:dyDescent="0.25">
      <c r="B702" s="19">
        <f>YEAR(IF(ISBLANK(ТаблДан[Срок подготовки]),ТаблДан[Срок отправки],ТаблДан[Срок подготовки]))</f>
        <v>2024</v>
      </c>
      <c r="C702" s="26" t="str">
        <f>TEXT(ТаблДан[[#This Row],[Срок подготовки]],"МММ")</f>
        <v>фев</v>
      </c>
      <c r="D702" s="32">
        <v>45328</v>
      </c>
      <c r="E702" s="32">
        <v>45335</v>
      </c>
      <c r="F702" s="32">
        <v>45329</v>
      </c>
      <c r="G702" s="21">
        <v>45337</v>
      </c>
      <c r="H702" s="22" t="s">
        <v>3</v>
      </c>
      <c r="I702" s="62" t="s">
        <v>20</v>
      </c>
      <c r="J702" s="24" t="s">
        <v>9</v>
      </c>
      <c r="K702" s="25">
        <f>MAX(ТаблДан[Дата подготовки]-ТаблДан[Срок подготовки],0)</f>
        <v>0</v>
      </c>
      <c r="L702" s="25">
        <f>MAX(ТаблДан[[#This Row],[Дата отправки]]-ТаблДан[[#This Row],[Срок отправки]],0)</f>
        <v>0</v>
      </c>
      <c r="M702" s="25">
        <f>IF(ISBLANK(ТаблДан[[#This Row],[Дата подготовки]]),0,-MIN(ТаблДан[Дата подготовки]-ТаблДан[Срок подготовки],0))</f>
        <v>7</v>
      </c>
      <c r="N702" s="25">
        <f>IF(ISBLANK(ТаблДан[[#This Row],[Дата отправки]]),0,-MIN(ТаблДан[Дата отправки]-ТаблДан[Срок отправки],0))</f>
        <v>8</v>
      </c>
      <c r="O702" s="25">
        <f>IF(ISBLANK(ТаблДан[[#This Row],[Дата подготовки]]),0,(ТаблДан[Задержка подготовки]=0)+0)</f>
        <v>1</v>
      </c>
      <c r="P702" s="25">
        <f>IF(ISBLANK(ТаблДан[[#This Row],[Дата подготовки]]),0,1-ТаблДан[[#This Row],[Подготовка без задержки]])</f>
        <v>0</v>
      </c>
      <c r="Q702" s="25">
        <f>IF(ISBLANK(ТаблДан[[#This Row],[Дата отправки]]),0,(ТаблДан[[#This Row],[Задержка отправки]]=0)+0)</f>
        <v>1</v>
      </c>
      <c r="R702" s="25">
        <f>IF(ISBLANK(ТаблДан[[#This Row],[Дата отправки]]),0,1-ТаблДан[[#This Row],[Отправка 
без задержки]])</f>
        <v>0</v>
      </c>
      <c r="S702" s="46" t="str">
        <f>IF(COUNTBLANK(ТаблДан[[#This Row],[Дата подготовки]:[Периодичность]])&gt;0,"Пустые ячейки", "")</f>
        <v/>
      </c>
    </row>
    <row r="703" spans="2:19" hidden="1" x14ac:dyDescent="0.25">
      <c r="B703" s="19">
        <f>YEAR(IF(ISBLANK(ТаблДан[Срок подготовки]),ТаблДан[Срок отправки],ТаблДан[Срок подготовки]))</f>
        <v>2024</v>
      </c>
      <c r="C703" s="26" t="str">
        <f>TEXT(ТаблДан[[#This Row],[Срок подготовки]],"МММ")</f>
        <v>мар</v>
      </c>
      <c r="D703" s="32">
        <v>45363</v>
      </c>
      <c r="E703" s="32">
        <v>45364</v>
      </c>
      <c r="F703" s="32">
        <v>45365</v>
      </c>
      <c r="G703" s="21">
        <v>45366</v>
      </c>
      <c r="H703" s="22" t="s">
        <v>3</v>
      </c>
      <c r="I703" s="49" t="s">
        <v>73</v>
      </c>
      <c r="J703" s="24" t="s">
        <v>9</v>
      </c>
      <c r="K703" s="25">
        <f>MAX(ТаблДан[Дата подготовки]-ТаблДан[Срок подготовки],0)</f>
        <v>0</v>
      </c>
      <c r="L703" s="25">
        <f>MAX(ТаблДан[[#This Row],[Дата отправки]]-ТаблДан[[#This Row],[Срок отправки]],0)</f>
        <v>0</v>
      </c>
      <c r="M703" s="25">
        <f>IF(ISBLANK(ТаблДан[[#This Row],[Дата подготовки]]),0,-MIN(ТаблДан[Дата подготовки]-ТаблДан[Срок подготовки],0))</f>
        <v>1</v>
      </c>
      <c r="N703" s="25">
        <f>IF(ISBLANK(ТаблДан[[#This Row],[Дата отправки]]),0,-MIN(ТаблДан[Дата отправки]-ТаблДан[Срок отправки],0))</f>
        <v>1</v>
      </c>
      <c r="O703" s="25">
        <f>IF(ISBLANK(ТаблДан[[#This Row],[Дата подготовки]]),0,(ТаблДан[Задержка подготовки]=0)+0)</f>
        <v>1</v>
      </c>
      <c r="P703" s="25">
        <f>IF(ISBLANK(ТаблДан[[#This Row],[Дата подготовки]]),0,1-ТаблДан[[#This Row],[Подготовка без задержки]])</f>
        <v>0</v>
      </c>
      <c r="Q703" s="25">
        <f>IF(ISBLANK(ТаблДан[[#This Row],[Дата отправки]]),0,(ТаблДан[[#This Row],[Задержка отправки]]=0)+0)</f>
        <v>1</v>
      </c>
      <c r="R703" s="25">
        <f>IF(ISBLANK(ТаблДан[[#This Row],[Дата отправки]]),0,1-ТаблДан[[#This Row],[Отправка 
без задержки]])</f>
        <v>0</v>
      </c>
      <c r="S703" s="55" t="str">
        <f>IF(COUNTBLANK(ТаблДан[[#This Row],[Дата подготовки]:[Периодичность]])&gt;0,"Пустые ячейки", "")</f>
        <v/>
      </c>
    </row>
    <row r="704" spans="2:19" hidden="1" x14ac:dyDescent="0.25">
      <c r="B704" s="19">
        <f>YEAR(IF(ISBLANK(ТаблДан[Срок подготовки]),ТаблДан[Срок отправки],ТаблДан[Срок подготовки]))</f>
        <v>2024</v>
      </c>
      <c r="C704" s="26" t="str">
        <f>TEXT(ТаблДан[[#This Row],[Срок подготовки]],"МММ")</f>
        <v>апр</v>
      </c>
      <c r="D704" s="32">
        <v>45390</v>
      </c>
      <c r="E704" s="32">
        <v>45393</v>
      </c>
      <c r="F704" s="32">
        <v>45391</v>
      </c>
      <c r="G704" s="21">
        <v>45397</v>
      </c>
      <c r="H704" s="22" t="s">
        <v>3</v>
      </c>
      <c r="I704" s="49" t="s">
        <v>53</v>
      </c>
      <c r="J704" s="24" t="s">
        <v>9</v>
      </c>
      <c r="K704" s="25">
        <f>MAX(ТаблДан[Дата подготовки]-ТаблДан[Срок подготовки],0)</f>
        <v>0</v>
      </c>
      <c r="L704" s="25">
        <f>MAX(ТаблДан[[#This Row],[Дата отправки]]-ТаблДан[[#This Row],[Срок отправки]],0)</f>
        <v>0</v>
      </c>
      <c r="M704" s="25">
        <f>IF(ISBLANK(ТаблДан[[#This Row],[Дата подготовки]]),0,-MIN(ТаблДан[Дата подготовки]-ТаблДан[Срок подготовки],0))</f>
        <v>3</v>
      </c>
      <c r="N704" s="25">
        <f>IF(ISBLANK(ТаблДан[[#This Row],[Дата отправки]]),0,-MIN(ТаблДан[Дата отправки]-ТаблДан[Срок отправки],0))</f>
        <v>6</v>
      </c>
      <c r="O704" s="25">
        <f>IF(ISBLANK(ТаблДан[[#This Row],[Дата подготовки]]),0,(ТаблДан[Задержка подготовки]=0)+0)</f>
        <v>1</v>
      </c>
      <c r="P704" s="25">
        <f>IF(ISBLANK(ТаблДан[[#This Row],[Дата подготовки]]),0,1-ТаблДан[[#This Row],[Подготовка без задержки]])</f>
        <v>0</v>
      </c>
      <c r="Q704" s="25">
        <f>IF(ISBLANK(ТаблДан[[#This Row],[Дата отправки]]),0,(ТаблДан[[#This Row],[Задержка отправки]]=0)+0)</f>
        <v>1</v>
      </c>
      <c r="R704" s="25">
        <f>IF(ISBLANK(ТаблДан[[#This Row],[Дата отправки]]),0,1-ТаблДан[[#This Row],[Отправка 
без задержки]])</f>
        <v>0</v>
      </c>
      <c r="S704" s="55" t="str">
        <f>IF(COUNTBLANK(ТаблДан[[#This Row],[Дата подготовки]:[Периодичность]])&gt;0,"Пустые ячейки", "")</f>
        <v/>
      </c>
    </row>
    <row r="705" spans="2:19" hidden="1" x14ac:dyDescent="0.25">
      <c r="B705" s="19">
        <f>YEAR(IF(ISBLANK(ТаблДан[Срок подготовки]),ТаблДан[Срок отправки],ТаблДан[Срок подготовки]))</f>
        <v>2024</v>
      </c>
      <c r="C705" s="26" t="str">
        <f>TEXT(ТаблДан[[#This Row],[Срок подготовки]],"МММ")</f>
        <v>апр</v>
      </c>
      <c r="D705" s="32">
        <v>45390</v>
      </c>
      <c r="E705" s="32">
        <v>45393</v>
      </c>
      <c r="F705" s="32">
        <v>45391</v>
      </c>
      <c r="G705" s="21">
        <v>45397</v>
      </c>
      <c r="H705" s="22" t="s">
        <v>3</v>
      </c>
      <c r="I705" s="49" t="s">
        <v>52</v>
      </c>
      <c r="J705" s="24" t="s">
        <v>9</v>
      </c>
      <c r="K705" s="25">
        <f>MAX(ТаблДан[Дата подготовки]-ТаблДан[Срок подготовки],0)</f>
        <v>0</v>
      </c>
      <c r="L705" s="25">
        <f>MAX(ТаблДан[[#This Row],[Дата отправки]]-ТаблДан[[#This Row],[Срок отправки]],0)</f>
        <v>0</v>
      </c>
      <c r="M705" s="25">
        <f>IF(ISBLANK(ТаблДан[[#This Row],[Дата подготовки]]),0,-MIN(ТаблДан[Дата подготовки]-ТаблДан[Срок подготовки],0))</f>
        <v>3</v>
      </c>
      <c r="N705" s="25">
        <f>IF(ISBLANK(ТаблДан[[#This Row],[Дата отправки]]),0,-MIN(ТаблДан[Дата отправки]-ТаблДан[Срок отправки],0))</f>
        <v>6</v>
      </c>
      <c r="O705" s="25">
        <f>IF(ISBLANK(ТаблДан[[#This Row],[Дата подготовки]]),0,(ТаблДан[Задержка подготовки]=0)+0)</f>
        <v>1</v>
      </c>
      <c r="P705" s="25">
        <f>IF(ISBLANK(ТаблДан[[#This Row],[Дата подготовки]]),0,1-ТаблДан[[#This Row],[Подготовка без задержки]])</f>
        <v>0</v>
      </c>
      <c r="Q705" s="25">
        <f>IF(ISBLANK(ТаблДан[[#This Row],[Дата отправки]]),0,(ТаблДан[[#This Row],[Задержка отправки]]=0)+0)</f>
        <v>1</v>
      </c>
      <c r="R705" s="25">
        <f>IF(ISBLANK(ТаблДан[[#This Row],[Дата отправки]]),0,1-ТаблДан[[#This Row],[Отправка 
без задержки]])</f>
        <v>0</v>
      </c>
      <c r="S705" s="55" t="str">
        <f>IF(COUNTBLANK(ТаблДан[[#This Row],[Дата подготовки]:[Периодичность]])&gt;0,"Пустые ячейки", "")</f>
        <v/>
      </c>
    </row>
    <row r="706" spans="2:19" hidden="1" x14ac:dyDescent="0.25">
      <c r="B706" s="19">
        <f>YEAR(IF(ISBLANK(ТаблДан[Срок подготовки]),ТаблДан[Срок отправки],ТаблДан[Срок подготовки]))</f>
        <v>2024</v>
      </c>
      <c r="C706" s="26" t="str">
        <f>TEXT(ТаблДан[[#This Row],[Срок подготовки]],"МММ")</f>
        <v>май</v>
      </c>
      <c r="D706" s="71">
        <v>45427</v>
      </c>
      <c r="E706" s="32">
        <v>45427</v>
      </c>
      <c r="F706" s="32">
        <v>45427</v>
      </c>
      <c r="G706" s="21">
        <v>45429</v>
      </c>
      <c r="H706" s="22" t="s">
        <v>3</v>
      </c>
      <c r="I706" s="49" t="s">
        <v>73</v>
      </c>
      <c r="J706" s="24" t="s">
        <v>9</v>
      </c>
      <c r="K706" s="25">
        <f>MAX(ТаблДан[Дата подготовки]-ТаблДан[Срок подготовки],0)</f>
        <v>0</v>
      </c>
      <c r="L706" s="25">
        <f>MAX(ТаблДан[[#This Row],[Дата отправки]]-ТаблДан[[#This Row],[Срок отправки]],0)</f>
        <v>0</v>
      </c>
      <c r="M706" s="25">
        <f>IF(ISBLANK(ТаблДан[[#This Row],[Дата подготовки]]),0,-MIN(ТаблДан[Дата подготовки]-ТаблДан[Срок подготовки],0))</f>
        <v>0</v>
      </c>
      <c r="N706" s="25">
        <f>IF(ISBLANK(ТаблДан[[#This Row],[Дата отправки]]),0,-MIN(ТаблДан[Дата отправки]-ТаблДан[Срок отправки],0))</f>
        <v>2</v>
      </c>
      <c r="O706" s="25">
        <f>IF(ISBLANK(ТаблДан[[#This Row],[Дата подготовки]]),0,(ТаблДан[Задержка подготовки]=0)+0)</f>
        <v>1</v>
      </c>
      <c r="P706" s="25">
        <f>IF(ISBLANK(ТаблДан[[#This Row],[Дата подготовки]]),0,1-ТаблДан[[#This Row],[Подготовка без задержки]])</f>
        <v>0</v>
      </c>
      <c r="Q706" s="25">
        <f>IF(ISBLANK(ТаблДан[[#This Row],[Дата отправки]]),0,(ТаблДан[[#This Row],[Задержка отправки]]=0)+0)</f>
        <v>1</v>
      </c>
      <c r="R706" s="25">
        <f>IF(ISBLANK(ТаблДан[[#This Row],[Дата отправки]]),0,1-ТаблДан[[#This Row],[Отправка 
без задержки]])</f>
        <v>0</v>
      </c>
      <c r="S706" s="55" t="str">
        <f>IF(COUNTBLANK(ТаблДан[[#This Row],[Дата подготовки]:[Периодичность]])&gt;0,"Пустые ячейки", "")</f>
        <v/>
      </c>
    </row>
    <row r="707" spans="2:19" hidden="1" x14ac:dyDescent="0.25">
      <c r="B707" s="19">
        <f>YEAR(IF(ISBLANK(ТаблДан[Срок подготовки]),ТаблДан[Срок отправки],ТаблДан[Срок подготовки]))</f>
        <v>2024</v>
      </c>
      <c r="C707" s="26" t="str">
        <f>TEXT(ТаблДан[[#This Row],[Срок подготовки]],"МММ")</f>
        <v>июн</v>
      </c>
      <c r="D707" s="32">
        <v>45454</v>
      </c>
      <c r="E707" s="32">
        <v>45456</v>
      </c>
      <c r="F707" s="32">
        <v>45456</v>
      </c>
      <c r="G707" s="21">
        <v>45460</v>
      </c>
      <c r="H707" s="22" t="s">
        <v>3</v>
      </c>
      <c r="I707" s="49" t="s">
        <v>73</v>
      </c>
      <c r="J707" s="24" t="s">
        <v>9</v>
      </c>
      <c r="K707" s="25">
        <f>MAX(ТаблДан[Дата подготовки]-ТаблДан[Срок подготовки],0)</f>
        <v>0</v>
      </c>
      <c r="L707" s="25">
        <f>MAX(ТаблДан[[#This Row],[Дата отправки]]-ТаблДан[[#This Row],[Срок отправки]],0)</f>
        <v>0</v>
      </c>
      <c r="M707" s="25">
        <f>IF(ISBLANK(ТаблДан[[#This Row],[Дата подготовки]]),0,-MIN(ТаблДан[Дата подготовки]-ТаблДан[Срок подготовки],0))</f>
        <v>2</v>
      </c>
      <c r="N707" s="25">
        <f>IF(ISBLANK(ТаблДан[[#This Row],[Дата отправки]]),0,-MIN(ТаблДан[Дата отправки]-ТаблДан[Срок отправки],0))</f>
        <v>4</v>
      </c>
      <c r="O707" s="25">
        <f>IF(ISBLANK(ТаблДан[[#This Row],[Дата подготовки]]),0,(ТаблДан[Задержка подготовки]=0)+0)</f>
        <v>1</v>
      </c>
      <c r="P707" s="25">
        <f>IF(ISBLANK(ТаблДан[[#This Row],[Дата подготовки]]),0,1-ТаблДан[[#This Row],[Подготовка без задержки]])</f>
        <v>0</v>
      </c>
      <c r="Q707" s="25">
        <f>IF(ISBLANK(ТаблДан[[#This Row],[Дата отправки]]),0,(ТаблДан[[#This Row],[Задержка отправки]]=0)+0)</f>
        <v>1</v>
      </c>
      <c r="R707" s="25">
        <f>IF(ISBLANK(ТаблДан[[#This Row],[Дата отправки]]),0,1-ТаблДан[[#This Row],[Отправка 
без задержки]])</f>
        <v>0</v>
      </c>
      <c r="S707" s="55" t="str">
        <f>IF(COUNTBLANK(ТаблДан[[#This Row],[Дата подготовки]:[Периодичность]])&gt;0,"Пустые ячейки", "")</f>
        <v/>
      </c>
    </row>
    <row r="708" spans="2:19" hidden="1" x14ac:dyDescent="0.25">
      <c r="B708" s="19">
        <f>YEAR(IF(ISBLANK(ТаблДан[Срок подготовки]),ТаблДан[Срок отправки],ТаблДан[Срок подготовки]))</f>
        <v>2024</v>
      </c>
      <c r="C708" s="26" t="str">
        <f>TEXT(ТаблДан[[#This Row],[Срок подготовки]],"МММ")</f>
        <v>июл</v>
      </c>
      <c r="D708" s="32">
        <v>45481</v>
      </c>
      <c r="E708" s="32">
        <v>45483</v>
      </c>
      <c r="F708" s="32">
        <v>45482</v>
      </c>
      <c r="G708" s="21">
        <v>45485</v>
      </c>
      <c r="H708" s="22" t="s">
        <v>3</v>
      </c>
      <c r="I708" s="49" t="s">
        <v>73</v>
      </c>
      <c r="J708" s="24" t="s">
        <v>9</v>
      </c>
      <c r="K708" s="25">
        <f>MAX(ТаблДан[Дата подготовки]-ТаблДан[Срок подготовки],0)</f>
        <v>0</v>
      </c>
      <c r="L708" s="25">
        <f>MAX(ТаблДан[[#This Row],[Дата отправки]]-ТаблДан[[#This Row],[Срок отправки]],0)</f>
        <v>0</v>
      </c>
      <c r="M708" s="25">
        <f>IF(ISBLANK(ТаблДан[[#This Row],[Дата подготовки]]),0,-MIN(ТаблДан[Дата подготовки]-ТаблДан[Срок подготовки],0))</f>
        <v>2</v>
      </c>
      <c r="N708" s="25">
        <f>IF(ISBLANK(ТаблДан[[#This Row],[Дата отправки]]),0,-MIN(ТаблДан[Дата отправки]-ТаблДан[Срок отправки],0))</f>
        <v>3</v>
      </c>
      <c r="O708" s="25">
        <f>IF(ISBLANK(ТаблДан[[#This Row],[Дата подготовки]]),0,(ТаблДан[Задержка подготовки]=0)+0)</f>
        <v>1</v>
      </c>
      <c r="P708" s="25">
        <f>IF(ISBLANK(ТаблДан[[#This Row],[Дата подготовки]]),0,1-ТаблДан[[#This Row],[Подготовка без задержки]])</f>
        <v>0</v>
      </c>
      <c r="Q708" s="25">
        <f>IF(ISBLANK(ТаблДан[[#This Row],[Дата отправки]]),0,(ТаблДан[[#This Row],[Задержка отправки]]=0)+0)</f>
        <v>1</v>
      </c>
      <c r="R708" s="25">
        <f>IF(ISBLANK(ТаблДан[[#This Row],[Дата отправки]]),0,1-ТаблДан[[#This Row],[Отправка 
без задержки]])</f>
        <v>0</v>
      </c>
      <c r="S708" s="55" t="str">
        <f>IF(COUNTBLANK(ТаблДан[[#This Row],[Дата подготовки]:[Периодичность]])&gt;0,"Пустые ячейки", "")</f>
        <v/>
      </c>
    </row>
    <row r="709" spans="2:19" hidden="1" x14ac:dyDescent="0.25">
      <c r="B709" s="19">
        <f>YEAR(IF(ISBLANK(ТаблДан[Срок подготовки]),ТаблДан[Срок отправки],ТаблДан[Срок подготовки]))</f>
        <v>2024</v>
      </c>
      <c r="C709" s="26" t="str">
        <f>TEXT(ТаблДан[[#This Row],[Срок подготовки]],"МММ")</f>
        <v>авг</v>
      </c>
      <c r="D709" s="32">
        <v>45506</v>
      </c>
      <c r="E709" s="32">
        <v>45517</v>
      </c>
      <c r="F709" s="32">
        <v>45512</v>
      </c>
      <c r="G709" s="21">
        <v>45519</v>
      </c>
      <c r="H709" s="22" t="s">
        <v>3</v>
      </c>
      <c r="I709" s="49" t="s">
        <v>20</v>
      </c>
      <c r="J709" s="24" t="s">
        <v>9</v>
      </c>
      <c r="K709" s="25">
        <f>MAX(ТаблДан[Дата подготовки]-ТаблДан[Срок подготовки],0)</f>
        <v>0</v>
      </c>
      <c r="L709" s="25">
        <f>MAX(ТаблДан[[#This Row],[Дата отправки]]-ТаблДан[[#This Row],[Срок отправки]],0)</f>
        <v>0</v>
      </c>
      <c r="M709" s="25">
        <f>IF(ISBLANK(ТаблДан[[#This Row],[Дата подготовки]]),0,-MIN(ТаблДан[Дата подготовки]-ТаблДан[Срок подготовки],0))</f>
        <v>11</v>
      </c>
      <c r="N709" s="25">
        <f>IF(ISBLANK(ТаблДан[[#This Row],[Дата отправки]]),0,-MIN(ТаблДан[Дата отправки]-ТаблДан[Срок отправки],0))</f>
        <v>7</v>
      </c>
      <c r="O709" s="25">
        <f>IF(ISBLANK(ТаблДан[[#This Row],[Дата подготовки]]),0,(ТаблДан[Задержка подготовки]=0)+0)</f>
        <v>1</v>
      </c>
      <c r="P709" s="25">
        <f>IF(ISBLANK(ТаблДан[[#This Row],[Дата подготовки]]),0,1-ТаблДан[[#This Row],[Подготовка без задержки]])</f>
        <v>0</v>
      </c>
      <c r="Q709" s="25">
        <f>IF(ISBLANK(ТаблДан[[#This Row],[Дата отправки]]),0,(ТаблДан[[#This Row],[Задержка отправки]]=0)+0)</f>
        <v>1</v>
      </c>
      <c r="R709" s="25">
        <f>IF(ISBLANK(ТаблДан[[#This Row],[Дата отправки]]),0,1-ТаблДан[[#This Row],[Отправка 
без задержки]])</f>
        <v>0</v>
      </c>
      <c r="S709" s="72" t="str">
        <f>IF(COUNTBLANK(ТаблДан[[#This Row],[Дата подготовки]:[Периодичность]])&gt;0,"Пустые ячейки", "")</f>
        <v/>
      </c>
    </row>
    <row r="710" spans="2:19" hidden="1" x14ac:dyDescent="0.25">
      <c r="B710" s="19">
        <f>YEAR(IF(ISBLANK(ТаблДан[Срок подготовки]),ТаблДан[Срок отправки],ТаблДан[Срок подготовки]))</f>
        <v>2024</v>
      </c>
      <c r="C710" s="26" t="str">
        <f>TEXT(ТаблДан[[#This Row],[Срок подготовки]],"МММ")</f>
        <v>сен</v>
      </c>
      <c r="D710" s="32">
        <v>45541</v>
      </c>
      <c r="E710" s="32">
        <v>45547</v>
      </c>
      <c r="F710" s="32">
        <v>45544</v>
      </c>
      <c r="G710" s="21">
        <v>45551</v>
      </c>
      <c r="H710" s="22" t="s">
        <v>3</v>
      </c>
      <c r="I710" s="49" t="s">
        <v>20</v>
      </c>
      <c r="J710" s="24" t="s">
        <v>9</v>
      </c>
      <c r="K710" s="25">
        <f>MAX(ТаблДан[Дата подготовки]-ТаблДан[Срок подготовки],0)</f>
        <v>0</v>
      </c>
      <c r="L710" s="25">
        <f>MAX(ТаблДан[[#This Row],[Дата отправки]]-ТаблДан[[#This Row],[Срок отправки]],0)</f>
        <v>0</v>
      </c>
      <c r="M710" s="25">
        <f>IF(ISBLANK(ТаблДан[[#This Row],[Дата подготовки]]),0,-MIN(ТаблДан[Дата подготовки]-ТаблДан[Срок подготовки],0))</f>
        <v>6</v>
      </c>
      <c r="N710" s="25">
        <f>IF(ISBLANK(ТаблДан[[#This Row],[Дата отправки]]),0,-MIN(ТаблДан[Дата отправки]-ТаблДан[Срок отправки],0))</f>
        <v>7</v>
      </c>
      <c r="O710" s="25">
        <f>IF(ISBLANK(ТаблДан[[#This Row],[Дата подготовки]]),0,(ТаблДан[Задержка подготовки]=0)+0)</f>
        <v>1</v>
      </c>
      <c r="P710" s="25">
        <f>IF(ISBLANK(ТаблДан[[#This Row],[Дата подготовки]]),0,1-ТаблДан[[#This Row],[Подготовка без задержки]])</f>
        <v>0</v>
      </c>
      <c r="Q710" s="25">
        <f>IF(ISBLANK(ТаблДан[[#This Row],[Дата отправки]]),0,(ТаблДан[[#This Row],[Задержка отправки]]=0)+0)</f>
        <v>1</v>
      </c>
      <c r="R710" s="25">
        <f>IF(ISBLANK(ТаблДан[[#This Row],[Дата отправки]]),0,1-ТаблДан[[#This Row],[Отправка 
без задержки]])</f>
        <v>0</v>
      </c>
      <c r="S710" s="46" t="str">
        <f>IF(COUNTBLANK(ТаблДан[[#This Row],[Дата подготовки]:[Периодичность]])&gt;0,"Пустые ячейки", "")</f>
        <v/>
      </c>
    </row>
    <row r="711" spans="2:19" hidden="1" x14ac:dyDescent="0.25">
      <c r="B711" s="19">
        <f>YEAR(IF(ISBLANK(ТаблДан[Срок подготовки]),ТаблДан[Срок отправки],ТаблДан[Срок подготовки]))</f>
        <v>2024</v>
      </c>
      <c r="C711" s="26" t="str">
        <f>TEXT(ТаблДан[[#This Row],[Срок подготовки]],"МММ")</f>
        <v>авг</v>
      </c>
      <c r="D711" s="32">
        <v>45512</v>
      </c>
      <c r="E711" s="32">
        <v>45516</v>
      </c>
      <c r="F711" s="32">
        <v>45512</v>
      </c>
      <c r="G711" s="21">
        <v>45518</v>
      </c>
      <c r="H711" s="22" t="s">
        <v>3</v>
      </c>
      <c r="I711" s="49" t="s">
        <v>73</v>
      </c>
      <c r="J711" s="24" t="s">
        <v>9</v>
      </c>
      <c r="K711" s="25">
        <f>MAX(ТаблДан[Дата подготовки]-ТаблДан[Срок подготовки],0)</f>
        <v>0</v>
      </c>
      <c r="L711" s="25">
        <f>MAX(ТаблДан[[#This Row],[Дата отправки]]-ТаблДан[[#This Row],[Срок отправки]],0)</f>
        <v>0</v>
      </c>
      <c r="M711" s="25">
        <f>IF(ISBLANK(ТаблДан[[#This Row],[Дата подготовки]]),0,-MIN(ТаблДан[Дата подготовки]-ТаблДан[Срок подготовки],0))</f>
        <v>4</v>
      </c>
      <c r="N711" s="25">
        <f>IF(ISBLANK(ТаблДан[[#This Row],[Дата отправки]]),0,-MIN(ТаблДан[Дата отправки]-ТаблДан[Срок отправки],0))</f>
        <v>6</v>
      </c>
      <c r="O711" s="25">
        <f>IF(ISBLANK(ТаблДан[[#This Row],[Дата подготовки]]),0,(ТаблДан[Задержка подготовки]=0)+0)</f>
        <v>1</v>
      </c>
      <c r="P711" s="25">
        <f>IF(ISBLANK(ТаблДан[[#This Row],[Дата подготовки]]),0,1-ТаблДан[[#This Row],[Подготовка без задержки]])</f>
        <v>0</v>
      </c>
      <c r="Q711" s="25">
        <f>IF(ISBLANK(ТаблДан[[#This Row],[Дата отправки]]),0,(ТаблДан[[#This Row],[Задержка отправки]]=0)+0)</f>
        <v>1</v>
      </c>
      <c r="R711" s="25">
        <f>IF(ISBLANK(ТаблДан[[#This Row],[Дата отправки]]),0,1-ТаблДан[[#This Row],[Отправка 
без задержки]])</f>
        <v>0</v>
      </c>
      <c r="S711" s="55" t="str">
        <f>IF(COUNTBLANK(ТаблДан[[#This Row],[Дата подготовки]:[Периодичность]])&gt;0,"Пустые ячейки", "")</f>
        <v/>
      </c>
    </row>
    <row r="712" spans="2:19" hidden="1" x14ac:dyDescent="0.25">
      <c r="B712" s="19">
        <f>YEAR(IF(ISBLANK(ТаблДан[Срок подготовки]),ТаблДан[Срок отправки],ТаблДан[Срок подготовки]))</f>
        <v>2024</v>
      </c>
      <c r="C712" s="26" t="str">
        <f>TEXT(ТаблДан[[#This Row],[Срок подготовки]],"МММ")</f>
        <v>окт</v>
      </c>
      <c r="D712" s="32">
        <v>45573</v>
      </c>
      <c r="E712" s="32">
        <v>45576</v>
      </c>
      <c r="F712" s="32">
        <v>45579</v>
      </c>
      <c r="G712" s="21">
        <v>45580</v>
      </c>
      <c r="H712" s="22" t="s">
        <v>3</v>
      </c>
      <c r="I712" s="49" t="s">
        <v>20</v>
      </c>
      <c r="J712" s="24" t="s">
        <v>9</v>
      </c>
      <c r="K712" s="25">
        <f>MAX(ТаблДан[Дата подготовки]-ТаблДан[Срок подготовки],0)</f>
        <v>0</v>
      </c>
      <c r="L712" s="25">
        <f>MAX(ТаблДан[[#This Row],[Дата отправки]]-ТаблДан[[#This Row],[Срок отправки]],0)</f>
        <v>0</v>
      </c>
      <c r="M712" s="25">
        <f>IF(ISBLANK(ТаблДан[[#This Row],[Дата подготовки]]),0,-MIN(ТаблДан[Дата подготовки]-ТаблДан[Срок подготовки],0))</f>
        <v>3</v>
      </c>
      <c r="N712" s="25">
        <f>IF(ISBLANK(ТаблДан[[#This Row],[Дата отправки]]),0,-MIN(ТаблДан[Дата отправки]-ТаблДан[Срок отправки],0))</f>
        <v>1</v>
      </c>
      <c r="O712" s="25">
        <f>IF(ISBLANK(ТаблДан[[#This Row],[Дата подготовки]]),0,(ТаблДан[Задержка подготовки]=0)+0)</f>
        <v>1</v>
      </c>
      <c r="P712" s="25">
        <f>IF(ISBLANK(ТаблДан[[#This Row],[Дата подготовки]]),0,1-ТаблДан[[#This Row],[Подготовка без задержки]])</f>
        <v>0</v>
      </c>
      <c r="Q712" s="25">
        <f>IF(ISBLANK(ТаблДан[[#This Row],[Дата отправки]]),0,(ТаблДан[[#This Row],[Задержка отправки]]=0)+0)</f>
        <v>1</v>
      </c>
      <c r="R712" s="25">
        <f>IF(ISBLANK(ТаблДан[[#This Row],[Дата отправки]]),0,1-ТаблДан[[#This Row],[Отправка 
без задержки]])</f>
        <v>0</v>
      </c>
      <c r="S712" s="74" t="str">
        <f>IF(COUNTBLANK(ТаблДан[[#This Row],[Дата подготовки]:[Периодичность]])&gt;0,"Пустые ячейки", "")</f>
        <v/>
      </c>
    </row>
    <row r="713" spans="2:19" hidden="1" x14ac:dyDescent="0.25">
      <c r="B713" s="19">
        <f>YEAR(IF(ISBLANK(ТаблДан[Срок подготовки]),ТаблДан[Срок отправки],ТаблДан[Срок подготовки]))</f>
        <v>2024</v>
      </c>
      <c r="C713" s="26" t="str">
        <f>TEXT(ТаблДан[[#This Row],[Срок подготовки]],"МММ")</f>
        <v>сен</v>
      </c>
      <c r="D713" s="32">
        <v>45544</v>
      </c>
      <c r="E713" s="32">
        <v>45546</v>
      </c>
      <c r="F713" s="32">
        <v>45545</v>
      </c>
      <c r="G713" s="21">
        <v>45548</v>
      </c>
      <c r="H713" s="22" t="s">
        <v>3</v>
      </c>
      <c r="I713" s="49" t="s">
        <v>73</v>
      </c>
      <c r="J713" s="24" t="s">
        <v>9</v>
      </c>
      <c r="K713" s="25">
        <f>MAX(ТаблДан[Дата подготовки]-ТаблДан[Срок подготовки],0)</f>
        <v>0</v>
      </c>
      <c r="L713" s="25">
        <f>MAX(ТаблДан[[#This Row],[Дата отправки]]-ТаблДан[[#This Row],[Срок отправки]],0)</f>
        <v>0</v>
      </c>
      <c r="M713" s="25">
        <f>IF(ISBLANK(ТаблДан[[#This Row],[Дата подготовки]]),0,-MIN(ТаблДан[Дата подготовки]-ТаблДан[Срок подготовки],0))</f>
        <v>2</v>
      </c>
      <c r="N713" s="25">
        <f>IF(ISBLANK(ТаблДан[[#This Row],[Дата отправки]]),0,-MIN(ТаблДан[Дата отправки]-ТаблДан[Срок отправки],0))</f>
        <v>3</v>
      </c>
      <c r="O713" s="25">
        <f>IF(ISBLANK(ТаблДан[[#This Row],[Дата подготовки]]),0,(ТаблДан[Задержка подготовки]=0)+0)</f>
        <v>1</v>
      </c>
      <c r="P713" s="25">
        <f>IF(ISBLANK(ТаблДан[[#This Row],[Дата подготовки]]),0,1-ТаблДан[[#This Row],[Подготовка без задержки]])</f>
        <v>0</v>
      </c>
      <c r="Q713" s="25">
        <f>IF(ISBLANK(ТаблДан[[#This Row],[Дата отправки]]),0,(ТаблДан[[#This Row],[Задержка отправки]]=0)+0)</f>
        <v>1</v>
      </c>
      <c r="R713" s="25">
        <f>IF(ISBLANK(ТаблДан[[#This Row],[Дата отправки]]),0,1-ТаблДан[[#This Row],[Отправка 
без задержки]])</f>
        <v>0</v>
      </c>
      <c r="S713" s="55" t="str">
        <f>IF(COUNTBLANK(ТаблДан[[#This Row],[Дата подготовки]:[Периодичность]])&gt;0,"Пустые ячейки", "")</f>
        <v/>
      </c>
    </row>
    <row r="714" spans="2:19" hidden="1" x14ac:dyDescent="0.25">
      <c r="B714" s="19">
        <f>YEAR(IF(ISBLANK(ТаблДан[Срок подготовки]),ТаблДан[Срок отправки],ТаблДан[Срок подготовки]))</f>
        <v>2024</v>
      </c>
      <c r="C714" s="26" t="str">
        <f>TEXT(ТаблДан[[#This Row],[Срок подготовки]],"МММ")</f>
        <v>ноя</v>
      </c>
      <c r="D714" s="32">
        <v>45609</v>
      </c>
      <c r="E714" s="32">
        <v>45609</v>
      </c>
      <c r="F714" s="32">
        <v>45610</v>
      </c>
      <c r="G714" s="21">
        <v>45611</v>
      </c>
      <c r="H714" s="22" t="s">
        <v>3</v>
      </c>
      <c r="I714" s="49" t="s">
        <v>20</v>
      </c>
      <c r="J714" s="24" t="s">
        <v>9</v>
      </c>
      <c r="K714" s="25">
        <f>MAX(ТаблДан[Дата подготовки]-ТаблДан[Срок подготовки],0)</f>
        <v>0</v>
      </c>
      <c r="L714" s="25">
        <f>MAX(ТаблДан[[#This Row],[Дата отправки]]-ТаблДан[[#This Row],[Срок отправки]],0)</f>
        <v>0</v>
      </c>
      <c r="M714" s="25">
        <f>IF(ISBLANK(ТаблДан[[#This Row],[Дата подготовки]]),0,-MIN(ТаблДан[Дата подготовки]-ТаблДан[Срок подготовки],0))</f>
        <v>0</v>
      </c>
      <c r="N714" s="25">
        <f>IF(ISBLANK(ТаблДан[[#This Row],[Дата отправки]]),0,-MIN(ТаблДан[Дата отправки]-ТаблДан[Срок отправки],0))</f>
        <v>1</v>
      </c>
      <c r="O714" s="25">
        <f>IF(ISBLANK(ТаблДан[[#This Row],[Дата подготовки]]),0,(ТаблДан[Задержка подготовки]=0)+0)</f>
        <v>1</v>
      </c>
      <c r="P714" s="25">
        <f>IF(ISBLANK(ТаблДан[[#This Row],[Дата подготовки]]),0,1-ТаблДан[[#This Row],[Подготовка без задержки]])</f>
        <v>0</v>
      </c>
      <c r="Q714" s="25">
        <f>IF(ISBLANK(ТаблДан[[#This Row],[Дата отправки]]),0,(ТаблДан[[#This Row],[Задержка отправки]]=0)+0)</f>
        <v>1</v>
      </c>
      <c r="R714" s="25">
        <f>IF(ISBLANK(ТаблДан[[#This Row],[Дата отправки]]),0,1-ТаблДан[[#This Row],[Отправка 
без задержки]])</f>
        <v>0</v>
      </c>
      <c r="S714" s="75" t="str">
        <f>IF(COUNTBLANK(ТаблДан[[#This Row],[Дата подготовки]:[Периодичность]])&gt;0,"Пустые ячейки", "")</f>
        <v/>
      </c>
    </row>
    <row r="715" spans="2:19" hidden="1" x14ac:dyDescent="0.25">
      <c r="B715" s="19">
        <f>YEAR(IF(ISBLANK(ТаблДан[Срок подготовки]),ТаблДан[Срок отправки],ТаблДан[Срок подготовки]))</f>
        <v>2024</v>
      </c>
      <c r="C715" s="26" t="str">
        <f>TEXT(ТаблДан[[#This Row],[Срок подготовки]],"МММ")</f>
        <v>окт</v>
      </c>
      <c r="D715" s="32">
        <v>45573</v>
      </c>
      <c r="E715" s="32">
        <v>45575</v>
      </c>
      <c r="F715" s="32">
        <v>45579</v>
      </c>
      <c r="G715" s="21">
        <v>45579</v>
      </c>
      <c r="H715" s="22" t="s">
        <v>3</v>
      </c>
      <c r="I715" s="49" t="s">
        <v>73</v>
      </c>
      <c r="J715" s="24" t="s">
        <v>9</v>
      </c>
      <c r="K715" s="25">
        <f>MAX(ТаблДан[Дата подготовки]-ТаблДан[Срок подготовки],0)</f>
        <v>0</v>
      </c>
      <c r="L715" s="25">
        <f>MAX(ТаблДан[[#This Row],[Дата отправки]]-ТаблДан[[#This Row],[Срок отправки]],0)</f>
        <v>0</v>
      </c>
      <c r="M715" s="25">
        <f>IF(ISBLANK(ТаблДан[[#This Row],[Дата подготовки]]),0,-MIN(ТаблДан[Дата подготовки]-ТаблДан[Срок подготовки],0))</f>
        <v>2</v>
      </c>
      <c r="N715" s="25">
        <f>IF(ISBLANK(ТаблДан[[#This Row],[Дата отправки]]),0,-MIN(ТаблДан[Дата отправки]-ТаблДан[Срок отправки],0))</f>
        <v>0</v>
      </c>
      <c r="O715" s="25">
        <f>IF(ISBLANK(ТаблДан[[#This Row],[Дата подготовки]]),0,(ТаблДан[Задержка подготовки]=0)+0)</f>
        <v>1</v>
      </c>
      <c r="P715" s="25">
        <f>IF(ISBLANK(ТаблДан[[#This Row],[Дата подготовки]]),0,1-ТаблДан[[#This Row],[Подготовка без задержки]])</f>
        <v>0</v>
      </c>
      <c r="Q715" s="25">
        <f>IF(ISBLANK(ТаблДан[[#This Row],[Дата отправки]]),0,(ТаблДан[[#This Row],[Задержка отправки]]=0)+0)</f>
        <v>1</v>
      </c>
      <c r="R715" s="25">
        <f>IF(ISBLANK(ТаблДан[[#This Row],[Дата отправки]]),0,1-ТаблДан[[#This Row],[Отправка 
без задержки]])</f>
        <v>0</v>
      </c>
      <c r="S715" s="55" t="str">
        <f>IF(COUNTBLANK(ТаблДан[[#This Row],[Дата подготовки]:[Периодичность]])&gt;0,"Пустые ячейки", "")</f>
        <v/>
      </c>
    </row>
    <row r="716" spans="2:19" hidden="1" x14ac:dyDescent="0.25">
      <c r="B716" s="19">
        <f>YEAR(IF(ISBLANK(ТаблДан[Срок подготовки]),ТаблДан[Срок отправки],ТаблДан[Срок подготовки]))</f>
        <v>2024</v>
      </c>
      <c r="C716" s="26" t="str">
        <f>TEXT(ТаблДан[[#This Row],[Срок подготовки]],"МММ")</f>
        <v>дек</v>
      </c>
      <c r="D716" s="32">
        <v>45631</v>
      </c>
      <c r="E716" s="32">
        <v>45638</v>
      </c>
      <c r="F716" s="32">
        <v>45636</v>
      </c>
      <c r="G716" s="21">
        <v>45642</v>
      </c>
      <c r="H716" s="22" t="s">
        <v>3</v>
      </c>
      <c r="I716" s="49" t="s">
        <v>20</v>
      </c>
      <c r="J716" s="24" t="s">
        <v>9</v>
      </c>
      <c r="K716" s="25">
        <f>MAX(ТаблДан[Дата подготовки]-ТаблДан[Срок подготовки],0)</f>
        <v>0</v>
      </c>
      <c r="L716" s="25">
        <f>MAX(ТаблДан[[#This Row],[Дата отправки]]-ТаблДан[[#This Row],[Срок отправки]],0)</f>
        <v>0</v>
      </c>
      <c r="M716" s="25">
        <f>IF(ISBLANK(ТаблДан[[#This Row],[Дата подготовки]]),0,-MIN(ТаблДан[Дата подготовки]-ТаблДан[Срок подготовки],0))</f>
        <v>7</v>
      </c>
      <c r="N716" s="25">
        <f>IF(ISBLANK(ТаблДан[[#This Row],[Дата отправки]]),0,-MIN(ТаблДан[Дата отправки]-ТаблДан[Срок отправки],0))</f>
        <v>6</v>
      </c>
      <c r="O716" s="25">
        <f>IF(ISBLANK(ТаблДан[[#This Row],[Дата подготовки]]),0,(ТаблДан[Задержка подготовки]=0)+0)</f>
        <v>1</v>
      </c>
      <c r="P716" s="25">
        <f>IF(ISBLANK(ТаблДан[[#This Row],[Дата подготовки]]),0,1-ТаблДан[[#This Row],[Подготовка без задержки]])</f>
        <v>0</v>
      </c>
      <c r="Q716" s="25">
        <f>IF(ISBLANK(ТаблДан[[#This Row],[Дата отправки]]),0,(ТаблДан[[#This Row],[Задержка отправки]]=0)+0)</f>
        <v>1</v>
      </c>
      <c r="R716" s="25">
        <f>IF(ISBLANK(ТаблДан[[#This Row],[Дата отправки]]),0,1-ТаблДан[[#This Row],[Отправка 
без задержки]])</f>
        <v>0</v>
      </c>
      <c r="S716" s="77" t="str">
        <f>IF(COUNTBLANK(ТаблДан[[#This Row],[Дата подготовки]:[Периодичность]])&gt;0,"Пустые ячейки", "")</f>
        <v/>
      </c>
    </row>
    <row r="717" spans="2:19" hidden="1" x14ac:dyDescent="0.25">
      <c r="B717" s="19">
        <f>YEAR(IF(ISBLANK(ТаблДан[Срок подготовки]),ТаблДан[Срок отправки],ТаблДан[Срок подготовки]))</f>
        <v>2024</v>
      </c>
      <c r="C717" s="26" t="str">
        <f>TEXT(ТаблДан[[#This Row],[Срок подготовки]],"МММ")</f>
        <v>ноя</v>
      </c>
      <c r="D717" s="32">
        <v>45607</v>
      </c>
      <c r="E717" s="32">
        <v>45608</v>
      </c>
      <c r="F717" s="32">
        <v>45609</v>
      </c>
      <c r="G717" s="21">
        <v>45610</v>
      </c>
      <c r="H717" s="22" t="s">
        <v>3</v>
      </c>
      <c r="I717" s="49" t="s">
        <v>73</v>
      </c>
      <c r="J717" s="24" t="s">
        <v>9</v>
      </c>
      <c r="K717" s="25">
        <f>MAX(ТаблДан[Дата подготовки]-ТаблДан[Срок подготовки],0)</f>
        <v>0</v>
      </c>
      <c r="L717" s="25">
        <f>MAX(ТаблДан[[#This Row],[Дата отправки]]-ТаблДан[[#This Row],[Срок отправки]],0)</f>
        <v>0</v>
      </c>
      <c r="M717" s="25">
        <f>IF(ISBLANK(ТаблДан[[#This Row],[Дата подготовки]]),0,-MIN(ТаблДан[Дата подготовки]-ТаблДан[Срок подготовки],0))</f>
        <v>1</v>
      </c>
      <c r="N717" s="25">
        <f>IF(ISBLANK(ТаблДан[[#This Row],[Дата отправки]]),0,-MIN(ТаблДан[Дата отправки]-ТаблДан[Срок отправки],0))</f>
        <v>1</v>
      </c>
      <c r="O717" s="25">
        <f>IF(ISBLANK(ТаблДан[[#This Row],[Дата подготовки]]),0,(ТаблДан[Задержка подготовки]=0)+0)</f>
        <v>1</v>
      </c>
      <c r="P717" s="25">
        <f>IF(ISBLANK(ТаблДан[[#This Row],[Дата подготовки]]),0,1-ТаблДан[[#This Row],[Подготовка без задержки]])</f>
        <v>0</v>
      </c>
      <c r="Q717" s="25">
        <f>IF(ISBLANK(ТаблДан[[#This Row],[Дата отправки]]),0,(ТаблДан[[#This Row],[Задержка отправки]]=0)+0)</f>
        <v>1</v>
      </c>
      <c r="R717" s="25">
        <f>IF(ISBLANK(ТаблДан[[#This Row],[Дата отправки]]),0,1-ТаблДан[[#This Row],[Отправка 
без задержки]])</f>
        <v>0</v>
      </c>
      <c r="S717" s="55" t="str">
        <f>IF(COUNTBLANK(ТаблДан[[#This Row],[Дата подготовки]:[Периодичность]])&gt;0,"Пустые ячейки", "")</f>
        <v/>
      </c>
    </row>
    <row r="718" spans="2:19" hidden="1" x14ac:dyDescent="0.25">
      <c r="B718" s="19">
        <f>YEAR(IF(ISBLANK(ТаблДан[Срок подготовки]),ТаблДан[Срок отправки],ТаблДан[Срок подготовки]))</f>
        <v>2024</v>
      </c>
      <c r="C718" s="26" t="str">
        <f>TEXT(ТаблДан[[#This Row],[Срок подготовки]],"МММ")</f>
        <v>дек</v>
      </c>
      <c r="D718" s="32">
        <v>45635</v>
      </c>
      <c r="E718" s="32">
        <v>45637</v>
      </c>
      <c r="F718" s="32">
        <v>45636</v>
      </c>
      <c r="G718" s="21">
        <v>45639</v>
      </c>
      <c r="H718" s="22" t="s">
        <v>3</v>
      </c>
      <c r="I718" s="49" t="s">
        <v>73</v>
      </c>
      <c r="J718" s="24" t="s">
        <v>9</v>
      </c>
      <c r="K718" s="25">
        <f>MAX(ТаблДан[Дата подготовки]-ТаблДан[Срок подготовки],0)</f>
        <v>0</v>
      </c>
      <c r="L718" s="25">
        <f>MAX(ТаблДан[[#This Row],[Дата отправки]]-ТаблДан[[#This Row],[Срок отправки]],0)</f>
        <v>0</v>
      </c>
      <c r="M718" s="25">
        <f>IF(ISBLANK(ТаблДан[[#This Row],[Дата подготовки]]),0,-MIN(ТаблДан[Дата подготовки]-ТаблДан[Срок подготовки],0))</f>
        <v>2</v>
      </c>
      <c r="N718" s="25">
        <f>IF(ISBLANK(ТаблДан[[#This Row],[Дата отправки]]),0,-MIN(ТаблДан[Дата отправки]-ТаблДан[Срок отправки],0))</f>
        <v>3</v>
      </c>
      <c r="O718" s="25">
        <f>IF(ISBLANK(ТаблДан[[#This Row],[Дата подготовки]]),0,(ТаблДан[Задержка подготовки]=0)+0)</f>
        <v>1</v>
      </c>
      <c r="P718" s="25">
        <f>IF(ISBLANK(ТаблДан[[#This Row],[Дата подготовки]]),0,1-ТаблДан[[#This Row],[Подготовка без задержки]])</f>
        <v>0</v>
      </c>
      <c r="Q718" s="25">
        <f>IF(ISBLANK(ТаблДан[[#This Row],[Дата отправки]]),0,(ТаблДан[[#This Row],[Задержка отправки]]=0)+0)</f>
        <v>1</v>
      </c>
      <c r="R718" s="25">
        <f>IF(ISBLANK(ТаблДан[[#This Row],[Дата отправки]]),0,1-ТаблДан[[#This Row],[Отправка 
без задержки]])</f>
        <v>0</v>
      </c>
      <c r="S718" s="55" t="str">
        <f>IF(COUNTBLANK(ТаблДан[[#This Row],[Дата подготовки]:[Периодичность]])&gt;0,"Пустые ячейки", "")</f>
        <v/>
      </c>
    </row>
    <row r="719" spans="2:19" x14ac:dyDescent="0.25">
      <c r="B719" s="19">
        <f>YEAR(IF(ISBLANK(ТаблДан[Срок подготовки]),ТаблДан[Срок отправки],ТаблДан[Срок подготовки]))</f>
        <v>2025</v>
      </c>
      <c r="C719" s="26" t="str">
        <f>TEXT(ТаблДан[[#This Row],[Срок подготовки]],"МММ")</f>
        <v>мар</v>
      </c>
      <c r="D719" s="28">
        <v>45726</v>
      </c>
      <c r="E719" s="32">
        <v>45729</v>
      </c>
      <c r="F719" s="32">
        <v>45728</v>
      </c>
      <c r="G719" s="21">
        <v>45733</v>
      </c>
      <c r="H719" s="22" t="s">
        <v>3</v>
      </c>
      <c r="I719" s="49" t="s">
        <v>73</v>
      </c>
      <c r="J719" s="24" t="s">
        <v>9</v>
      </c>
      <c r="K719" s="25">
        <f>MAX(ТаблДан[Дата подготовки]-ТаблДан[Срок подготовки],0)</f>
        <v>0</v>
      </c>
      <c r="L719" s="25">
        <f>MAX(ТаблДан[[#This Row],[Дата отправки]]-ТаблДан[[#This Row],[Срок отправки]],0)</f>
        <v>0</v>
      </c>
      <c r="M719" s="25">
        <f>IF(ISBLANK(ТаблДан[[#This Row],[Дата подготовки]]),0,-MIN(ТаблДан[Дата подготовки]-ТаблДан[Срок подготовки],0))</f>
        <v>3</v>
      </c>
      <c r="N719" s="25">
        <f>IF(ISBLANK(ТаблДан[[#This Row],[Дата отправки]]),0,-MIN(ТаблДан[Дата отправки]-ТаблДан[Срок отправки],0))</f>
        <v>5</v>
      </c>
      <c r="O719" s="25">
        <f>IF(ISBLANK(ТаблДан[[#This Row],[Дата подготовки]]),0,(ТаблДан[Задержка подготовки]=0)+0)</f>
        <v>1</v>
      </c>
      <c r="P719" s="25">
        <f>IF(ISBLANK(ТаблДан[[#This Row],[Дата подготовки]]),0,1-ТаблДан[[#This Row],[Подготовка без задержки]])</f>
        <v>0</v>
      </c>
      <c r="Q719" s="25">
        <f>IF(ISBLANK(ТаблДан[[#This Row],[Дата отправки]]),0,(ТаблДан[[#This Row],[Задержка отправки]]=0)+0)</f>
        <v>1</v>
      </c>
      <c r="R719" s="25">
        <f>IF(ISBLANK(ТаблДан[[#This Row],[Дата отправки]]),0,1-ТаблДан[[#This Row],[Отправка 
без задержки]])</f>
        <v>0</v>
      </c>
      <c r="S719" s="46" t="str">
        <f>IF(COUNTBLANK(ТаблДан[[#This Row],[Дата подготовки]:[Периодичность]])&gt;0,"Пустые ячейки", "")</f>
        <v/>
      </c>
    </row>
    <row r="720" spans="2:19" hidden="1" x14ac:dyDescent="0.25">
      <c r="B720" s="19">
        <f>YEAR(IF(ISBLANK(ТаблДан[Срок подготовки]),ТаблДан[Срок отправки],ТаблДан[Срок подготовки]))</f>
        <v>2025</v>
      </c>
      <c r="C720" s="26" t="str">
        <f>TEXT(ТаблДан[[#This Row],[Срок подготовки]],"МММ")</f>
        <v>фев</v>
      </c>
      <c r="D720" s="83">
        <v>45698</v>
      </c>
      <c r="E720" s="32">
        <v>45701</v>
      </c>
      <c r="F720" s="32">
        <v>45700</v>
      </c>
      <c r="G720" s="21">
        <v>45705</v>
      </c>
      <c r="H720" s="22" t="s">
        <v>3</v>
      </c>
      <c r="I720" s="49" t="s">
        <v>20</v>
      </c>
      <c r="J720" s="24" t="s">
        <v>9</v>
      </c>
      <c r="K720" s="25">
        <f>MAX(ТаблДан[Дата подготовки]-ТаблДан[Срок подготовки],0)</f>
        <v>0</v>
      </c>
      <c r="L720" s="25">
        <f>MAX(ТаблДан[[#This Row],[Дата отправки]]-ТаблДан[[#This Row],[Срок отправки]],0)</f>
        <v>0</v>
      </c>
      <c r="M720" s="25">
        <f>IF(ISBLANK(ТаблДан[[#This Row],[Дата подготовки]]),0,-MIN(ТаблДан[Дата подготовки]-ТаблДан[Срок подготовки],0))</f>
        <v>3</v>
      </c>
      <c r="N720" s="25">
        <f>IF(ISBLANK(ТаблДан[[#This Row],[Дата отправки]]),0,-MIN(ТаблДан[Дата отправки]-ТаблДан[Срок отправки],0))</f>
        <v>5</v>
      </c>
      <c r="O720" s="25">
        <f>IF(ISBLANK(ТаблДан[[#This Row],[Дата подготовки]]),0,(ТаблДан[Задержка подготовки]=0)+0)</f>
        <v>1</v>
      </c>
      <c r="P720" s="25">
        <f>IF(ISBLANK(ТаблДан[[#This Row],[Дата подготовки]]),0,1-ТаблДан[[#This Row],[Подготовка без задержки]])</f>
        <v>0</v>
      </c>
      <c r="Q720" s="25">
        <f>IF(ISBLANK(ТаблДан[[#This Row],[Дата отправки]]),0,(ТаблДан[[#This Row],[Задержка отправки]]=0)+0)</f>
        <v>1</v>
      </c>
      <c r="R720" s="25">
        <f>IF(ISBLANK(ТаблДан[[#This Row],[Дата отправки]]),0,1-ТаблДан[[#This Row],[Отправка 
без задержки]])</f>
        <v>0</v>
      </c>
      <c r="S720" s="84" t="str">
        <f>IF(COUNTBLANK(ТаблДан[[#This Row],[Дата подготовки]:[Периодичность]])&gt;0,"Пустые ячейки", "")</f>
        <v/>
      </c>
    </row>
    <row r="721" spans="2:19" hidden="1" x14ac:dyDescent="0.25">
      <c r="B721" s="19">
        <f>YEAR(IF(ISBLANK(ТаблДан[Срок подготовки]),ТаблДан[Срок отправки],ТаблДан[Срок подготовки]))</f>
        <v>2024</v>
      </c>
      <c r="C721" s="26" t="str">
        <f>TEXT(ТаблДан[[#This Row],[Срок подготовки]],"МММ")</f>
        <v>фев</v>
      </c>
      <c r="D721" s="32"/>
      <c r="E721" s="32">
        <v>45335</v>
      </c>
      <c r="F721" s="32"/>
      <c r="G721" s="21">
        <v>45337</v>
      </c>
      <c r="H721" s="22" t="s">
        <v>3</v>
      </c>
      <c r="I721" s="23" t="s">
        <v>26</v>
      </c>
      <c r="J721" s="31" t="s">
        <v>11</v>
      </c>
      <c r="K721" s="25">
        <f>MAX(ТаблДан[Дата подготовки]-ТаблДан[Срок подготовки],0)</f>
        <v>0</v>
      </c>
      <c r="L721" s="25">
        <f>MAX(ТаблДан[[#This Row],[Дата отправки]]-ТаблДан[[#This Row],[Срок отправки]],0)</f>
        <v>0</v>
      </c>
      <c r="M721" s="25">
        <f>IF(ISBLANK(ТаблДан[[#This Row],[Дата подготовки]]),0,-MIN(ТаблДан[Дата подготовки]-ТаблДан[Срок подготовки],0))</f>
        <v>0</v>
      </c>
      <c r="N721" s="25">
        <f>IF(ISBLANK(ТаблДан[[#This Row],[Дата отправки]]),0,-MIN(ТаблДан[Дата отправки]-ТаблДан[Срок отправки],0))</f>
        <v>0</v>
      </c>
      <c r="O721" s="25">
        <f>IF(ISBLANK(ТаблДан[[#This Row],[Дата подготовки]]),0,(ТаблДан[Задержка подготовки]=0)+0)</f>
        <v>0</v>
      </c>
      <c r="P721" s="25">
        <f>IF(ISBLANK(ТаблДан[[#This Row],[Дата подготовки]]),0,1-ТаблДан[[#This Row],[Подготовка без задержки]])</f>
        <v>0</v>
      </c>
      <c r="Q721" s="25">
        <f>IF(ISBLANK(ТаблДан[[#This Row],[Дата отправки]]),0,(ТаблДан[[#This Row],[Задержка отправки]]=0)+0)</f>
        <v>0</v>
      </c>
      <c r="R721" s="25">
        <f>IF(ISBLANK(ТаблДан[[#This Row],[Дата отправки]]),0,1-ТаблДан[[#This Row],[Отправка 
без задержки]])</f>
        <v>0</v>
      </c>
      <c r="S721" s="55" t="str">
        <f>IF(COUNTBLANK(ТаблДан[[#This Row],[Дата подготовки]:[Периодичность]])&gt;0,"Пустые ячейки", "")</f>
        <v>Пустые ячейки</v>
      </c>
    </row>
    <row r="722" spans="2:19" x14ac:dyDescent="0.25">
      <c r="B722" s="19">
        <f>YEAR(IF(ISBLANK(ТаблДан[Срок подготовки]),ТаблДан[Срок отправки],ТаблДан[Срок подготовки]))</f>
        <v>2025</v>
      </c>
      <c r="C722" s="26" t="str">
        <f>TEXT(ТаблДан[[#This Row],[Срок подготовки]],"МММ")</f>
        <v>мар</v>
      </c>
      <c r="D722" s="28">
        <v>45727</v>
      </c>
      <c r="E722" s="32">
        <v>45729</v>
      </c>
      <c r="F722" s="32">
        <v>45728</v>
      </c>
      <c r="G722" s="21">
        <v>45733</v>
      </c>
      <c r="H722" s="22" t="s">
        <v>3</v>
      </c>
      <c r="I722" s="23" t="s">
        <v>20</v>
      </c>
      <c r="J722" s="31" t="s">
        <v>9</v>
      </c>
      <c r="K722" s="25">
        <f>MAX(ТаблДан[Дата подготовки]-ТаблДан[Срок подготовки],0)</f>
        <v>0</v>
      </c>
      <c r="L722" s="25">
        <f>MAX(ТаблДан[[#This Row],[Дата отправки]]-ТаблДан[[#This Row],[Срок отправки]],0)</f>
        <v>0</v>
      </c>
      <c r="M722" s="25">
        <f>IF(ISBLANK(ТаблДан[[#This Row],[Дата подготовки]]),0,-MIN(ТаблДан[Дата подготовки]-ТаблДан[Срок подготовки],0))</f>
        <v>2</v>
      </c>
      <c r="N722" s="25">
        <f>IF(ISBLANK(ТаблДан[[#This Row],[Дата отправки]]),0,-MIN(ТаблДан[Дата отправки]-ТаблДан[Срок отправки],0))</f>
        <v>5</v>
      </c>
      <c r="O722" s="25">
        <f>IF(ISBLANK(ТаблДан[[#This Row],[Дата подготовки]]),0,(ТаблДан[Задержка подготовки]=0)+0)</f>
        <v>1</v>
      </c>
      <c r="P722" s="25">
        <f>IF(ISBLANK(ТаблДан[[#This Row],[Дата подготовки]]),0,1-ТаблДан[[#This Row],[Подготовка без задержки]])</f>
        <v>0</v>
      </c>
      <c r="Q722" s="25">
        <f>IF(ISBLANK(ТаблДан[[#This Row],[Дата отправки]]),0,(ТаблДан[[#This Row],[Задержка отправки]]=0)+0)</f>
        <v>1</v>
      </c>
      <c r="R722" s="25">
        <f>IF(ISBLANK(ТаблДан[[#This Row],[Дата отправки]]),0,1-ТаблДан[[#This Row],[Отправка 
без задержки]])</f>
        <v>0</v>
      </c>
      <c r="S722" s="46" t="str">
        <f>IF(COUNTBLANK(ТаблДан[[#This Row],[Дата подготовки]:[Периодичность]])&gt;0,"Пустые ячейки", "")</f>
        <v/>
      </c>
    </row>
    <row r="723" spans="2:19" hidden="1" x14ac:dyDescent="0.25">
      <c r="B723" s="19">
        <f>YEAR(IF(ISBLANK(ТаблДан[Срок подготовки]),ТаблДан[Срок отправки],ТаблДан[Срок подготовки]))</f>
        <v>2025</v>
      </c>
      <c r="C723" s="26" t="str">
        <f>TEXT(ТаблДан[[#This Row],[Срок подготовки]],"МММ")</f>
        <v>фев</v>
      </c>
      <c r="D723" s="83">
        <v>45700</v>
      </c>
      <c r="E723" s="32">
        <v>45701</v>
      </c>
      <c r="F723" s="32">
        <v>45701</v>
      </c>
      <c r="G723" s="21">
        <v>45705</v>
      </c>
      <c r="H723" s="22" t="s">
        <v>3</v>
      </c>
      <c r="I723" s="23" t="s">
        <v>19</v>
      </c>
      <c r="J723" s="31" t="s">
        <v>11</v>
      </c>
      <c r="K723" s="25">
        <f>MAX(ТаблДан[Дата подготовки]-ТаблДан[Срок подготовки],0)</f>
        <v>0</v>
      </c>
      <c r="L723" s="25">
        <f>MAX(ТаблДан[[#This Row],[Дата отправки]]-ТаблДан[[#This Row],[Срок отправки]],0)</f>
        <v>0</v>
      </c>
      <c r="M723" s="25">
        <f>IF(ISBLANK(ТаблДан[[#This Row],[Дата подготовки]]),0,-MIN(ТаблДан[Дата подготовки]-ТаблДан[Срок подготовки],0))</f>
        <v>1</v>
      </c>
      <c r="N723" s="25">
        <f>IF(ISBLANK(ТаблДан[[#This Row],[Дата отправки]]),0,-MIN(ТаблДан[Дата отправки]-ТаблДан[Срок отправки],0))</f>
        <v>4</v>
      </c>
      <c r="O723" s="25">
        <f>IF(ISBLANK(ТаблДан[[#This Row],[Дата подготовки]]),0,(ТаблДан[Задержка подготовки]=0)+0)</f>
        <v>1</v>
      </c>
      <c r="P723" s="25">
        <f>IF(ISBLANK(ТаблДан[[#This Row],[Дата подготовки]]),0,1-ТаблДан[[#This Row],[Подготовка без задержки]])</f>
        <v>0</v>
      </c>
      <c r="Q723" s="25">
        <f>IF(ISBLANK(ТаблДан[[#This Row],[Дата отправки]]),0,(ТаблДан[[#This Row],[Задержка отправки]]=0)+0)</f>
        <v>1</v>
      </c>
      <c r="R723" s="25">
        <f>IF(ISBLANK(ТаблДан[[#This Row],[Дата отправки]]),0,1-ТаблДан[[#This Row],[Отправка 
без задержки]])</f>
        <v>0</v>
      </c>
      <c r="S723" s="84" t="str">
        <f>IF(COUNTBLANK(ТаблДан[[#This Row],[Дата подготовки]:[Периодичность]])&gt;0,"Пустые ячейки", "")</f>
        <v/>
      </c>
    </row>
    <row r="724" spans="2:19" hidden="1" x14ac:dyDescent="0.25">
      <c r="B724" s="19">
        <f>YEAR(IF(ISBLANK(ТаблДан[Срок подготовки]),ТаблДан[Срок отправки],ТаблДан[Срок подготовки]))</f>
        <v>2024</v>
      </c>
      <c r="C724" s="26" t="str">
        <f>TEXT(ТаблДан[[#This Row],[Срок подготовки]],"МММ")</f>
        <v>фев</v>
      </c>
      <c r="D724" s="32">
        <v>45328</v>
      </c>
      <c r="E724" s="32">
        <v>45335</v>
      </c>
      <c r="F724" s="32">
        <v>45330</v>
      </c>
      <c r="G724" s="21">
        <v>45337</v>
      </c>
      <c r="H724" s="22" t="s">
        <v>3</v>
      </c>
      <c r="I724" s="23" t="s">
        <v>78</v>
      </c>
      <c r="J724" s="24" t="s">
        <v>11</v>
      </c>
      <c r="K724" s="25">
        <f>MAX(ТаблДан[Дата подготовки]-ТаблДан[Срок подготовки],0)</f>
        <v>0</v>
      </c>
      <c r="L724" s="25">
        <f>MAX(ТаблДан[[#This Row],[Дата отправки]]-ТаблДан[[#This Row],[Срок отправки]],0)</f>
        <v>0</v>
      </c>
      <c r="M724" s="25">
        <f>IF(ISBLANK(ТаблДан[[#This Row],[Дата подготовки]]),0,-MIN(ТаблДан[Дата подготовки]-ТаблДан[Срок подготовки],0))</f>
        <v>7</v>
      </c>
      <c r="N724" s="25">
        <f>IF(ISBLANK(ТаблДан[[#This Row],[Дата отправки]]),0,-MIN(ТаблДан[Дата отправки]-ТаблДан[Срок отправки],0))</f>
        <v>7</v>
      </c>
      <c r="O724" s="25">
        <f>IF(ISBLANK(ТаблДан[[#This Row],[Дата подготовки]]),0,(ТаблДан[Задержка подготовки]=0)+0)</f>
        <v>1</v>
      </c>
      <c r="P724" s="25">
        <f>IF(ISBLANK(ТаблДан[[#This Row],[Дата подготовки]]),0,1-ТаблДан[[#This Row],[Подготовка без задержки]])</f>
        <v>0</v>
      </c>
      <c r="Q724" s="25">
        <f>IF(ISBLANK(ТаблДан[[#This Row],[Дата отправки]]),0,(ТаблДан[[#This Row],[Задержка отправки]]=0)+0)</f>
        <v>1</v>
      </c>
      <c r="R724" s="25">
        <f>IF(ISBLANK(ТаблДан[[#This Row],[Дата отправки]]),0,1-ТаблДан[[#This Row],[Отправка 
без задержки]])</f>
        <v>0</v>
      </c>
      <c r="S724" s="55" t="str">
        <f>IF(COUNTBLANK(ТаблДан[[#This Row],[Дата подготовки]:[Периодичность]])&gt;0,"Пустые ячейки", "")</f>
        <v/>
      </c>
    </row>
    <row r="725" spans="2:19" hidden="1" x14ac:dyDescent="0.25">
      <c r="B725" s="19">
        <f>YEAR(IF(ISBLANK(ТаблДан[Срок подготовки]),ТаблДан[Срок отправки],ТаблДан[Срок подготовки]))</f>
        <v>2024</v>
      </c>
      <c r="C725" s="26" t="str">
        <f>TEXT(ТаблДан[[#This Row],[Срок подготовки]],"МММ")</f>
        <v>май</v>
      </c>
      <c r="D725" s="71">
        <v>45419</v>
      </c>
      <c r="E725" s="32">
        <v>45425</v>
      </c>
      <c r="F725" s="32">
        <v>45426</v>
      </c>
      <c r="G725" s="21">
        <v>45427</v>
      </c>
      <c r="H725" s="22" t="s">
        <v>3</v>
      </c>
      <c r="I725" s="23" t="s">
        <v>78</v>
      </c>
      <c r="J725" s="24" t="s">
        <v>11</v>
      </c>
      <c r="K725" s="25">
        <f>MAX(ТаблДан[Дата подготовки]-ТаблДан[Срок подготовки],0)</f>
        <v>0</v>
      </c>
      <c r="L725" s="25">
        <f>MAX(ТаблДан[[#This Row],[Дата отправки]]-ТаблДан[[#This Row],[Срок отправки]],0)</f>
        <v>0</v>
      </c>
      <c r="M725" s="25">
        <f>IF(ISBLANK(ТаблДан[[#This Row],[Дата подготовки]]),0,-MIN(ТаблДан[Дата подготовки]-ТаблДан[Срок подготовки],0))</f>
        <v>6</v>
      </c>
      <c r="N725" s="25">
        <f>IF(ISBLANK(ТаблДан[[#This Row],[Дата отправки]]),0,-MIN(ТаблДан[Дата отправки]-ТаблДан[Срок отправки],0))</f>
        <v>1</v>
      </c>
      <c r="O725" s="25">
        <f>IF(ISBLANK(ТаблДан[[#This Row],[Дата подготовки]]),0,(ТаблДан[Задержка подготовки]=0)+0)</f>
        <v>1</v>
      </c>
      <c r="P725" s="25">
        <f>IF(ISBLANK(ТаблДан[[#This Row],[Дата подготовки]]),0,1-ТаблДан[[#This Row],[Подготовка без задержки]])</f>
        <v>0</v>
      </c>
      <c r="Q725" s="25">
        <f>IF(ISBLANK(ТаблДан[[#This Row],[Дата отправки]]),0,(ТаблДан[[#This Row],[Задержка отправки]]=0)+0)</f>
        <v>1</v>
      </c>
      <c r="R725" s="25">
        <f>IF(ISBLANK(ТаблДан[[#This Row],[Дата отправки]]),0,1-ТаблДан[[#This Row],[Отправка 
без задержки]])</f>
        <v>0</v>
      </c>
      <c r="S725" s="55" t="str">
        <f>IF(COUNTBLANK(ТаблДан[[#This Row],[Дата подготовки]:[Периодичность]])&gt;0,"Пустые ячейки", "")</f>
        <v/>
      </c>
    </row>
    <row r="726" spans="2:19" hidden="1" x14ac:dyDescent="0.25">
      <c r="B726" s="19">
        <f>YEAR(IF(ISBLANK(ТаблДан[Срок подготовки]),ТаблДан[Срок отправки],ТаблДан[Срок подготовки]))</f>
        <v>2024</v>
      </c>
      <c r="C726" s="26" t="str">
        <f>TEXT(ТаблДан[[#This Row],[Срок подготовки]],"МММ")</f>
        <v>ноя</v>
      </c>
      <c r="D726" s="32">
        <v>45609</v>
      </c>
      <c r="E726" s="32">
        <v>45609</v>
      </c>
      <c r="F726" s="32">
        <v>45611</v>
      </c>
      <c r="G726" s="21">
        <v>45611</v>
      </c>
      <c r="H726" s="22" t="s">
        <v>3</v>
      </c>
      <c r="I726" s="23" t="s">
        <v>78</v>
      </c>
      <c r="J726" s="24" t="s">
        <v>11</v>
      </c>
      <c r="K726" s="25">
        <f>MAX(ТаблДан[Дата подготовки]-ТаблДан[Срок подготовки],0)</f>
        <v>0</v>
      </c>
      <c r="L726" s="25">
        <f>MAX(ТаблДан[[#This Row],[Дата отправки]]-ТаблДан[[#This Row],[Срок отправки]],0)</f>
        <v>0</v>
      </c>
      <c r="M726" s="25">
        <f>IF(ISBLANK(ТаблДан[[#This Row],[Дата подготовки]]),0,-MIN(ТаблДан[Дата подготовки]-ТаблДан[Срок подготовки],0))</f>
        <v>0</v>
      </c>
      <c r="N726" s="25">
        <f>IF(ISBLANK(ТаблДан[[#This Row],[Дата отправки]]),0,-MIN(ТаблДан[Дата отправки]-ТаблДан[Срок отправки],0))</f>
        <v>0</v>
      </c>
      <c r="O726" s="25">
        <f>IF(ISBLANK(ТаблДан[[#This Row],[Дата подготовки]]),0,(ТаблДан[Задержка подготовки]=0)+0)</f>
        <v>1</v>
      </c>
      <c r="P726" s="25">
        <f>IF(ISBLANK(ТаблДан[[#This Row],[Дата подготовки]]),0,1-ТаблДан[[#This Row],[Подготовка без задержки]])</f>
        <v>0</v>
      </c>
      <c r="Q726" s="25">
        <f>IF(ISBLANK(ТаблДан[[#This Row],[Дата отправки]]),0,(ТаблДан[[#This Row],[Задержка отправки]]=0)+0)</f>
        <v>1</v>
      </c>
      <c r="R726" s="25">
        <f>IF(ISBLANK(ТаблДан[[#This Row],[Дата отправки]]),0,1-ТаблДан[[#This Row],[Отправка 
без задержки]])</f>
        <v>0</v>
      </c>
      <c r="S726" s="55" t="str">
        <f>IF(COUNTBLANK(ТаблДан[[#This Row],[Дата подготовки]:[Периодичность]])&gt;0,"Пустые ячейки", "")</f>
        <v/>
      </c>
    </row>
    <row r="727" spans="2:19" hidden="1" x14ac:dyDescent="0.25">
      <c r="B727" s="19">
        <f>YEAR(IF(ISBLANK(ТаблДан[Срок подготовки]),ТаблДан[Срок отправки],ТаблДан[Срок подготовки]))</f>
        <v>2024</v>
      </c>
      <c r="C727" s="26" t="str">
        <f>TEXT(ТаблДан[[#This Row],[Срок подготовки]],"МММ")</f>
        <v>янв</v>
      </c>
      <c r="D727" s="32">
        <v>45315</v>
      </c>
      <c r="E727" s="32">
        <v>45317</v>
      </c>
      <c r="F727" s="32">
        <v>45320</v>
      </c>
      <c r="G727" s="21">
        <v>45321</v>
      </c>
      <c r="H727" s="22" t="s">
        <v>5</v>
      </c>
      <c r="I727" s="60" t="s">
        <v>74</v>
      </c>
      <c r="J727" s="24" t="s">
        <v>11</v>
      </c>
      <c r="K727" s="25">
        <f>MAX(ТаблДан[Дата подготовки]-ТаблДан[Срок подготовки],0)</f>
        <v>0</v>
      </c>
      <c r="L727" s="25">
        <f>MAX(ТаблДан[[#This Row],[Дата отправки]]-ТаблДан[[#This Row],[Срок отправки]],0)</f>
        <v>0</v>
      </c>
      <c r="M727" s="25">
        <f>IF(ISBLANK(ТаблДан[[#This Row],[Дата подготовки]]),0,-MIN(ТаблДан[Дата подготовки]-ТаблДан[Срок подготовки],0))</f>
        <v>2</v>
      </c>
      <c r="N727" s="25">
        <f>IF(ISBLANK(ТаблДан[[#This Row],[Дата отправки]]),0,-MIN(ТаблДан[Дата отправки]-ТаблДан[Срок отправки],0))</f>
        <v>1</v>
      </c>
      <c r="O727" s="25">
        <f>IF(ISBLANK(ТаблДан[[#This Row],[Дата подготовки]]),0,(ТаблДан[Задержка подготовки]=0)+0)</f>
        <v>1</v>
      </c>
      <c r="P727" s="25">
        <f>IF(ISBLANK(ТаблДан[[#This Row],[Дата подготовки]]),0,1-ТаблДан[[#This Row],[Подготовка без задержки]])</f>
        <v>0</v>
      </c>
      <c r="Q727" s="25">
        <f>IF(ISBLANK(ТаблДан[[#This Row],[Дата отправки]]),0,(ТаблДан[[#This Row],[Задержка отправки]]=0)+0)</f>
        <v>1</v>
      </c>
      <c r="R727" s="25">
        <f>IF(ISBLANK(ТаблДан[[#This Row],[Дата отправки]]),0,1-ТаблДан[[#This Row],[Отправка 
без задержки]])</f>
        <v>0</v>
      </c>
      <c r="S727" s="55" t="str">
        <f>IF(COUNTBLANK(ТаблДан[[#This Row],[Дата подготовки]:[Периодичность]])&gt;0,"Пустые ячейки", "")</f>
        <v/>
      </c>
    </row>
    <row r="728" spans="2:19" hidden="1" x14ac:dyDescent="0.25">
      <c r="B728" s="19">
        <f>YEAR(IF(ISBLANK(ТаблДан[Срок подготовки]),ТаблДан[Срок отправки],ТаблДан[Срок подготовки]))</f>
        <v>2024</v>
      </c>
      <c r="C728" s="26" t="str">
        <f>TEXT(ТаблДан[[#This Row],[Срок подготовки]],"МММ")</f>
        <v>апр</v>
      </c>
      <c r="D728" s="32">
        <v>45390</v>
      </c>
      <c r="E728" s="32">
        <v>45393</v>
      </c>
      <c r="F728" s="32">
        <v>45391</v>
      </c>
      <c r="G728" s="21">
        <v>45397</v>
      </c>
      <c r="H728" s="22" t="s">
        <v>3</v>
      </c>
      <c r="I728" s="49" t="s">
        <v>20</v>
      </c>
      <c r="J728" s="24" t="s">
        <v>9</v>
      </c>
      <c r="K728" s="25">
        <f>MAX(ТаблДан[Дата подготовки]-ТаблДан[Срок подготовки],0)</f>
        <v>0</v>
      </c>
      <c r="L728" s="25">
        <f>MAX(ТаблДан[[#This Row],[Дата отправки]]-ТаблДан[[#This Row],[Срок отправки]],0)</f>
        <v>0</v>
      </c>
      <c r="M728" s="25">
        <f>IF(ISBLANK(ТаблДан[[#This Row],[Дата подготовки]]),0,-MIN(ТаблДан[Дата подготовки]-ТаблДан[Срок подготовки],0))</f>
        <v>3</v>
      </c>
      <c r="N728" s="25">
        <f>IF(ISBLANK(ТаблДан[[#This Row],[Дата отправки]]),0,-MIN(ТаблДан[Дата отправки]-ТаблДан[Срок отправки],0))</f>
        <v>6</v>
      </c>
      <c r="O728" s="25">
        <f>IF(ISBLANK(ТаблДан[[#This Row],[Дата подготовки]]),0,(ТаблДан[Задержка подготовки]=0)+0)</f>
        <v>1</v>
      </c>
      <c r="P728" s="25">
        <f>IF(ISBLANK(ТаблДан[[#This Row],[Дата подготовки]]),0,1-ТаблДан[[#This Row],[Подготовка без задержки]])</f>
        <v>0</v>
      </c>
      <c r="Q728" s="25">
        <f>IF(ISBLANK(ТаблДан[[#This Row],[Дата отправки]]),0,(ТаблДан[[#This Row],[Задержка отправки]]=0)+0)</f>
        <v>1</v>
      </c>
      <c r="R728" s="25">
        <f>IF(ISBLANK(ТаблДан[[#This Row],[Дата отправки]]),0,1-ТаблДан[[#This Row],[Отправка 
без задержки]])</f>
        <v>0</v>
      </c>
      <c r="S728" s="69" t="str">
        <f>IF(COUNTBLANK(ТаблДан[[#This Row],[Дата подготовки]:[Периодичность]])&gt;0,"Пустые ячейки", "")</f>
        <v/>
      </c>
    </row>
    <row r="729" spans="2:19" ht="25.5" hidden="1" x14ac:dyDescent="0.25">
      <c r="B729" s="19">
        <f>YEAR(IF(ISBLANK(ТаблДан[Срок подготовки]),ТаблДан[Срок отправки],ТаблДан[Срок подготовки]))</f>
        <v>2024</v>
      </c>
      <c r="C729" s="26" t="str">
        <f>TEXT(ТаблДан[[#This Row],[Срок подготовки]],"МММ")</f>
        <v>июл</v>
      </c>
      <c r="D729" s="32">
        <v>45498</v>
      </c>
      <c r="E729" s="32">
        <v>45499</v>
      </c>
      <c r="F729" s="32">
        <v>45499</v>
      </c>
      <c r="G729" s="21">
        <v>45503</v>
      </c>
      <c r="H729" s="22" t="s">
        <v>5</v>
      </c>
      <c r="I729" s="23" t="s">
        <v>74</v>
      </c>
      <c r="J729" s="24" t="s">
        <v>11</v>
      </c>
      <c r="K729" s="25">
        <f>MAX(ТаблДан[Дата подготовки]-ТаблДан[Срок подготовки],0)</f>
        <v>0</v>
      </c>
      <c r="L729" s="25">
        <f>MAX(ТаблДан[[#This Row],[Дата отправки]]-ТаблДан[[#This Row],[Срок отправки]],0)</f>
        <v>0</v>
      </c>
      <c r="M729" s="25">
        <f>IF(ISBLANK(ТаблДан[[#This Row],[Дата подготовки]]),0,-MIN(ТаблДан[Дата подготовки]-ТаблДан[Срок подготовки],0))</f>
        <v>1</v>
      </c>
      <c r="N729" s="25">
        <f>IF(ISBLANK(ТаблДан[[#This Row],[Дата отправки]]),0,-MIN(ТаблДан[Дата отправки]-ТаблДан[Срок отправки],0))</f>
        <v>4</v>
      </c>
      <c r="O729" s="25">
        <f>IF(ISBLANK(ТаблДан[[#This Row],[Дата подготовки]]),0,(ТаблДан[Задержка подготовки]=0)+0)</f>
        <v>1</v>
      </c>
      <c r="P729" s="25">
        <f>IF(ISBLANK(ТаблДан[[#This Row],[Дата подготовки]]),0,1-ТаблДан[[#This Row],[Подготовка без задержки]])</f>
        <v>0</v>
      </c>
      <c r="Q729" s="25">
        <f>IF(ISBLANK(ТаблДан[[#This Row],[Дата отправки]]),0,(ТаблДан[[#This Row],[Задержка отправки]]=0)+0)</f>
        <v>1</v>
      </c>
      <c r="R729" s="25">
        <f>IF(ISBLANK(ТаблДан[[#This Row],[Дата отправки]]),0,1-ТаблДан[[#This Row],[Отправка 
без задержки]])</f>
        <v>0</v>
      </c>
      <c r="S729" s="55" t="str">
        <f>IF(COUNTBLANK(ТаблДан[[#This Row],[Дата подготовки]:[Периодичность]])&gt;0,"Пустые ячейки", "")</f>
        <v/>
      </c>
    </row>
    <row r="730" spans="2:19" ht="25.5" hidden="1" x14ac:dyDescent="0.25">
      <c r="B730" s="19">
        <f>YEAR(IF(ISBLANK(ТаблДан[Срок подготовки]),ТаблДан[Срок отправки],ТаблДан[Срок подготовки]))</f>
        <v>2024</v>
      </c>
      <c r="C730" s="26" t="str">
        <f>TEXT(ТаблДан[[#This Row],[Срок подготовки]],"МММ")</f>
        <v>окт</v>
      </c>
      <c r="D730" s="32">
        <v>45593</v>
      </c>
      <c r="E730" s="32">
        <v>45593</v>
      </c>
      <c r="F730" s="32">
        <v>45593</v>
      </c>
      <c r="G730" s="21">
        <v>45595</v>
      </c>
      <c r="H730" s="22" t="s">
        <v>5</v>
      </c>
      <c r="I730" s="23" t="s">
        <v>74</v>
      </c>
      <c r="J730" s="24" t="s">
        <v>11</v>
      </c>
      <c r="K730" s="25">
        <f>MAX(ТаблДан[Дата подготовки]-ТаблДан[Срок подготовки],0)</f>
        <v>0</v>
      </c>
      <c r="L730" s="25">
        <f>MAX(ТаблДан[[#This Row],[Дата отправки]]-ТаблДан[[#This Row],[Срок отправки]],0)</f>
        <v>0</v>
      </c>
      <c r="M730" s="25">
        <f>IF(ISBLANK(ТаблДан[[#This Row],[Дата подготовки]]),0,-MIN(ТаблДан[Дата подготовки]-ТаблДан[Срок подготовки],0))</f>
        <v>0</v>
      </c>
      <c r="N730" s="25">
        <f>IF(ISBLANK(ТаблДан[[#This Row],[Дата отправки]]),0,-MIN(ТаблДан[Дата отправки]-ТаблДан[Срок отправки],0))</f>
        <v>2</v>
      </c>
      <c r="O730" s="25">
        <f>IF(ISBLANK(ТаблДан[[#This Row],[Дата подготовки]]),0,(ТаблДан[Задержка подготовки]=0)+0)</f>
        <v>1</v>
      </c>
      <c r="P730" s="25">
        <f>IF(ISBLANK(ТаблДан[[#This Row],[Дата подготовки]]),0,1-ТаблДан[[#This Row],[Подготовка без задержки]])</f>
        <v>0</v>
      </c>
      <c r="Q730" s="25">
        <f>IF(ISBLANK(ТаблДан[[#This Row],[Дата отправки]]),0,(ТаблДан[[#This Row],[Задержка отправки]]=0)+0)</f>
        <v>1</v>
      </c>
      <c r="R730" s="25">
        <f>IF(ISBLANK(ТаблДан[[#This Row],[Дата отправки]]),0,1-ТаблДан[[#This Row],[Отправка 
без задержки]])</f>
        <v>0</v>
      </c>
      <c r="S730" s="55" t="str">
        <f>IF(COUNTBLANK(ТаблДан[[#This Row],[Дата подготовки]:[Периодичность]])&gt;0,"Пустые ячейки", "")</f>
        <v/>
      </c>
    </row>
    <row r="731" spans="2:19" hidden="1" x14ac:dyDescent="0.25">
      <c r="B731" s="19">
        <f>YEAR(IF(ISBLANK(ТаблДан[Срок подготовки]),ТаблДан[Срок отправки],ТаблДан[Срок подготовки]))</f>
        <v>2024</v>
      </c>
      <c r="C731" s="26" t="str">
        <f>TEXT(ТаблДан[[#This Row],[Срок подготовки]],"МММ")</f>
        <v>янв</v>
      </c>
      <c r="D731" s="32">
        <v>45315</v>
      </c>
      <c r="E731" s="32">
        <v>45317</v>
      </c>
      <c r="F731" s="32">
        <v>45320</v>
      </c>
      <c r="G731" s="21">
        <v>45321</v>
      </c>
      <c r="H731" s="22" t="s">
        <v>5</v>
      </c>
      <c r="I731" s="60" t="s">
        <v>28</v>
      </c>
      <c r="J731" s="24" t="s">
        <v>11</v>
      </c>
      <c r="K731" s="25">
        <f>MAX(ТаблДан[Дата подготовки]-ТаблДан[Срок подготовки],0)</f>
        <v>0</v>
      </c>
      <c r="L731" s="25">
        <f>MAX(ТаблДан[[#This Row],[Дата отправки]]-ТаблДан[[#This Row],[Срок отправки]],0)</f>
        <v>0</v>
      </c>
      <c r="M731" s="25">
        <f>IF(ISBLANK(ТаблДан[[#This Row],[Дата подготовки]]),0,-MIN(ТаблДан[Дата подготовки]-ТаблДан[Срок подготовки],0))</f>
        <v>2</v>
      </c>
      <c r="N731" s="25">
        <f>IF(ISBLANK(ТаблДан[[#This Row],[Дата отправки]]),0,-MIN(ТаблДан[Дата отправки]-ТаблДан[Срок отправки],0))</f>
        <v>1</v>
      </c>
      <c r="O731" s="25">
        <f>IF(ISBLANK(ТаблДан[[#This Row],[Дата подготовки]]),0,(ТаблДан[Задержка подготовки]=0)+0)</f>
        <v>1</v>
      </c>
      <c r="P731" s="25">
        <f>IF(ISBLANK(ТаблДан[[#This Row],[Дата подготовки]]),0,1-ТаблДан[[#This Row],[Подготовка без задержки]])</f>
        <v>0</v>
      </c>
      <c r="Q731" s="25">
        <f>IF(ISBLANK(ТаблДан[[#This Row],[Дата отправки]]),0,(ТаблДан[[#This Row],[Задержка отправки]]=0)+0)</f>
        <v>1</v>
      </c>
      <c r="R731" s="25">
        <f>IF(ISBLANK(ТаблДан[[#This Row],[Дата отправки]]),0,1-ТаблДан[[#This Row],[Отправка 
без задержки]])</f>
        <v>0</v>
      </c>
      <c r="S731" s="55" t="str">
        <f>IF(COUNTBLANK(ТаблДан[[#This Row],[Дата подготовки]:[Периодичность]])&gt;0,"Пустые ячейки", "")</f>
        <v/>
      </c>
    </row>
    <row r="732" spans="2:19" hidden="1" x14ac:dyDescent="0.25">
      <c r="B732" s="19">
        <f>YEAR(IF(ISBLANK(ТаблДан[Срок подготовки]),ТаблДан[Срок отправки],ТаблДан[Срок подготовки]))</f>
        <v>2024</v>
      </c>
      <c r="C732" s="26" t="str">
        <f>TEXT(ТаблДан[[#This Row],[Срок подготовки]],"МММ")</f>
        <v>апр</v>
      </c>
      <c r="D732" s="32">
        <v>45390</v>
      </c>
      <c r="E732" s="32">
        <v>45393</v>
      </c>
      <c r="F732" s="32">
        <v>45391</v>
      </c>
      <c r="G732" s="21">
        <v>45397</v>
      </c>
      <c r="H732" s="22" t="s">
        <v>3</v>
      </c>
      <c r="I732" s="49" t="s">
        <v>73</v>
      </c>
      <c r="J732" s="24" t="s">
        <v>9</v>
      </c>
      <c r="K732" s="25">
        <f>MAX(ТаблДан[Дата подготовки]-ТаблДан[Срок подготовки],0)</f>
        <v>0</v>
      </c>
      <c r="L732" s="25">
        <f>MAX(ТаблДан[[#This Row],[Дата отправки]]-ТаблДан[[#This Row],[Срок отправки]],0)</f>
        <v>0</v>
      </c>
      <c r="M732" s="25">
        <f>IF(ISBLANK(ТаблДан[[#This Row],[Дата подготовки]]),0,-MIN(ТаблДан[Дата подготовки]-ТаблДан[Срок подготовки],0))</f>
        <v>3</v>
      </c>
      <c r="N732" s="25">
        <f>IF(ISBLANK(ТаблДан[[#This Row],[Дата отправки]]),0,-MIN(ТаблДан[Дата отправки]-ТаблДан[Срок отправки],0))</f>
        <v>6</v>
      </c>
      <c r="O732" s="25">
        <f>IF(ISBLANK(ТаблДан[[#This Row],[Дата подготовки]]),0,(ТаблДан[Задержка подготовки]=0)+0)</f>
        <v>1</v>
      </c>
      <c r="P732" s="25">
        <f>IF(ISBLANK(ТаблДан[[#This Row],[Дата подготовки]]),0,1-ТаблДан[[#This Row],[Подготовка без задержки]])</f>
        <v>0</v>
      </c>
      <c r="Q732" s="25">
        <f>IF(ISBLANK(ТаблДан[[#This Row],[Дата отправки]]),0,(ТаблДан[[#This Row],[Задержка отправки]]=0)+0)</f>
        <v>1</v>
      </c>
      <c r="R732" s="25">
        <f>IF(ISBLANK(ТаблДан[[#This Row],[Дата отправки]]),0,1-ТаблДан[[#This Row],[Отправка 
без задержки]])</f>
        <v>0</v>
      </c>
      <c r="S732" s="55" t="str">
        <f>IF(COUNTBLANK(ТаблДан[[#This Row],[Дата подготовки]:[Периодичность]])&gt;0,"Пустые ячейки", "")</f>
        <v/>
      </c>
    </row>
    <row r="733" spans="2:19" ht="25.5" hidden="1" x14ac:dyDescent="0.25">
      <c r="B733" s="19">
        <f>YEAR(IF(ISBLANK(ТаблДан[Срок подготовки]),ТаблДан[Срок отправки],ТаблДан[Срок подготовки]))</f>
        <v>2024</v>
      </c>
      <c r="C733" s="26" t="str">
        <f>TEXT(ТаблДан[[#This Row],[Срок подготовки]],"МММ")</f>
        <v>окт</v>
      </c>
      <c r="D733" s="32">
        <v>45593</v>
      </c>
      <c r="E733" s="32">
        <v>45593</v>
      </c>
      <c r="F733" s="32">
        <v>45593</v>
      </c>
      <c r="G733" s="21">
        <v>45595</v>
      </c>
      <c r="H733" s="22" t="s">
        <v>5</v>
      </c>
      <c r="I733" s="23" t="s">
        <v>75</v>
      </c>
      <c r="J733" s="24" t="s">
        <v>11</v>
      </c>
      <c r="K733" s="25">
        <f>MAX(ТаблДан[Дата подготовки]-ТаблДан[Срок подготовки],0)</f>
        <v>0</v>
      </c>
      <c r="L733" s="25">
        <f>MAX(ТаблДан[[#This Row],[Дата отправки]]-ТаблДан[[#This Row],[Срок отправки]],0)</f>
        <v>0</v>
      </c>
      <c r="M733" s="25">
        <f>IF(ISBLANK(ТаблДан[[#This Row],[Дата подготовки]]),0,-MIN(ТаблДан[Дата подготовки]-ТаблДан[Срок подготовки],0))</f>
        <v>0</v>
      </c>
      <c r="N733" s="25">
        <f>IF(ISBLANK(ТаблДан[[#This Row],[Дата отправки]]),0,-MIN(ТаблДан[Дата отправки]-ТаблДан[Срок отправки],0))</f>
        <v>2</v>
      </c>
      <c r="O733" s="25">
        <f>IF(ISBLANK(ТаблДан[[#This Row],[Дата подготовки]]),0,(ТаблДан[Задержка подготовки]=0)+0)</f>
        <v>1</v>
      </c>
      <c r="P733" s="25">
        <f>IF(ISBLANK(ТаблДан[[#This Row],[Дата подготовки]]),0,1-ТаблДан[[#This Row],[Подготовка без задержки]])</f>
        <v>0</v>
      </c>
      <c r="Q733" s="25">
        <f>IF(ISBLANK(ТаблДан[[#This Row],[Дата отправки]]),0,(ТаблДан[[#This Row],[Задержка отправки]]=0)+0)</f>
        <v>1</v>
      </c>
      <c r="R733" s="25">
        <f>IF(ISBLANK(ТаблДан[[#This Row],[Дата отправки]]),0,1-ТаблДан[[#This Row],[Отправка 
без задержки]])</f>
        <v>0</v>
      </c>
      <c r="S733" s="74" t="str">
        <f>IF(COUNTBLANK(ТаблДан[[#This Row],[Дата подготовки]:[Периодичность]])&gt;0,"Пустые ячейки", "")</f>
        <v/>
      </c>
    </row>
    <row r="734" spans="2:19" ht="25.5" hidden="1" x14ac:dyDescent="0.25">
      <c r="B734" s="19">
        <f>YEAR(IF(ISBLANK(ТаблДан[Срок подготовки]),ТаблДан[Срок отправки],ТаблДан[Срок подготовки]))</f>
        <v>2024</v>
      </c>
      <c r="C734" s="26" t="str">
        <f>TEXT(ТаблДан[[#This Row],[Срок подготовки]],"МММ")</f>
        <v>июл</v>
      </c>
      <c r="D734" s="32">
        <v>45498</v>
      </c>
      <c r="E734" s="32">
        <v>45499</v>
      </c>
      <c r="F734" s="32">
        <v>45499</v>
      </c>
      <c r="G734" s="21">
        <v>45503</v>
      </c>
      <c r="H734" s="22" t="s">
        <v>5</v>
      </c>
      <c r="I734" s="23" t="s">
        <v>75</v>
      </c>
      <c r="J734" s="24" t="s">
        <v>11</v>
      </c>
      <c r="K734" s="25">
        <f>MAX(ТаблДан[Дата подготовки]-ТаблДан[Срок подготовки],0)</f>
        <v>0</v>
      </c>
      <c r="L734" s="25">
        <f>MAX(ТаблДан[[#This Row],[Дата отправки]]-ТаблДан[[#This Row],[Срок отправки]],0)</f>
        <v>0</v>
      </c>
      <c r="M734" s="25">
        <f>IF(ISBLANK(ТаблДан[[#This Row],[Дата подготовки]]),0,-MIN(ТаблДан[Дата подготовки]-ТаблДан[Срок подготовки],0))</f>
        <v>1</v>
      </c>
      <c r="N734" s="25">
        <f>IF(ISBLANK(ТаблДан[[#This Row],[Дата отправки]]),0,-MIN(ТаблДан[Дата отправки]-ТаблДан[Срок отправки],0))</f>
        <v>4</v>
      </c>
      <c r="O734" s="25">
        <f>IF(ISBLANK(ТаблДан[[#This Row],[Дата подготовки]]),0,(ТаблДан[Задержка подготовки]=0)+0)</f>
        <v>1</v>
      </c>
      <c r="P734" s="25">
        <f>IF(ISBLANK(ТаблДан[[#This Row],[Дата подготовки]]),0,1-ТаблДан[[#This Row],[Подготовка без задержки]])</f>
        <v>0</v>
      </c>
      <c r="Q734" s="25">
        <f>IF(ISBLANK(ТаблДан[[#This Row],[Дата отправки]]),0,(ТаблДан[[#This Row],[Задержка отправки]]=0)+0)</f>
        <v>1</v>
      </c>
      <c r="R734" s="25">
        <f>IF(ISBLANK(ТаблДан[[#This Row],[Дата отправки]]),0,1-ТаблДан[[#This Row],[Отправка 
без задержки]])</f>
        <v>0</v>
      </c>
      <c r="S734" s="74" t="str">
        <f>IF(COUNTBLANK(ТаблДан[[#This Row],[Дата подготовки]:[Периодичность]])&gt;0,"Пустые ячейки", "")</f>
        <v/>
      </c>
    </row>
    <row r="735" spans="2:19" ht="25.5" hidden="1" x14ac:dyDescent="0.25">
      <c r="B735" s="19">
        <f>YEAR(IF(ISBLANK(ТаблДан[Срок подготовки]),ТаблДан[Срок отправки],ТаблДан[Срок подготовки]))</f>
        <v>2024</v>
      </c>
      <c r="C735" s="26" t="str">
        <f>TEXT(ТаблДан[[#This Row],[Срок подготовки]],"МММ")</f>
        <v>июл</v>
      </c>
      <c r="D735" s="32">
        <v>45498</v>
      </c>
      <c r="E735" s="32">
        <v>45499</v>
      </c>
      <c r="F735" s="32">
        <v>45499</v>
      </c>
      <c r="G735" s="21">
        <v>45503</v>
      </c>
      <c r="H735" s="22" t="s">
        <v>5</v>
      </c>
      <c r="I735" s="23" t="s">
        <v>28</v>
      </c>
      <c r="J735" s="24" t="s">
        <v>11</v>
      </c>
      <c r="K735" s="25">
        <f>MAX(ТаблДан[Дата подготовки]-ТаблДан[Срок подготовки],0)</f>
        <v>0</v>
      </c>
      <c r="L735" s="25">
        <f>MAX(ТаблДан[[#This Row],[Дата отправки]]-ТаблДан[[#This Row],[Срок отправки]],0)</f>
        <v>0</v>
      </c>
      <c r="M735" s="25">
        <f>IF(ISBLANK(ТаблДан[[#This Row],[Дата подготовки]]),0,-MIN(ТаблДан[Дата подготовки]-ТаблДан[Срок подготовки],0))</f>
        <v>1</v>
      </c>
      <c r="N735" s="25">
        <f>IF(ISBLANK(ТаблДан[[#This Row],[Дата отправки]]),0,-MIN(ТаблДан[Дата отправки]-ТаблДан[Срок отправки],0))</f>
        <v>4</v>
      </c>
      <c r="O735" s="25">
        <f>IF(ISBLANK(ТаблДан[[#This Row],[Дата подготовки]]),0,(ТаблДан[Задержка подготовки]=0)+0)</f>
        <v>1</v>
      </c>
      <c r="P735" s="25">
        <f>IF(ISBLANK(ТаблДан[[#This Row],[Дата подготовки]]),0,1-ТаблДан[[#This Row],[Подготовка без задержки]])</f>
        <v>0</v>
      </c>
      <c r="Q735" s="25">
        <f>IF(ISBLANK(ТаблДан[[#This Row],[Дата отправки]]),0,(ТаблДан[[#This Row],[Задержка отправки]]=0)+0)</f>
        <v>1</v>
      </c>
      <c r="R735" s="25">
        <f>IF(ISBLANK(ТаблДан[[#This Row],[Дата отправки]]),0,1-ТаблДан[[#This Row],[Отправка 
без задержки]])</f>
        <v>0</v>
      </c>
      <c r="S735" s="55" t="str">
        <f>IF(COUNTBLANK(ТаблДан[[#This Row],[Дата подготовки]:[Периодичность]])&gt;0,"Пустые ячейки", "")</f>
        <v/>
      </c>
    </row>
    <row r="736" spans="2:19" ht="25.5" hidden="1" x14ac:dyDescent="0.25">
      <c r="B736" s="19">
        <f>YEAR(IF(ISBLANK(ТаблДан[Срок подготовки]),ТаблДан[Срок отправки],ТаблДан[Срок подготовки]))</f>
        <v>2024</v>
      </c>
      <c r="C736" s="26" t="str">
        <f>TEXT(ТаблДан[[#This Row],[Срок подготовки]],"МММ")</f>
        <v>окт</v>
      </c>
      <c r="D736" s="32">
        <v>45593</v>
      </c>
      <c r="E736" s="32">
        <v>45593</v>
      </c>
      <c r="F736" s="32">
        <v>45593</v>
      </c>
      <c r="G736" s="21">
        <v>45595</v>
      </c>
      <c r="H736" s="22" t="s">
        <v>5</v>
      </c>
      <c r="I736" s="23" t="s">
        <v>28</v>
      </c>
      <c r="J736" s="24" t="s">
        <v>11</v>
      </c>
      <c r="K736" s="25">
        <f>MAX(ТаблДан[Дата подготовки]-ТаблДан[Срок подготовки],0)</f>
        <v>0</v>
      </c>
      <c r="L736" s="25">
        <f>MAX(ТаблДан[[#This Row],[Дата отправки]]-ТаблДан[[#This Row],[Срок отправки]],0)</f>
        <v>0</v>
      </c>
      <c r="M736" s="25">
        <f>IF(ISBLANK(ТаблДан[[#This Row],[Дата подготовки]]),0,-MIN(ТаблДан[Дата подготовки]-ТаблДан[Срок подготовки],0))</f>
        <v>0</v>
      </c>
      <c r="N736" s="25">
        <f>IF(ISBLANK(ТаблДан[[#This Row],[Дата отправки]]),0,-MIN(ТаблДан[Дата отправки]-ТаблДан[Срок отправки],0))</f>
        <v>2</v>
      </c>
      <c r="O736" s="25">
        <f>IF(ISBLANK(ТаблДан[[#This Row],[Дата подготовки]]),0,(ТаблДан[Задержка подготовки]=0)+0)</f>
        <v>1</v>
      </c>
      <c r="P736" s="25">
        <f>IF(ISBLANK(ТаблДан[[#This Row],[Дата подготовки]]),0,1-ТаблДан[[#This Row],[Подготовка без задержки]])</f>
        <v>0</v>
      </c>
      <c r="Q736" s="25">
        <f>IF(ISBLANK(ТаблДан[[#This Row],[Дата отправки]]),0,(ТаблДан[[#This Row],[Задержка отправки]]=0)+0)</f>
        <v>1</v>
      </c>
      <c r="R736" s="25">
        <f>IF(ISBLANK(ТаблДан[[#This Row],[Дата отправки]]),0,1-ТаблДан[[#This Row],[Отправка 
без задержки]])</f>
        <v>0</v>
      </c>
      <c r="S736" s="55" t="str">
        <f>IF(COUNTBLANK(ТаблДан[[#This Row],[Дата подготовки]:[Периодичность]])&gt;0,"Пустые ячейки", "")</f>
        <v/>
      </c>
    </row>
    <row r="737" spans="2:19" ht="25.5" hidden="1" x14ac:dyDescent="0.25">
      <c r="B737" s="19">
        <f>YEAR(IF(ISBLANK(ТаблДан[Срок подготовки]),ТаблДан[Срок отправки],ТаблДан[Срок подготовки]))</f>
        <v>2024</v>
      </c>
      <c r="C737" s="26" t="str">
        <f>TEXT(ТаблДан[[#This Row],[Срок подготовки]],"МММ")</f>
        <v>май</v>
      </c>
      <c r="D737" s="32">
        <v>45432</v>
      </c>
      <c r="E737" s="32">
        <v>45441</v>
      </c>
      <c r="F737" s="32">
        <v>45436</v>
      </c>
      <c r="G737" s="21">
        <v>45443</v>
      </c>
      <c r="H737" s="22" t="s">
        <v>4</v>
      </c>
      <c r="I737" s="23" t="s">
        <v>21</v>
      </c>
      <c r="J737" s="39" t="s">
        <v>12</v>
      </c>
      <c r="K737" s="25">
        <f>MAX(ТаблДан[Дата подготовки]-ТаблДан[Срок подготовки],0)</f>
        <v>0</v>
      </c>
      <c r="L737" s="25">
        <f>MAX(ТаблДан[[#This Row],[Дата отправки]]-ТаблДан[[#This Row],[Срок отправки]],0)</f>
        <v>0</v>
      </c>
      <c r="M737" s="25">
        <f>IF(ISBLANK(ТаблДан[[#This Row],[Дата подготовки]]),0,-MIN(ТаблДан[Дата подготовки]-ТаблДан[Срок подготовки],0))</f>
        <v>9</v>
      </c>
      <c r="N737" s="25">
        <f>IF(ISBLANK(ТаблДан[[#This Row],[Дата отправки]]),0,-MIN(ТаблДан[Дата отправки]-ТаблДан[Срок отправки],0))</f>
        <v>7</v>
      </c>
      <c r="O737" s="25">
        <f>IF(ISBLANK(ТаблДан[[#This Row],[Дата подготовки]]),0,(ТаблДан[Задержка подготовки]=0)+0)</f>
        <v>1</v>
      </c>
      <c r="P737" s="25">
        <f>IF(ISBLANK(ТаблДан[[#This Row],[Дата подготовки]]),0,1-ТаблДан[[#This Row],[Подготовка без задержки]])</f>
        <v>0</v>
      </c>
      <c r="Q737" s="25">
        <f>IF(ISBLANK(ТаблДан[[#This Row],[Дата отправки]]),0,(ТаблДан[[#This Row],[Задержка отправки]]=0)+0)</f>
        <v>1</v>
      </c>
      <c r="R737" s="25">
        <f>IF(ISBLANK(ТаблДан[[#This Row],[Дата отправки]]),0,1-ТаблДан[[#This Row],[Отправка 
без задержки]])</f>
        <v>0</v>
      </c>
      <c r="S737" s="55" t="str">
        <f>IF(COUNTBLANK(ТаблДан[[#This Row],[Дата подготовки]:[Периодичность]])&gt;0,"Пустые ячейки", "")</f>
        <v/>
      </c>
    </row>
    <row r="738" spans="2:19" hidden="1" x14ac:dyDescent="0.25">
      <c r="B738" s="19">
        <f>YEAR(IF(ISBLANK(ТаблДан[Срок подготовки]),ТаблДан[Срок отправки],ТаблДан[Срок подготовки]))</f>
        <v>2024</v>
      </c>
      <c r="C738" s="26" t="str">
        <f>TEXT(ТаблДан[[#This Row],[Срок подготовки]],"МММ")</f>
        <v>янв</v>
      </c>
      <c r="D738" s="32">
        <v>45315</v>
      </c>
      <c r="E738" s="32">
        <v>45317</v>
      </c>
      <c r="F738" s="32">
        <v>45320</v>
      </c>
      <c r="G738" s="21">
        <v>45321</v>
      </c>
      <c r="H738" s="22" t="s">
        <v>5</v>
      </c>
      <c r="I738" s="60" t="s">
        <v>75</v>
      </c>
      <c r="J738" s="24" t="s">
        <v>11</v>
      </c>
      <c r="K738" s="25">
        <f>MAX(ТаблДан[Дата подготовки]-ТаблДан[Срок подготовки],0)</f>
        <v>0</v>
      </c>
      <c r="L738" s="25">
        <f>MAX(ТаблДан[[#This Row],[Дата отправки]]-ТаблДан[[#This Row],[Срок отправки]],0)</f>
        <v>0</v>
      </c>
      <c r="M738" s="25">
        <f>IF(ISBLANK(ТаблДан[[#This Row],[Дата подготовки]]),0,-MIN(ТаблДан[Дата подготовки]-ТаблДан[Срок подготовки],0))</f>
        <v>2</v>
      </c>
      <c r="N738" s="25">
        <f>IF(ISBLANK(ТаблДан[[#This Row],[Дата отправки]]),0,-MIN(ТаблДан[Дата отправки]-ТаблДан[Срок отправки],0))</f>
        <v>1</v>
      </c>
      <c r="O738" s="25">
        <f>IF(ISBLANK(ТаблДан[[#This Row],[Дата подготовки]]),0,(ТаблДан[Задержка подготовки]=0)+0)</f>
        <v>1</v>
      </c>
      <c r="P738" s="25">
        <f>IF(ISBLANK(ТаблДан[[#This Row],[Дата подготовки]]),0,1-ТаблДан[[#This Row],[Подготовка без задержки]])</f>
        <v>0</v>
      </c>
      <c r="Q738" s="25">
        <f>IF(ISBLANK(ТаблДан[[#This Row],[Дата отправки]]),0,(ТаблДан[[#This Row],[Задержка отправки]]=0)+0)</f>
        <v>1</v>
      </c>
      <c r="R738" s="25">
        <f>IF(ISBLANK(ТаблДан[[#This Row],[Дата отправки]]),0,1-ТаблДан[[#This Row],[Отправка 
без задержки]])</f>
        <v>0</v>
      </c>
      <c r="S738" s="55" t="str">
        <f>IF(COUNTBLANK(ТаблДан[[#This Row],[Дата подготовки]:[Периодичность]])&gt;0,"Пустые ячейки", "")</f>
        <v/>
      </c>
    </row>
    <row r="739" spans="2:19" hidden="1" x14ac:dyDescent="0.25">
      <c r="B739" s="19">
        <f>YEAR(IF(ISBLANK(ТаблДан[Срок подготовки]),ТаблДан[Срок отправки],ТаблДан[Срок подготовки]))</f>
        <v>2024</v>
      </c>
      <c r="C739" s="26" t="str">
        <f>TEXT(ТаблДан[[#This Row],[Срок подготовки]],"МММ")</f>
        <v>янв</v>
      </c>
      <c r="D739" s="32">
        <v>45315</v>
      </c>
      <c r="E739" s="32">
        <v>45317</v>
      </c>
      <c r="F739" s="32">
        <v>45320</v>
      </c>
      <c r="G739" s="21">
        <v>45321</v>
      </c>
      <c r="H739" s="22" t="s">
        <v>5</v>
      </c>
      <c r="I739" s="60" t="s">
        <v>29</v>
      </c>
      <c r="J739" s="24" t="s">
        <v>11</v>
      </c>
      <c r="K739" s="25">
        <f>MAX(ТаблДан[Дата подготовки]-ТаблДан[Срок подготовки],0)</f>
        <v>0</v>
      </c>
      <c r="L739" s="25">
        <f>MAX(ТаблДан[[#This Row],[Дата отправки]]-ТаблДан[[#This Row],[Срок отправки]],0)</f>
        <v>0</v>
      </c>
      <c r="M739" s="25">
        <f>IF(ISBLANK(ТаблДан[[#This Row],[Дата подготовки]]),0,-MIN(ТаблДан[Дата подготовки]-ТаблДан[Срок подготовки],0))</f>
        <v>2</v>
      </c>
      <c r="N739" s="25">
        <f>IF(ISBLANK(ТаблДан[[#This Row],[Дата отправки]]),0,-MIN(ТаблДан[Дата отправки]-ТаблДан[Срок отправки],0))</f>
        <v>1</v>
      </c>
      <c r="O739" s="25">
        <f>IF(ISBLANK(ТаблДан[[#This Row],[Дата подготовки]]),0,(ТаблДан[Задержка подготовки]=0)+0)</f>
        <v>1</v>
      </c>
      <c r="P739" s="25">
        <f>IF(ISBLANK(ТаблДан[[#This Row],[Дата подготовки]]),0,1-ТаблДан[[#This Row],[Подготовка без задержки]])</f>
        <v>0</v>
      </c>
      <c r="Q739" s="25">
        <f>IF(ISBLANK(ТаблДан[[#This Row],[Дата отправки]]),0,(ТаблДан[[#This Row],[Задержка отправки]]=0)+0)</f>
        <v>1</v>
      </c>
      <c r="R739" s="25">
        <f>IF(ISBLANK(ТаблДан[[#This Row],[Дата отправки]]),0,1-ТаблДан[[#This Row],[Отправка 
без задержки]])</f>
        <v>0</v>
      </c>
      <c r="S739" s="55" t="str">
        <f>IF(COUNTBLANK(ТаблДан[[#This Row],[Дата подготовки]:[Периодичность]])&gt;0,"Пустые ячейки", "")</f>
        <v/>
      </c>
    </row>
    <row r="740" spans="2:19" hidden="1" x14ac:dyDescent="0.25">
      <c r="B740" s="19">
        <f>YEAR(IF(ISBLANK(ТаблДан[Срок подготовки]),ТаблДан[Срок отправки],ТаблДан[Срок подготовки]))</f>
        <v>2024</v>
      </c>
      <c r="C740" s="26" t="str">
        <f>TEXT(ТаблДан[[#This Row],[Срок подготовки]],"МММ")</f>
        <v>янв</v>
      </c>
      <c r="D740" s="32">
        <v>45303</v>
      </c>
      <c r="E740" s="32">
        <v>45309</v>
      </c>
      <c r="F740" s="32">
        <v>45306</v>
      </c>
      <c r="G740" s="21">
        <v>45313</v>
      </c>
      <c r="H740" s="22" t="s">
        <v>5</v>
      </c>
      <c r="I740" s="63" t="s">
        <v>40</v>
      </c>
      <c r="J740" s="24" t="s">
        <v>12</v>
      </c>
      <c r="K740" s="25">
        <f>MAX(ТаблДан[Дата подготовки]-ТаблДан[Срок подготовки],0)</f>
        <v>0</v>
      </c>
      <c r="L740" s="25">
        <f>MAX(ТаблДан[[#This Row],[Дата отправки]]-ТаблДан[[#This Row],[Срок отправки]],0)</f>
        <v>0</v>
      </c>
      <c r="M740" s="25">
        <f>IF(ISBLANK(ТаблДан[[#This Row],[Дата подготовки]]),0,-MIN(ТаблДан[Дата подготовки]-ТаблДан[Срок подготовки],0))</f>
        <v>6</v>
      </c>
      <c r="N740" s="25">
        <f>IF(ISBLANK(ТаблДан[[#This Row],[Дата отправки]]),0,-MIN(ТаблДан[Дата отправки]-ТаблДан[Срок отправки],0))</f>
        <v>7</v>
      </c>
      <c r="O740" s="25">
        <f>IF(ISBLANK(ТаблДан[[#This Row],[Дата подготовки]]),0,(ТаблДан[Задержка подготовки]=0)+0)</f>
        <v>1</v>
      </c>
      <c r="P740" s="25">
        <f>IF(ISBLANK(ТаблДан[[#This Row],[Дата подготовки]]),0,1-ТаблДан[[#This Row],[Подготовка без задержки]])</f>
        <v>0</v>
      </c>
      <c r="Q740" s="25">
        <f>IF(ISBLANK(ТаблДан[[#This Row],[Дата отправки]]),0,(ТаблДан[[#This Row],[Задержка отправки]]=0)+0)</f>
        <v>1</v>
      </c>
      <c r="R740" s="25">
        <f>IF(ISBLANK(ТаблДан[[#This Row],[Дата отправки]]),0,1-ТаблДан[[#This Row],[Отправка 
без задержки]])</f>
        <v>0</v>
      </c>
      <c r="S740" s="55" t="str">
        <f>IF(COUNTBLANK(ТаблДан[[#This Row],[Дата подготовки]:[Периодичность]])&gt;0,"Пустые ячейки", "")</f>
        <v/>
      </c>
    </row>
    <row r="741" spans="2:19" hidden="1" x14ac:dyDescent="0.25">
      <c r="B741" s="19">
        <f>YEAR(IF(ISBLANK(ТаблДан[Срок подготовки]),ТаблДан[Срок отправки],ТаблДан[Срок подготовки]))</f>
        <v>2024</v>
      </c>
      <c r="C741" s="26" t="str">
        <f>TEXT(ТаблДан[[#This Row],[Срок подготовки]],"МММ")</f>
        <v>янв</v>
      </c>
      <c r="D741" s="32">
        <v>45307</v>
      </c>
      <c r="E741" s="32">
        <v>45317</v>
      </c>
      <c r="F741" s="32">
        <v>45307</v>
      </c>
      <c r="G741" s="21">
        <v>45321</v>
      </c>
      <c r="H741" s="22" t="s">
        <v>7</v>
      </c>
      <c r="I741" s="60" t="s">
        <v>22</v>
      </c>
      <c r="J741" s="24" t="s">
        <v>11</v>
      </c>
      <c r="K741" s="25">
        <f>MAX(ТаблДан[Дата подготовки]-ТаблДан[Срок подготовки],0)</f>
        <v>0</v>
      </c>
      <c r="L741" s="25">
        <f>MAX(ТаблДан[[#This Row],[Дата отправки]]-ТаблДан[[#This Row],[Срок отправки]],0)</f>
        <v>0</v>
      </c>
      <c r="M741" s="25">
        <f>IF(ISBLANK(ТаблДан[[#This Row],[Дата подготовки]]),0,-MIN(ТаблДан[Дата подготовки]-ТаблДан[Срок подготовки],0))</f>
        <v>10</v>
      </c>
      <c r="N741" s="25">
        <f>IF(ISBLANK(ТаблДан[[#This Row],[Дата отправки]]),0,-MIN(ТаблДан[Дата отправки]-ТаблДан[Срок отправки],0))</f>
        <v>14</v>
      </c>
      <c r="O741" s="25">
        <f>IF(ISBLANK(ТаблДан[[#This Row],[Дата подготовки]]),0,(ТаблДан[Задержка подготовки]=0)+0)</f>
        <v>1</v>
      </c>
      <c r="P741" s="25">
        <f>IF(ISBLANK(ТаблДан[[#This Row],[Дата подготовки]]),0,1-ТаблДан[[#This Row],[Подготовка без задержки]])</f>
        <v>0</v>
      </c>
      <c r="Q741" s="25">
        <f>IF(ISBLANK(ТаблДан[[#This Row],[Дата отправки]]),0,(ТаблДан[[#This Row],[Задержка отправки]]=0)+0)</f>
        <v>1</v>
      </c>
      <c r="R741" s="25">
        <f>IF(ISBLANK(ТаблДан[[#This Row],[Дата отправки]]),0,1-ТаблДан[[#This Row],[Отправка 
без задержки]])</f>
        <v>0</v>
      </c>
      <c r="S741" s="55" t="str">
        <f>IF(COUNTBLANK(ТаблДан[[#This Row],[Дата подготовки]:[Периодичность]])&gt;0,"Пустые ячейки", "")</f>
        <v/>
      </c>
    </row>
    <row r="742" spans="2:19" hidden="1" x14ac:dyDescent="0.25">
      <c r="B742" s="19">
        <f>YEAR(IF(ISBLANK(ТаблДан[Срок подготовки]),ТаблДан[Срок отправки],ТаблДан[Срок подготовки]))</f>
        <v>2024</v>
      </c>
      <c r="C742" s="26" t="str">
        <f>TEXT(ТаблДан[[#This Row],[Срок подготовки]],"МММ")</f>
        <v>апр</v>
      </c>
      <c r="D742" s="32">
        <v>45365</v>
      </c>
      <c r="E742" s="32">
        <v>45405</v>
      </c>
      <c r="F742" s="32">
        <v>45366</v>
      </c>
      <c r="G742" s="21">
        <v>45407</v>
      </c>
      <c r="H742" s="22" t="s">
        <v>115</v>
      </c>
      <c r="I742" s="23" t="s">
        <v>66</v>
      </c>
      <c r="J742" s="24" t="s">
        <v>11</v>
      </c>
      <c r="K742" s="25">
        <f>MAX(ТаблДан[Дата подготовки]-ТаблДан[Срок подготовки],0)</f>
        <v>0</v>
      </c>
      <c r="L742" s="25">
        <f>MAX(ТаблДан[[#This Row],[Дата отправки]]-ТаблДан[[#This Row],[Срок отправки]],0)</f>
        <v>0</v>
      </c>
      <c r="M742" s="25">
        <f>IF(ISBLANK(ТаблДан[[#This Row],[Дата подготовки]]),0,-MIN(ТаблДан[Дата подготовки]-ТаблДан[Срок подготовки],0))</f>
        <v>40</v>
      </c>
      <c r="N742" s="25">
        <f>IF(ISBLANK(ТаблДан[[#This Row],[Дата отправки]]),0,-MIN(ТаблДан[Дата отправки]-ТаблДан[Срок отправки],0))</f>
        <v>41</v>
      </c>
      <c r="O742" s="25">
        <f>IF(ISBLANK(ТаблДан[[#This Row],[Дата подготовки]]),0,(ТаблДан[Задержка подготовки]=0)+0)</f>
        <v>1</v>
      </c>
      <c r="P742" s="25">
        <f>IF(ISBLANK(ТаблДан[[#This Row],[Дата подготовки]]),0,1-ТаблДан[[#This Row],[Подготовка без задержки]])</f>
        <v>0</v>
      </c>
      <c r="Q742" s="25">
        <f>IF(ISBLANK(ТаблДан[[#This Row],[Дата отправки]]),0,(ТаблДан[[#This Row],[Задержка отправки]]=0)+0)</f>
        <v>1</v>
      </c>
      <c r="R742" s="25">
        <f>IF(ISBLANK(ТаблДан[[#This Row],[Дата отправки]]),0,1-ТаблДан[[#This Row],[Отправка 
без задержки]])</f>
        <v>0</v>
      </c>
      <c r="S742" s="55" t="str">
        <f>IF(COUNTBLANK(ТаблДан[[#This Row],[Дата подготовки]:[Периодичность]])&gt;0,"Пустые ячейки", "")</f>
        <v/>
      </c>
    </row>
    <row r="743" spans="2:19" ht="25.5" hidden="1" x14ac:dyDescent="0.25">
      <c r="B743" s="19">
        <f>YEAR(IF(ISBLANK(ТаблДан[Срок подготовки]),ТаблДан[Срок отправки],ТаблДан[Срок подготовки]))</f>
        <v>2024</v>
      </c>
      <c r="C743" s="26" t="str">
        <f>TEXT(ТаблДан[[#This Row],[Срок подготовки]],"МММ")</f>
        <v>окт</v>
      </c>
      <c r="D743" s="32">
        <v>45593</v>
      </c>
      <c r="E743" s="32">
        <v>45593</v>
      </c>
      <c r="F743" s="32">
        <v>45593</v>
      </c>
      <c r="G743" s="21">
        <v>45595</v>
      </c>
      <c r="H743" s="22" t="s">
        <v>5</v>
      </c>
      <c r="I743" s="23" t="s">
        <v>29</v>
      </c>
      <c r="J743" s="24" t="s">
        <v>11</v>
      </c>
      <c r="K743" s="25">
        <f>MAX(ТаблДан[Дата подготовки]-ТаблДан[Срок подготовки],0)</f>
        <v>0</v>
      </c>
      <c r="L743" s="25">
        <f>MAX(ТаблДан[[#This Row],[Дата отправки]]-ТаблДан[[#This Row],[Срок отправки]],0)</f>
        <v>0</v>
      </c>
      <c r="M743" s="25">
        <f>IF(ISBLANK(ТаблДан[[#This Row],[Дата подготовки]]),0,-MIN(ТаблДан[Дата подготовки]-ТаблДан[Срок подготовки],0))</f>
        <v>0</v>
      </c>
      <c r="N743" s="25">
        <f>IF(ISBLANK(ТаблДан[[#This Row],[Дата отправки]]),0,-MIN(ТаблДан[Дата отправки]-ТаблДан[Срок отправки],0))</f>
        <v>2</v>
      </c>
      <c r="O743" s="25">
        <f>IF(ISBLANK(ТаблДан[[#This Row],[Дата подготовки]]),0,(ТаблДан[Задержка подготовки]=0)+0)</f>
        <v>1</v>
      </c>
      <c r="P743" s="25">
        <f>IF(ISBLANK(ТаблДан[[#This Row],[Дата подготовки]]),0,1-ТаблДан[[#This Row],[Подготовка без задержки]])</f>
        <v>0</v>
      </c>
      <c r="Q743" s="25">
        <f>IF(ISBLANK(ТаблДан[[#This Row],[Дата отправки]]),0,(ТаблДан[[#This Row],[Задержка отправки]]=0)+0)</f>
        <v>1</v>
      </c>
      <c r="R743" s="25">
        <f>IF(ISBLANK(ТаблДан[[#This Row],[Дата отправки]]),0,1-ТаблДан[[#This Row],[Отправка 
без задержки]])</f>
        <v>0</v>
      </c>
      <c r="S743" s="74" t="str">
        <f>IF(COUNTBLANK(ТаблДан[[#This Row],[Дата подготовки]:[Периодичность]])&gt;0,"Пустые ячейки", "")</f>
        <v/>
      </c>
    </row>
    <row r="744" spans="2:19" ht="25.5" hidden="1" x14ac:dyDescent="0.25">
      <c r="B744" s="19">
        <f>YEAR(IF(ISBLANK(ТаблДан[Срок подготовки]),ТаблДан[Срок отправки],ТаблДан[Срок подготовки]))</f>
        <v>2024</v>
      </c>
      <c r="C744" s="26" t="str">
        <f>TEXT(ТаблДан[[#This Row],[Срок подготовки]],"МММ")</f>
        <v>июл</v>
      </c>
      <c r="D744" s="32">
        <v>45495</v>
      </c>
      <c r="E744" s="32">
        <v>45499</v>
      </c>
      <c r="F744" s="32">
        <v>45495</v>
      </c>
      <c r="G744" s="21">
        <v>45503</v>
      </c>
      <c r="H744" s="22" t="s">
        <v>115</v>
      </c>
      <c r="I744" s="23" t="s">
        <v>22</v>
      </c>
      <c r="J744" s="24" t="s">
        <v>11</v>
      </c>
      <c r="K744" s="25">
        <f>MAX(ТаблДан[Дата подготовки]-ТаблДан[Срок подготовки],0)</f>
        <v>0</v>
      </c>
      <c r="L744" s="25">
        <f>MAX(ТаблДан[[#This Row],[Дата отправки]]-ТаблДан[[#This Row],[Срок отправки]],0)</f>
        <v>0</v>
      </c>
      <c r="M744" s="25">
        <f>IF(ISBLANK(ТаблДан[[#This Row],[Дата подготовки]]),0,-MIN(ТаблДан[Дата подготовки]-ТаблДан[Срок подготовки],0))</f>
        <v>4</v>
      </c>
      <c r="N744" s="25">
        <f>IF(ISBLANK(ТаблДан[[#This Row],[Дата отправки]]),0,-MIN(ТаблДан[Дата отправки]-ТаблДан[Срок отправки],0))</f>
        <v>8</v>
      </c>
      <c r="O744" s="25">
        <f>IF(ISBLANK(ТаблДан[[#This Row],[Дата подготовки]]),0,(ТаблДан[Задержка подготовки]=0)+0)</f>
        <v>1</v>
      </c>
      <c r="P744" s="25">
        <f>IF(ISBLANK(ТаблДан[[#This Row],[Дата подготовки]]),0,1-ТаблДан[[#This Row],[Подготовка без задержки]])</f>
        <v>0</v>
      </c>
      <c r="Q744" s="25">
        <f>IF(ISBLANK(ТаблДан[[#This Row],[Дата отправки]]),0,(ТаблДан[[#This Row],[Задержка отправки]]=0)+0)</f>
        <v>1</v>
      </c>
      <c r="R744" s="25">
        <f>IF(ISBLANK(ТаблДан[[#This Row],[Дата отправки]]),0,1-ТаблДан[[#This Row],[Отправка 
без задержки]])</f>
        <v>0</v>
      </c>
      <c r="S744" s="55" t="str">
        <f>IF(COUNTBLANK(ТаблДан[[#This Row],[Дата подготовки]:[Периодичность]])&gt;0,"Пустые ячейки", "")</f>
        <v/>
      </c>
    </row>
    <row r="745" spans="2:19" ht="25.5" hidden="1" x14ac:dyDescent="0.25">
      <c r="B745" s="19">
        <f>YEAR(IF(ISBLANK(ТаблДан[Срок подготовки]),ТаблДан[Срок отправки],ТаблДан[Срок подготовки]))</f>
        <v>2024</v>
      </c>
      <c r="C745" s="26" t="str">
        <f>TEXT(ТаблДан[[#This Row],[Срок подготовки]],"МММ")</f>
        <v>окт</v>
      </c>
      <c r="D745" s="32">
        <v>45579</v>
      </c>
      <c r="E745" s="32">
        <v>45593</v>
      </c>
      <c r="F745" s="32">
        <v>45579</v>
      </c>
      <c r="G745" s="21">
        <v>45595</v>
      </c>
      <c r="H745" s="22" t="s">
        <v>115</v>
      </c>
      <c r="I745" s="23" t="s">
        <v>22</v>
      </c>
      <c r="J745" s="24" t="s">
        <v>11</v>
      </c>
      <c r="K745" s="25">
        <f>MAX(ТаблДан[Дата подготовки]-ТаблДан[Срок подготовки],0)</f>
        <v>0</v>
      </c>
      <c r="L745" s="25">
        <f>MAX(ТаблДан[[#This Row],[Дата отправки]]-ТаблДан[[#This Row],[Срок отправки]],0)</f>
        <v>0</v>
      </c>
      <c r="M745" s="25">
        <f>IF(ISBLANK(ТаблДан[[#This Row],[Дата подготовки]]),0,-MIN(ТаблДан[Дата подготовки]-ТаблДан[Срок подготовки],0))</f>
        <v>14</v>
      </c>
      <c r="N745" s="25">
        <f>IF(ISBLANK(ТаблДан[[#This Row],[Дата отправки]]),0,-MIN(ТаблДан[Дата отправки]-ТаблДан[Срок отправки],0))</f>
        <v>16</v>
      </c>
      <c r="O745" s="25">
        <f>IF(ISBLANK(ТаблДан[[#This Row],[Дата подготовки]]),0,(ТаблДан[Задержка подготовки]=0)+0)</f>
        <v>1</v>
      </c>
      <c r="P745" s="25">
        <f>IF(ISBLANK(ТаблДан[[#This Row],[Дата подготовки]]),0,1-ТаблДан[[#This Row],[Подготовка без задержки]])</f>
        <v>0</v>
      </c>
      <c r="Q745" s="25">
        <f>IF(ISBLANK(ТаблДан[[#This Row],[Дата отправки]]),0,(ТаблДан[[#This Row],[Задержка отправки]]=0)+0)</f>
        <v>1</v>
      </c>
      <c r="R745" s="25">
        <f>IF(ISBLANK(ТаблДан[[#This Row],[Дата отправки]]),0,1-ТаблДан[[#This Row],[Отправка 
без задержки]])</f>
        <v>0</v>
      </c>
      <c r="S745" s="55" t="str">
        <f>IF(COUNTBLANK(ТаблДан[[#This Row],[Дата подготовки]:[Периодичность]])&gt;0,"Пустые ячейки", "")</f>
        <v/>
      </c>
    </row>
    <row r="746" spans="2:19" hidden="1" x14ac:dyDescent="0.25">
      <c r="B746" s="19">
        <f>YEAR(IF(ISBLANK(ТаблДан[Срок подготовки]),ТаблДан[Срок отправки],ТаблДан[Срок подготовки]))</f>
        <v>2024</v>
      </c>
      <c r="C746" s="26" t="str">
        <f>TEXT(ТаблДан[[#This Row],[Срок подготовки]],"МММ")</f>
        <v>янв</v>
      </c>
      <c r="D746" s="32">
        <v>45268</v>
      </c>
      <c r="E746" s="32">
        <v>45310</v>
      </c>
      <c r="F746" s="32">
        <v>45268</v>
      </c>
      <c r="G746" s="21">
        <v>45314</v>
      </c>
      <c r="H746" s="22" t="s">
        <v>7</v>
      </c>
      <c r="I746" s="60" t="s">
        <v>66</v>
      </c>
      <c r="J746" s="24" t="s">
        <v>11</v>
      </c>
      <c r="K746" s="25">
        <f>MAX(ТаблДан[Дата подготовки]-ТаблДан[Срок подготовки],0)</f>
        <v>0</v>
      </c>
      <c r="L746" s="25">
        <f>MAX(ТаблДан[[#This Row],[Дата отправки]]-ТаблДан[[#This Row],[Срок отправки]],0)</f>
        <v>0</v>
      </c>
      <c r="M746" s="25">
        <f>IF(ISBLANK(ТаблДан[[#This Row],[Дата подготовки]]),0,-MIN(ТаблДан[Дата подготовки]-ТаблДан[Срок подготовки],0))</f>
        <v>42</v>
      </c>
      <c r="N746" s="25">
        <f>IF(ISBLANK(ТаблДан[[#This Row],[Дата отправки]]),0,-MIN(ТаблДан[Дата отправки]-ТаблДан[Срок отправки],0))</f>
        <v>46</v>
      </c>
      <c r="O746" s="25">
        <f>IF(ISBLANK(ТаблДан[[#This Row],[Дата подготовки]]),0,(ТаблДан[Задержка подготовки]=0)+0)</f>
        <v>1</v>
      </c>
      <c r="P746" s="25">
        <f>IF(ISBLANK(ТаблДан[[#This Row],[Дата подготовки]]),0,1-ТаблДан[[#This Row],[Подготовка без задержки]])</f>
        <v>0</v>
      </c>
      <c r="Q746" s="25">
        <f>IF(ISBLANK(ТаблДан[[#This Row],[Дата отправки]]),0,(ТаблДан[[#This Row],[Задержка отправки]]=0)+0)</f>
        <v>1</v>
      </c>
      <c r="R746" s="25">
        <f>IF(ISBLANK(ТаблДан[[#This Row],[Дата отправки]]),0,1-ТаблДан[[#This Row],[Отправка 
без задержки]])</f>
        <v>0</v>
      </c>
      <c r="S746" s="55" t="str">
        <f>IF(COUNTBLANK(ТаблДан[[#This Row],[Дата подготовки]:[Периодичность]])&gt;0,"Пустые ячейки", "")</f>
        <v/>
      </c>
    </row>
    <row r="747" spans="2:19" hidden="1" x14ac:dyDescent="0.25">
      <c r="B747" s="19">
        <f>YEAR(IF(ISBLANK(ТаблДан[Срок подготовки]),ТаблДан[Срок отправки],ТаблДан[Срок подготовки]))</f>
        <v>2024</v>
      </c>
      <c r="C747" s="26" t="str">
        <f>TEXT(ТаблДан[[#This Row],[Срок подготовки]],"МММ")</f>
        <v>апр</v>
      </c>
      <c r="D747" s="32">
        <v>45396</v>
      </c>
      <c r="E747" s="32">
        <v>45405</v>
      </c>
      <c r="F747" s="32">
        <v>45397</v>
      </c>
      <c r="G747" s="21">
        <v>45407</v>
      </c>
      <c r="H747" s="22" t="s">
        <v>115</v>
      </c>
      <c r="I747" s="23" t="s">
        <v>35</v>
      </c>
      <c r="J747" s="24" t="s">
        <v>11</v>
      </c>
      <c r="K747" s="25">
        <f>MAX(ТаблДан[Дата подготовки]-ТаблДан[Срок подготовки],0)</f>
        <v>0</v>
      </c>
      <c r="L747" s="25">
        <f>MAX(ТаблДан[[#This Row],[Дата отправки]]-ТаблДан[[#This Row],[Срок отправки]],0)</f>
        <v>0</v>
      </c>
      <c r="M747" s="25">
        <f>IF(ISBLANK(ТаблДан[[#This Row],[Дата подготовки]]),0,-MIN(ТаблДан[Дата подготовки]-ТаблДан[Срок подготовки],0))</f>
        <v>9</v>
      </c>
      <c r="N747" s="25">
        <f>IF(ISBLANK(ТаблДан[[#This Row],[Дата отправки]]),0,-MIN(ТаблДан[Дата отправки]-ТаблДан[Срок отправки],0))</f>
        <v>10</v>
      </c>
      <c r="O747" s="25">
        <f>IF(ISBLANK(ТаблДан[[#This Row],[Дата подготовки]]),0,(ТаблДан[Задержка подготовки]=0)+0)</f>
        <v>1</v>
      </c>
      <c r="P747" s="25">
        <f>IF(ISBLANK(ТаблДан[[#This Row],[Дата подготовки]]),0,1-ТаблДан[[#This Row],[Подготовка без задержки]])</f>
        <v>0</v>
      </c>
      <c r="Q747" s="25">
        <f>IF(ISBLANK(ТаблДан[[#This Row],[Дата отправки]]),0,(ТаблДан[[#This Row],[Задержка отправки]]=0)+0)</f>
        <v>1</v>
      </c>
      <c r="R747" s="25">
        <f>IF(ISBLANK(ТаблДан[[#This Row],[Дата отправки]]),0,1-ТаблДан[[#This Row],[Отправка 
без задержки]])</f>
        <v>0</v>
      </c>
      <c r="S747" s="55" t="str">
        <f>IF(COUNTBLANK(ТаблДан[[#This Row],[Дата подготовки]:[Периодичность]])&gt;0,"Пустые ячейки", "")</f>
        <v/>
      </c>
    </row>
    <row r="748" spans="2:19" hidden="1" x14ac:dyDescent="0.25">
      <c r="B748" s="19">
        <f>YEAR(IF(ISBLANK(ТаблДан[Срок подготовки]),ТаблДан[Срок отправки],ТаблДан[Срок подготовки]))</f>
        <v>2024</v>
      </c>
      <c r="C748" s="26" t="str">
        <f>TEXT(ТаблДан[[#This Row],[Срок подготовки]],"МММ")</f>
        <v>июл</v>
      </c>
      <c r="D748" s="32">
        <v>45454</v>
      </c>
      <c r="E748" s="32">
        <v>45490</v>
      </c>
      <c r="F748" s="32">
        <v>45454</v>
      </c>
      <c r="G748" s="21">
        <v>45492</v>
      </c>
      <c r="H748" s="22" t="s">
        <v>115</v>
      </c>
      <c r="I748" s="23" t="s">
        <v>66</v>
      </c>
      <c r="J748" s="24" t="s">
        <v>11</v>
      </c>
      <c r="K748" s="25">
        <f>MAX(ТаблДан[Дата подготовки]-ТаблДан[Срок подготовки],0)</f>
        <v>0</v>
      </c>
      <c r="L748" s="25">
        <f>MAX(ТаблДан[[#This Row],[Дата отправки]]-ТаблДан[[#This Row],[Срок отправки]],0)</f>
        <v>0</v>
      </c>
      <c r="M748" s="25">
        <f>IF(ISBLANK(ТаблДан[[#This Row],[Дата подготовки]]),0,-MIN(ТаблДан[Дата подготовки]-ТаблДан[Срок подготовки],0))</f>
        <v>36</v>
      </c>
      <c r="N748" s="25">
        <f>IF(ISBLANK(ТаблДан[[#This Row],[Дата отправки]]),0,-MIN(ТаблДан[Дата отправки]-ТаблДан[Срок отправки],0))</f>
        <v>38</v>
      </c>
      <c r="O748" s="25">
        <f>IF(ISBLANK(ТаблДан[[#This Row],[Дата подготовки]]),0,(ТаблДан[Задержка подготовки]=0)+0)</f>
        <v>1</v>
      </c>
      <c r="P748" s="25">
        <f>IF(ISBLANK(ТаблДан[[#This Row],[Дата подготовки]]),0,1-ТаблДан[[#This Row],[Подготовка без задержки]])</f>
        <v>0</v>
      </c>
      <c r="Q748" s="25">
        <f>IF(ISBLANK(ТаблДан[[#This Row],[Дата отправки]]),0,(ТаблДан[[#This Row],[Задержка отправки]]=0)+0)</f>
        <v>1</v>
      </c>
      <c r="R748" s="25">
        <f>IF(ISBLANK(ТаблДан[[#This Row],[Дата отправки]]),0,1-ТаблДан[[#This Row],[Отправка 
без задержки]])</f>
        <v>0</v>
      </c>
      <c r="S748" s="55" t="str">
        <f>IF(COUNTBLANK(ТаблДан[[#This Row],[Дата подготовки]:[Периодичность]])&gt;0,"Пустые ячейки", "")</f>
        <v/>
      </c>
    </row>
    <row r="749" spans="2:19" hidden="1" x14ac:dyDescent="0.25">
      <c r="B749" s="19">
        <f>YEAR(IF(ISBLANK(ТаблДан[Срок подготовки]),ТаблДан[Срок отправки],ТаблДан[Срок подготовки]))</f>
        <v>2024</v>
      </c>
      <c r="C749" s="26" t="str">
        <f>TEXT(ТаблДан[[#This Row],[Срок подготовки]],"МММ")</f>
        <v>окт</v>
      </c>
      <c r="D749" s="32">
        <v>45538</v>
      </c>
      <c r="E749" s="32">
        <v>45574</v>
      </c>
      <c r="F749" s="32">
        <v>45538</v>
      </c>
      <c r="G749" s="21">
        <v>45576</v>
      </c>
      <c r="H749" s="22" t="s">
        <v>115</v>
      </c>
      <c r="I749" s="23" t="s">
        <v>66</v>
      </c>
      <c r="J749" s="24" t="s">
        <v>11</v>
      </c>
      <c r="K749" s="25">
        <f>MAX(ТаблДан[Дата подготовки]-ТаблДан[Срок подготовки],0)</f>
        <v>0</v>
      </c>
      <c r="L749" s="25">
        <f>MAX(ТаблДан[[#This Row],[Дата отправки]]-ТаблДан[[#This Row],[Срок отправки]],0)</f>
        <v>0</v>
      </c>
      <c r="M749" s="25">
        <f>IF(ISBLANK(ТаблДан[[#This Row],[Дата подготовки]]),0,-MIN(ТаблДан[Дата подготовки]-ТаблДан[Срок подготовки],0))</f>
        <v>36</v>
      </c>
      <c r="N749" s="25">
        <f>IF(ISBLANK(ТаблДан[[#This Row],[Дата отправки]]),0,-MIN(ТаблДан[Дата отправки]-ТаблДан[Срок отправки],0))</f>
        <v>38</v>
      </c>
      <c r="O749" s="25">
        <f>IF(ISBLANK(ТаблДан[[#This Row],[Дата подготовки]]),0,(ТаблДан[Задержка подготовки]=0)+0)</f>
        <v>1</v>
      </c>
      <c r="P749" s="25">
        <f>IF(ISBLANK(ТаблДан[[#This Row],[Дата подготовки]]),0,1-ТаблДан[[#This Row],[Подготовка без задержки]])</f>
        <v>0</v>
      </c>
      <c r="Q749" s="25">
        <f>IF(ISBLANK(ТаблДан[[#This Row],[Дата отправки]]),0,(ТаблДан[[#This Row],[Задержка отправки]]=0)+0)</f>
        <v>1</v>
      </c>
      <c r="R749" s="25">
        <f>IF(ISBLANK(ТаблДан[[#This Row],[Дата отправки]]),0,1-ТаблДан[[#This Row],[Отправка 
без задержки]])</f>
        <v>0</v>
      </c>
      <c r="S749" s="55" t="str">
        <f>IF(COUNTBLANK(ТаблДан[[#This Row],[Дата подготовки]:[Периодичность]])&gt;0,"Пустые ячейки", "")</f>
        <v/>
      </c>
    </row>
    <row r="750" spans="2:19" hidden="1" x14ac:dyDescent="0.25">
      <c r="B750" s="19">
        <f>YEAR(IF(ISBLANK(ТаблДан[Срок подготовки]),ТаблДан[Срок отправки],ТаблДан[Срок подготовки]))</f>
        <v>2024</v>
      </c>
      <c r="C750" s="26" t="str">
        <f>TEXT(ТаблДан[[#This Row],[Срок подготовки]],"МММ")</f>
        <v>янв</v>
      </c>
      <c r="D750" s="32">
        <v>45268</v>
      </c>
      <c r="E750" s="32">
        <v>45310</v>
      </c>
      <c r="F750" s="32">
        <v>45268</v>
      </c>
      <c r="G750" s="21">
        <v>45314</v>
      </c>
      <c r="H750" s="22" t="s">
        <v>7</v>
      </c>
      <c r="I750" s="60" t="s">
        <v>35</v>
      </c>
      <c r="J750" s="24" t="s">
        <v>11</v>
      </c>
      <c r="K750" s="25">
        <f>MAX(ТаблДан[Дата подготовки]-ТаблДан[Срок подготовки],0)</f>
        <v>0</v>
      </c>
      <c r="L750" s="25">
        <f>MAX(ТаблДан[[#This Row],[Дата отправки]]-ТаблДан[[#This Row],[Срок отправки]],0)</f>
        <v>0</v>
      </c>
      <c r="M750" s="25">
        <f>IF(ISBLANK(ТаблДан[[#This Row],[Дата подготовки]]),0,-MIN(ТаблДан[Дата подготовки]-ТаблДан[Срок подготовки],0))</f>
        <v>42</v>
      </c>
      <c r="N750" s="25">
        <f>IF(ISBLANK(ТаблДан[[#This Row],[Дата отправки]]),0,-MIN(ТаблДан[Дата отправки]-ТаблДан[Срок отправки],0))</f>
        <v>46</v>
      </c>
      <c r="O750" s="25">
        <f>IF(ISBLANK(ТаблДан[[#This Row],[Дата подготовки]]),0,(ТаблДан[Задержка подготовки]=0)+0)</f>
        <v>1</v>
      </c>
      <c r="P750" s="25">
        <f>IF(ISBLANK(ТаблДан[[#This Row],[Дата подготовки]]),0,1-ТаблДан[[#This Row],[Подготовка без задержки]])</f>
        <v>0</v>
      </c>
      <c r="Q750" s="25">
        <f>IF(ISBLANK(ТаблДан[[#This Row],[Дата отправки]]),0,(ТаблДан[[#This Row],[Задержка отправки]]=0)+0)</f>
        <v>1</v>
      </c>
      <c r="R750" s="25">
        <f>IF(ISBLANK(ТаблДан[[#This Row],[Дата отправки]]),0,1-ТаблДан[[#This Row],[Отправка 
без задержки]])</f>
        <v>0</v>
      </c>
      <c r="S750" s="55" t="str">
        <f>IF(COUNTBLANK(ТаблДан[[#This Row],[Дата подготовки]:[Периодичность]])&gt;0,"Пустые ячейки", "")</f>
        <v/>
      </c>
    </row>
    <row r="751" spans="2:19" hidden="1" x14ac:dyDescent="0.25">
      <c r="B751" s="19">
        <f>YEAR(IF(ISBLANK(ТаблДан[Срок подготовки]),ТаблДан[Срок отправки],ТаблДан[Срок подготовки]))</f>
        <v>2024</v>
      </c>
      <c r="C751" s="26" t="str">
        <f>TEXT(ТаблДан[[#This Row],[Срок подготовки]],"МММ")</f>
        <v>апр</v>
      </c>
      <c r="D751" s="32">
        <v>45396</v>
      </c>
      <c r="E751" s="32">
        <v>45405</v>
      </c>
      <c r="F751" s="32">
        <v>45397</v>
      </c>
      <c r="G751" s="21">
        <v>45407</v>
      </c>
      <c r="H751" s="22" t="s">
        <v>115</v>
      </c>
      <c r="I751" s="23" t="s">
        <v>24</v>
      </c>
      <c r="J751" s="24" t="s">
        <v>11</v>
      </c>
      <c r="K751" s="25">
        <f>MAX(ТаблДан[Дата подготовки]-ТаблДан[Срок подготовки],0)</f>
        <v>0</v>
      </c>
      <c r="L751" s="25">
        <f>MAX(ТаблДан[[#This Row],[Дата отправки]]-ТаблДан[[#This Row],[Срок отправки]],0)</f>
        <v>0</v>
      </c>
      <c r="M751" s="25">
        <f>IF(ISBLANK(ТаблДан[[#This Row],[Дата подготовки]]),0,-MIN(ТаблДан[Дата подготовки]-ТаблДан[Срок подготовки],0))</f>
        <v>9</v>
      </c>
      <c r="N751" s="25">
        <f>IF(ISBLANK(ТаблДан[[#This Row],[Дата отправки]]),0,-MIN(ТаблДан[Дата отправки]-ТаблДан[Срок отправки],0))</f>
        <v>10</v>
      </c>
      <c r="O751" s="25">
        <f>IF(ISBLANK(ТаблДан[[#This Row],[Дата подготовки]]),0,(ТаблДан[Задержка подготовки]=0)+0)</f>
        <v>1</v>
      </c>
      <c r="P751" s="25">
        <f>IF(ISBLANK(ТаблДан[[#This Row],[Дата подготовки]]),0,1-ТаблДан[[#This Row],[Подготовка без задержки]])</f>
        <v>0</v>
      </c>
      <c r="Q751" s="25">
        <f>IF(ISBLANK(ТаблДан[[#This Row],[Дата отправки]]),0,(ТаблДан[[#This Row],[Задержка отправки]]=0)+0)</f>
        <v>1</v>
      </c>
      <c r="R751" s="25">
        <f>IF(ISBLANK(ТаблДан[[#This Row],[Дата отправки]]),0,1-ТаблДан[[#This Row],[Отправка 
без задержки]])</f>
        <v>0</v>
      </c>
      <c r="S751" s="55" t="str">
        <f>IF(COUNTBLANK(ТаблДан[[#This Row],[Дата подготовки]:[Периодичность]])&gt;0,"Пустые ячейки", "")</f>
        <v/>
      </c>
    </row>
    <row r="752" spans="2:19" hidden="1" x14ac:dyDescent="0.25">
      <c r="B752" s="19">
        <f>YEAR(IF(ISBLANK(ТаблДан[Срок подготовки]),ТаблДан[Срок отправки],ТаблДан[Срок подготовки]))</f>
        <v>2024</v>
      </c>
      <c r="C752" s="26" t="str">
        <f>TEXT(ТаблДан[[#This Row],[Срок подготовки]],"МММ")</f>
        <v>июл</v>
      </c>
      <c r="D752" s="32">
        <v>45454</v>
      </c>
      <c r="E752" s="32">
        <v>45490</v>
      </c>
      <c r="F752" s="32">
        <v>45454</v>
      </c>
      <c r="G752" s="21">
        <v>45492</v>
      </c>
      <c r="H752" s="22" t="s">
        <v>115</v>
      </c>
      <c r="I752" s="23" t="s">
        <v>35</v>
      </c>
      <c r="J752" s="24" t="s">
        <v>11</v>
      </c>
      <c r="K752" s="25">
        <f>MAX(ТаблДан[Дата подготовки]-ТаблДан[Срок подготовки],0)</f>
        <v>0</v>
      </c>
      <c r="L752" s="25">
        <f>MAX(ТаблДан[[#This Row],[Дата отправки]]-ТаблДан[[#This Row],[Срок отправки]],0)</f>
        <v>0</v>
      </c>
      <c r="M752" s="25">
        <f>IF(ISBLANK(ТаблДан[[#This Row],[Дата подготовки]]),0,-MIN(ТаблДан[Дата подготовки]-ТаблДан[Срок подготовки],0))</f>
        <v>36</v>
      </c>
      <c r="N752" s="25">
        <f>IF(ISBLANK(ТаблДан[[#This Row],[Дата отправки]]),0,-MIN(ТаблДан[Дата отправки]-ТаблДан[Срок отправки],0))</f>
        <v>38</v>
      </c>
      <c r="O752" s="25">
        <f>IF(ISBLANK(ТаблДан[[#This Row],[Дата подготовки]]),0,(ТаблДан[Задержка подготовки]=0)+0)</f>
        <v>1</v>
      </c>
      <c r="P752" s="25">
        <f>IF(ISBLANK(ТаблДан[[#This Row],[Дата подготовки]]),0,1-ТаблДан[[#This Row],[Подготовка без задержки]])</f>
        <v>0</v>
      </c>
      <c r="Q752" s="25">
        <f>IF(ISBLANK(ТаблДан[[#This Row],[Дата отправки]]),0,(ТаблДан[[#This Row],[Задержка отправки]]=0)+0)</f>
        <v>1</v>
      </c>
      <c r="R752" s="25">
        <f>IF(ISBLANK(ТаблДан[[#This Row],[Дата отправки]]),0,1-ТаблДан[[#This Row],[Отправка 
без задержки]])</f>
        <v>0</v>
      </c>
      <c r="S752" s="55" t="str">
        <f>IF(COUNTBLANK(ТаблДан[[#This Row],[Дата подготовки]:[Периодичность]])&gt;0,"Пустые ячейки", "")</f>
        <v/>
      </c>
    </row>
    <row r="753" spans="2:19" hidden="1" x14ac:dyDescent="0.25">
      <c r="B753" s="19">
        <f>YEAR(IF(ISBLANK(ТаблДан[Срок подготовки]),ТаблДан[Срок отправки],ТаблДан[Срок подготовки]))</f>
        <v>2024</v>
      </c>
      <c r="C753" s="26" t="str">
        <f>TEXT(ТаблДан[[#This Row],[Срок подготовки]],"МММ")</f>
        <v>окт</v>
      </c>
      <c r="D753" s="32">
        <v>45538</v>
      </c>
      <c r="E753" s="32">
        <v>45574</v>
      </c>
      <c r="F753" s="32">
        <v>45538</v>
      </c>
      <c r="G753" s="21">
        <v>45576</v>
      </c>
      <c r="H753" s="22" t="s">
        <v>115</v>
      </c>
      <c r="I753" s="23" t="s">
        <v>35</v>
      </c>
      <c r="J753" s="24" t="s">
        <v>11</v>
      </c>
      <c r="K753" s="25">
        <f>MAX(ТаблДан[Дата подготовки]-ТаблДан[Срок подготовки],0)</f>
        <v>0</v>
      </c>
      <c r="L753" s="25">
        <f>MAX(ТаблДан[[#This Row],[Дата отправки]]-ТаблДан[[#This Row],[Срок отправки]],0)</f>
        <v>0</v>
      </c>
      <c r="M753" s="25">
        <f>IF(ISBLANK(ТаблДан[[#This Row],[Дата подготовки]]),0,-MIN(ТаблДан[Дата подготовки]-ТаблДан[Срок подготовки],0))</f>
        <v>36</v>
      </c>
      <c r="N753" s="25">
        <f>IF(ISBLANK(ТаблДан[[#This Row],[Дата отправки]]),0,-MIN(ТаблДан[Дата отправки]-ТаблДан[Срок отправки],0))</f>
        <v>38</v>
      </c>
      <c r="O753" s="25">
        <f>IF(ISBLANK(ТаблДан[[#This Row],[Дата подготовки]]),0,(ТаблДан[Задержка подготовки]=0)+0)</f>
        <v>1</v>
      </c>
      <c r="P753" s="25">
        <f>IF(ISBLANK(ТаблДан[[#This Row],[Дата подготовки]]),0,1-ТаблДан[[#This Row],[Подготовка без задержки]])</f>
        <v>0</v>
      </c>
      <c r="Q753" s="25">
        <f>IF(ISBLANK(ТаблДан[[#This Row],[Дата отправки]]),0,(ТаблДан[[#This Row],[Задержка отправки]]=0)+0)</f>
        <v>1</v>
      </c>
      <c r="R753" s="25">
        <f>IF(ISBLANK(ТаблДан[[#This Row],[Дата отправки]]),0,1-ТаблДан[[#This Row],[Отправка 
без задержки]])</f>
        <v>0</v>
      </c>
      <c r="S753" s="55" t="str">
        <f>IF(COUNTBLANK(ТаблДан[[#This Row],[Дата подготовки]:[Периодичность]])&gt;0,"Пустые ячейки", "")</f>
        <v/>
      </c>
    </row>
    <row r="754" spans="2:19" hidden="1" x14ac:dyDescent="0.25">
      <c r="B754" s="19">
        <f>YEAR(IF(ISBLANK(ТаблДан[Срок подготовки]),ТаблДан[Срок отправки],ТаблДан[Срок подготовки]))</f>
        <v>2024</v>
      </c>
      <c r="C754" s="26" t="str">
        <f>TEXT(ТаблДан[[#This Row],[Срок подготовки]],"МММ")</f>
        <v>янв</v>
      </c>
      <c r="D754" s="32">
        <v>45268</v>
      </c>
      <c r="E754" s="32">
        <v>45310</v>
      </c>
      <c r="F754" s="32">
        <v>45268</v>
      </c>
      <c r="G754" s="21">
        <v>45314</v>
      </c>
      <c r="H754" s="22" t="s">
        <v>7</v>
      </c>
      <c r="I754" s="60" t="s">
        <v>24</v>
      </c>
      <c r="J754" s="24" t="s">
        <v>11</v>
      </c>
      <c r="K754" s="25">
        <f>MAX(ТаблДан[Дата подготовки]-ТаблДан[Срок подготовки],0)</f>
        <v>0</v>
      </c>
      <c r="L754" s="25">
        <f>MAX(ТаблДан[[#This Row],[Дата отправки]]-ТаблДан[[#This Row],[Срок отправки]],0)</f>
        <v>0</v>
      </c>
      <c r="M754" s="25">
        <f>IF(ISBLANK(ТаблДан[[#This Row],[Дата подготовки]]),0,-MIN(ТаблДан[Дата подготовки]-ТаблДан[Срок подготовки],0))</f>
        <v>42</v>
      </c>
      <c r="N754" s="25">
        <f>IF(ISBLANK(ТаблДан[[#This Row],[Дата отправки]]),0,-MIN(ТаблДан[Дата отправки]-ТаблДан[Срок отправки],0))</f>
        <v>46</v>
      </c>
      <c r="O754" s="25">
        <f>IF(ISBLANK(ТаблДан[[#This Row],[Дата подготовки]]),0,(ТаблДан[Задержка подготовки]=0)+0)</f>
        <v>1</v>
      </c>
      <c r="P754" s="25">
        <f>IF(ISBLANK(ТаблДан[[#This Row],[Дата подготовки]]),0,1-ТаблДан[[#This Row],[Подготовка без задержки]])</f>
        <v>0</v>
      </c>
      <c r="Q754" s="25">
        <f>IF(ISBLANK(ТаблДан[[#This Row],[Дата отправки]]),0,(ТаблДан[[#This Row],[Задержка отправки]]=0)+0)</f>
        <v>1</v>
      </c>
      <c r="R754" s="25">
        <f>IF(ISBLANK(ТаблДан[[#This Row],[Дата отправки]]),0,1-ТаблДан[[#This Row],[Отправка 
без задержки]])</f>
        <v>0</v>
      </c>
      <c r="S754" s="55" t="str">
        <f>IF(COUNTBLANK(ТаблДан[[#This Row],[Дата подготовки]:[Периодичность]])&gt;0,"Пустые ячейки", "")</f>
        <v/>
      </c>
    </row>
    <row r="755" spans="2:19" ht="25.5" hidden="1" x14ac:dyDescent="0.25">
      <c r="B755" s="19">
        <f>YEAR(IF(ISBLANK(ТаблДан[Срок подготовки]),ТаблДан[Срок отправки],ТаблДан[Срок подготовки]))</f>
        <v>2024</v>
      </c>
      <c r="C755" s="26" t="str">
        <f>TEXT(ТаблДан[[#This Row],[Срок подготовки]],"МММ")</f>
        <v>апр</v>
      </c>
      <c r="D755" s="32">
        <v>45400</v>
      </c>
      <c r="E755" s="32">
        <v>45408</v>
      </c>
      <c r="F755" s="32">
        <v>45404</v>
      </c>
      <c r="G755" s="21">
        <v>45414</v>
      </c>
      <c r="H755" s="22" t="s">
        <v>5</v>
      </c>
      <c r="I755" s="23" t="s">
        <v>74</v>
      </c>
      <c r="J755" s="24" t="s">
        <v>11</v>
      </c>
      <c r="K755" s="25">
        <f>MAX(ТаблДан[Дата подготовки]-ТаблДан[Срок подготовки],0)</f>
        <v>0</v>
      </c>
      <c r="L755" s="25">
        <f>MAX(ТаблДан[[#This Row],[Дата отправки]]-ТаблДан[[#This Row],[Срок отправки]],0)</f>
        <v>0</v>
      </c>
      <c r="M755" s="25">
        <f>IF(ISBLANK(ТаблДан[[#This Row],[Дата подготовки]]),0,-MIN(ТаблДан[Дата подготовки]-ТаблДан[Срок подготовки],0))</f>
        <v>8</v>
      </c>
      <c r="N755" s="25">
        <f>IF(ISBLANK(ТаблДан[[#This Row],[Дата отправки]]),0,-MIN(ТаблДан[Дата отправки]-ТаблДан[Срок отправки],0))</f>
        <v>10</v>
      </c>
      <c r="O755" s="25">
        <f>IF(ISBLANK(ТаблДан[[#This Row],[Дата подготовки]]),0,(ТаблДан[Задержка подготовки]=0)+0)</f>
        <v>1</v>
      </c>
      <c r="P755" s="25">
        <f>IF(ISBLANK(ТаблДан[[#This Row],[Дата подготовки]]),0,1-ТаблДан[[#This Row],[Подготовка без задержки]])</f>
        <v>0</v>
      </c>
      <c r="Q755" s="25">
        <f>IF(ISBLANK(ТаблДан[[#This Row],[Дата отправки]]),0,(ТаблДан[[#This Row],[Задержка отправки]]=0)+0)</f>
        <v>1</v>
      </c>
      <c r="R755" s="25">
        <f>IF(ISBLANK(ТаблДан[[#This Row],[Дата отправки]]),0,1-ТаблДан[[#This Row],[Отправка 
без задержки]])</f>
        <v>0</v>
      </c>
      <c r="S755" s="55" t="str">
        <f>IF(COUNTBLANK(ТаблДан[[#This Row],[Дата подготовки]:[Периодичность]])&gt;0,"Пустые ячейки", "")</f>
        <v/>
      </c>
    </row>
    <row r="756" spans="2:19" hidden="1" x14ac:dyDescent="0.25">
      <c r="B756" s="19">
        <f>YEAR(IF(ISBLANK(ТаблДан[Срок подготовки]),ТаблДан[Срок отправки],ТаблДан[Срок подготовки]))</f>
        <v>2024</v>
      </c>
      <c r="C756" s="26" t="str">
        <f>TEXT(ТаблДан[[#This Row],[Срок подготовки]],"МММ")</f>
        <v>июл</v>
      </c>
      <c r="D756" s="32">
        <v>45454</v>
      </c>
      <c r="E756" s="32">
        <v>45490</v>
      </c>
      <c r="F756" s="32">
        <v>45454</v>
      </c>
      <c r="G756" s="21">
        <v>45492</v>
      </c>
      <c r="H756" s="22" t="s">
        <v>115</v>
      </c>
      <c r="I756" s="23" t="s">
        <v>24</v>
      </c>
      <c r="J756" s="24" t="s">
        <v>11</v>
      </c>
      <c r="K756" s="25">
        <f>MAX(ТаблДан[Дата подготовки]-ТаблДан[Срок подготовки],0)</f>
        <v>0</v>
      </c>
      <c r="L756" s="25">
        <f>MAX(ТаблДан[[#This Row],[Дата отправки]]-ТаблДан[[#This Row],[Срок отправки]],0)</f>
        <v>0</v>
      </c>
      <c r="M756" s="25">
        <f>IF(ISBLANK(ТаблДан[[#This Row],[Дата подготовки]]),0,-MIN(ТаблДан[Дата подготовки]-ТаблДан[Срок подготовки],0))</f>
        <v>36</v>
      </c>
      <c r="N756" s="25">
        <f>IF(ISBLANK(ТаблДан[[#This Row],[Дата отправки]]),0,-MIN(ТаблДан[Дата отправки]-ТаблДан[Срок отправки],0))</f>
        <v>38</v>
      </c>
      <c r="O756" s="25">
        <f>IF(ISBLANK(ТаблДан[[#This Row],[Дата подготовки]]),0,(ТаблДан[Задержка подготовки]=0)+0)</f>
        <v>1</v>
      </c>
      <c r="P756" s="25">
        <f>IF(ISBLANK(ТаблДан[[#This Row],[Дата подготовки]]),0,1-ТаблДан[[#This Row],[Подготовка без задержки]])</f>
        <v>0</v>
      </c>
      <c r="Q756" s="25">
        <f>IF(ISBLANK(ТаблДан[[#This Row],[Дата отправки]]),0,(ТаблДан[[#This Row],[Задержка отправки]]=0)+0)</f>
        <v>1</v>
      </c>
      <c r="R756" s="25">
        <f>IF(ISBLANK(ТаблДан[[#This Row],[Дата отправки]]),0,1-ТаблДан[[#This Row],[Отправка 
без задержки]])</f>
        <v>0</v>
      </c>
      <c r="S756" s="55" t="str">
        <f>IF(COUNTBLANK(ТаблДан[[#This Row],[Дата подготовки]:[Периодичность]])&gt;0,"Пустые ячейки", "")</f>
        <v/>
      </c>
    </row>
    <row r="757" spans="2:19" hidden="1" x14ac:dyDescent="0.25">
      <c r="B757" s="19">
        <f>YEAR(IF(ISBLANK(ТаблДан[Срок подготовки]),ТаблДан[Срок отправки],ТаблДан[Срок подготовки]))</f>
        <v>2024</v>
      </c>
      <c r="C757" s="26" t="str">
        <f>TEXT(ТаблДан[[#This Row],[Срок подготовки]],"МММ")</f>
        <v>окт</v>
      </c>
      <c r="D757" s="32">
        <v>45538</v>
      </c>
      <c r="E757" s="32">
        <v>45574</v>
      </c>
      <c r="F757" s="32">
        <v>45538</v>
      </c>
      <c r="G757" s="21">
        <v>45576</v>
      </c>
      <c r="H757" s="22" t="s">
        <v>115</v>
      </c>
      <c r="I757" s="23" t="s">
        <v>24</v>
      </c>
      <c r="J757" s="24" t="s">
        <v>11</v>
      </c>
      <c r="K757" s="25">
        <f>MAX(ТаблДан[Дата подготовки]-ТаблДан[Срок подготовки],0)</f>
        <v>0</v>
      </c>
      <c r="L757" s="25">
        <f>MAX(ТаблДан[[#This Row],[Дата отправки]]-ТаблДан[[#This Row],[Срок отправки]],0)</f>
        <v>0</v>
      </c>
      <c r="M757" s="25">
        <f>IF(ISBLANK(ТаблДан[[#This Row],[Дата подготовки]]),0,-MIN(ТаблДан[Дата подготовки]-ТаблДан[Срок подготовки],0))</f>
        <v>36</v>
      </c>
      <c r="N757" s="25">
        <f>IF(ISBLANK(ТаблДан[[#This Row],[Дата отправки]]),0,-MIN(ТаблДан[Дата отправки]-ТаблДан[Срок отправки],0))</f>
        <v>38</v>
      </c>
      <c r="O757" s="25">
        <f>IF(ISBLANK(ТаблДан[[#This Row],[Дата подготовки]]),0,(ТаблДан[Задержка подготовки]=0)+0)</f>
        <v>1</v>
      </c>
      <c r="P757" s="25">
        <f>IF(ISBLANK(ТаблДан[[#This Row],[Дата подготовки]]),0,1-ТаблДан[[#This Row],[Подготовка без задержки]])</f>
        <v>0</v>
      </c>
      <c r="Q757" s="25">
        <f>IF(ISBLANK(ТаблДан[[#This Row],[Дата отправки]]),0,(ТаблДан[[#This Row],[Задержка отправки]]=0)+0)</f>
        <v>1</v>
      </c>
      <c r="R757" s="25">
        <f>IF(ISBLANK(ТаблДан[[#This Row],[Дата отправки]]),0,1-ТаблДан[[#This Row],[Отправка 
без задержки]])</f>
        <v>0</v>
      </c>
      <c r="S757" s="55" t="str">
        <f>IF(COUNTBLANK(ТаблДан[[#This Row],[Дата подготовки]:[Периодичность]])&gt;0,"Пустые ячейки", "")</f>
        <v/>
      </c>
    </row>
    <row r="758" spans="2:19" hidden="1" x14ac:dyDescent="0.25">
      <c r="B758" s="19">
        <f>YEAR(IF(ISBLANK(ТаблДан[Срок подготовки]),ТаблДан[Срок отправки],ТаблДан[Срок подготовки]))</f>
        <v>2024</v>
      </c>
      <c r="C758" s="26" t="str">
        <f>TEXT(ТаблДан[[#This Row],[Срок подготовки]],"МММ")</f>
        <v>июн</v>
      </c>
      <c r="D758" s="32">
        <v>45454</v>
      </c>
      <c r="E758" s="32">
        <v>45462</v>
      </c>
      <c r="F758" s="32">
        <v>45454</v>
      </c>
      <c r="G758" s="21">
        <v>45464</v>
      </c>
      <c r="H758" s="22" t="s">
        <v>115</v>
      </c>
      <c r="I758" s="30" t="s">
        <v>25</v>
      </c>
      <c r="J758" s="24" t="s">
        <v>11</v>
      </c>
      <c r="K758" s="25">
        <f>MAX(ТаблДан[Дата подготовки]-ТаблДан[Срок подготовки],0)</f>
        <v>0</v>
      </c>
      <c r="L758" s="25">
        <f>MAX(ТаблДан[[#This Row],[Дата отправки]]-ТаблДан[[#This Row],[Срок отправки]],0)</f>
        <v>0</v>
      </c>
      <c r="M758" s="25">
        <f>IF(ISBLANK(ТаблДан[[#This Row],[Дата подготовки]]),0,-MIN(ТаблДан[Дата подготовки]-ТаблДан[Срок подготовки],0))</f>
        <v>8</v>
      </c>
      <c r="N758" s="25">
        <f>IF(ISBLANK(ТаблДан[[#This Row],[Дата отправки]]),0,-MIN(ТаблДан[Дата отправки]-ТаблДан[Срок отправки],0))</f>
        <v>10</v>
      </c>
      <c r="O758" s="25">
        <f>IF(ISBLANK(ТаблДан[[#This Row],[Дата подготовки]]),0,(ТаблДан[Задержка подготовки]=0)+0)</f>
        <v>1</v>
      </c>
      <c r="P758" s="25">
        <f>IF(ISBLANK(ТаблДан[[#This Row],[Дата подготовки]]),0,1-ТаблДан[[#This Row],[Подготовка без задержки]])</f>
        <v>0</v>
      </c>
      <c r="Q758" s="25">
        <f>IF(ISBLANK(ТаблДан[[#This Row],[Дата отправки]]),0,(ТаблДан[[#This Row],[Задержка отправки]]=0)+0)</f>
        <v>1</v>
      </c>
      <c r="R758" s="25">
        <f>IF(ISBLANK(ТаблДан[[#This Row],[Дата отправки]]),0,1-ТаблДан[[#This Row],[Отправка 
без задержки]])</f>
        <v>0</v>
      </c>
      <c r="S758" s="55" t="str">
        <f>IF(COUNTBLANK(ТаблДан[[#This Row],[Дата подготовки]:[Периодичность]])&gt;0,"Пустые ячейки", "")</f>
        <v/>
      </c>
    </row>
    <row r="759" spans="2:19" hidden="1" x14ac:dyDescent="0.25">
      <c r="B759" s="19">
        <f>YEAR(IF(ISBLANK(ТаблДан[Срок подготовки]),ТаблДан[Срок отправки],ТаблДан[Срок подготовки]))</f>
        <v>2024</v>
      </c>
      <c r="C759" s="26" t="str">
        <f>TEXT(ТаблДан[[#This Row],[Срок подготовки]],"МММ")</f>
        <v>сен</v>
      </c>
      <c r="D759" s="32">
        <v>45546</v>
      </c>
      <c r="E759" s="32">
        <v>45546</v>
      </c>
      <c r="F759" s="32">
        <v>45548</v>
      </c>
      <c r="G759" s="21">
        <v>45548</v>
      </c>
      <c r="H759" s="22" t="s">
        <v>115</v>
      </c>
      <c r="I759" s="30" t="s">
        <v>25</v>
      </c>
      <c r="J759" s="24" t="s">
        <v>11</v>
      </c>
      <c r="K759" s="25">
        <f>MAX(ТаблДан[Дата подготовки]-ТаблДан[Срок подготовки],0)</f>
        <v>0</v>
      </c>
      <c r="L759" s="25">
        <f>MAX(ТаблДан[[#This Row],[Дата отправки]]-ТаблДан[[#This Row],[Срок отправки]],0)</f>
        <v>0</v>
      </c>
      <c r="M759" s="25">
        <f>IF(ISBLANK(ТаблДан[[#This Row],[Дата подготовки]]),0,-MIN(ТаблДан[Дата подготовки]-ТаблДан[Срок подготовки],0))</f>
        <v>0</v>
      </c>
      <c r="N759" s="25">
        <f>IF(ISBLANK(ТаблДан[[#This Row],[Дата отправки]]),0,-MIN(ТаблДан[Дата отправки]-ТаблДан[Срок отправки],0))</f>
        <v>0</v>
      </c>
      <c r="O759" s="25">
        <f>IF(ISBLANK(ТаблДан[[#This Row],[Дата подготовки]]),0,(ТаблДан[Задержка подготовки]=0)+0)</f>
        <v>1</v>
      </c>
      <c r="P759" s="25">
        <f>IF(ISBLANK(ТаблДан[[#This Row],[Дата подготовки]]),0,1-ТаблДан[[#This Row],[Подготовка без задержки]])</f>
        <v>0</v>
      </c>
      <c r="Q759" s="25">
        <f>IF(ISBLANK(ТаблДан[[#This Row],[Дата отправки]]),0,(ТаблДан[[#This Row],[Задержка отправки]]=0)+0)</f>
        <v>1</v>
      </c>
      <c r="R759" s="25">
        <f>IF(ISBLANK(ТаблДан[[#This Row],[Дата отправки]]),0,1-ТаблДан[[#This Row],[Отправка 
без задержки]])</f>
        <v>0</v>
      </c>
      <c r="S759" s="55" t="str">
        <f>IF(COUNTBLANK(ТаблДан[[#This Row],[Дата подготовки]:[Периодичность]])&gt;0,"Пустые ячейки", "")</f>
        <v/>
      </c>
    </row>
    <row r="760" spans="2:19" hidden="1" x14ac:dyDescent="0.25">
      <c r="B760" s="19">
        <f>YEAR(IF(ISBLANK(ТаблДан[Срок подготовки]),ТаблДан[Срок отправки],ТаблДан[Срок подготовки]))</f>
        <v>2024</v>
      </c>
      <c r="C760" s="26" t="str">
        <f>TEXT(ТаблДан[[#This Row],[Срок подготовки]],"МММ")</f>
        <v>дек</v>
      </c>
      <c r="D760" s="32">
        <v>45636</v>
      </c>
      <c r="E760" s="32">
        <v>45638</v>
      </c>
      <c r="F760" s="32">
        <v>45637</v>
      </c>
      <c r="G760" s="21">
        <v>45642</v>
      </c>
      <c r="H760" s="22" t="s">
        <v>115</v>
      </c>
      <c r="I760" s="30" t="s">
        <v>25</v>
      </c>
      <c r="J760" s="24" t="s">
        <v>11</v>
      </c>
      <c r="K760" s="25">
        <f>MAX(ТаблДан[Дата подготовки]-ТаблДан[Срок подготовки],0)</f>
        <v>0</v>
      </c>
      <c r="L760" s="25">
        <f>MAX(ТаблДан[[#This Row],[Дата отправки]]-ТаблДан[[#This Row],[Срок отправки]],0)</f>
        <v>0</v>
      </c>
      <c r="M760" s="25">
        <f>IF(ISBLANK(ТаблДан[[#This Row],[Дата подготовки]]),0,-MIN(ТаблДан[Дата подготовки]-ТаблДан[Срок подготовки],0))</f>
        <v>2</v>
      </c>
      <c r="N760" s="25">
        <f>IF(ISBLANK(ТаблДан[[#This Row],[Дата отправки]]),0,-MIN(ТаблДан[Дата отправки]-ТаблДан[Срок отправки],0))</f>
        <v>5</v>
      </c>
      <c r="O760" s="25">
        <f>IF(ISBLANK(ТаблДан[[#This Row],[Дата подготовки]]),0,(ТаблДан[Задержка подготовки]=0)+0)</f>
        <v>1</v>
      </c>
      <c r="P760" s="25">
        <f>IF(ISBLANK(ТаблДан[[#This Row],[Дата подготовки]]),0,1-ТаблДан[[#This Row],[Подготовка без задержки]])</f>
        <v>0</v>
      </c>
      <c r="Q760" s="25">
        <f>IF(ISBLANK(ТаблДан[[#This Row],[Дата отправки]]),0,(ТаблДан[[#This Row],[Задержка отправки]]=0)+0)</f>
        <v>1</v>
      </c>
      <c r="R760" s="25">
        <f>IF(ISBLANK(ТаблДан[[#This Row],[Дата отправки]]),0,1-ТаблДан[[#This Row],[Отправка 
без задержки]])</f>
        <v>0</v>
      </c>
      <c r="S760" s="55" t="str">
        <f>IF(COUNTBLANK(ТаблДан[[#This Row],[Дата подготовки]:[Периодичность]])&gt;0,"Пустые ячейки", "")</f>
        <v/>
      </c>
    </row>
    <row r="761" spans="2:19" ht="25.5" hidden="1" x14ac:dyDescent="0.25">
      <c r="B761" s="19">
        <f>YEAR(IF(ISBLANK(ТаблДан[Срок подготовки]),ТаблДан[Срок отправки],ТаблДан[Срок подготовки]))</f>
        <v>2024</v>
      </c>
      <c r="C761" s="26" t="str">
        <f>TEXT(ТаблДан[[#This Row],[Срок подготовки]],"МММ")</f>
        <v>апр</v>
      </c>
      <c r="D761" s="32">
        <v>45400</v>
      </c>
      <c r="E761" s="32">
        <v>45408</v>
      </c>
      <c r="F761" s="32">
        <v>45404</v>
      </c>
      <c r="G761" s="21">
        <v>45414</v>
      </c>
      <c r="H761" s="22" t="s">
        <v>5</v>
      </c>
      <c r="I761" s="23" t="s">
        <v>28</v>
      </c>
      <c r="J761" s="24" t="s">
        <v>11</v>
      </c>
      <c r="K761" s="25">
        <f>MAX(ТаблДан[Дата подготовки]-ТаблДан[Срок подготовки],0)</f>
        <v>0</v>
      </c>
      <c r="L761" s="25">
        <f>MAX(ТаблДан[[#This Row],[Дата отправки]]-ТаблДан[[#This Row],[Срок отправки]],0)</f>
        <v>0</v>
      </c>
      <c r="M761" s="25">
        <f>IF(ISBLANK(ТаблДан[[#This Row],[Дата подготовки]]),0,-MIN(ТаблДан[Дата подготовки]-ТаблДан[Срок подготовки],0))</f>
        <v>8</v>
      </c>
      <c r="N761" s="25">
        <f>IF(ISBLANK(ТаблДан[[#This Row],[Дата отправки]]),0,-MIN(ТаблДан[Дата отправки]-ТаблДан[Срок отправки],0))</f>
        <v>10</v>
      </c>
      <c r="O761" s="25">
        <f>IF(ISBLANK(ТаблДан[[#This Row],[Дата подготовки]]),0,(ТаблДан[Задержка подготовки]=0)+0)</f>
        <v>1</v>
      </c>
      <c r="P761" s="25">
        <f>IF(ISBLANK(ТаблДан[[#This Row],[Дата подготовки]]),0,1-ТаблДан[[#This Row],[Подготовка без задержки]])</f>
        <v>0</v>
      </c>
      <c r="Q761" s="25">
        <f>IF(ISBLANK(ТаблДан[[#This Row],[Дата отправки]]),0,(ТаблДан[[#This Row],[Задержка отправки]]=0)+0)</f>
        <v>1</v>
      </c>
      <c r="R761" s="25">
        <f>IF(ISBLANK(ТаблДан[[#This Row],[Дата отправки]]),0,1-ТаблДан[[#This Row],[Отправка 
без задержки]])</f>
        <v>0</v>
      </c>
      <c r="S761" s="55" t="str">
        <f>IF(COUNTBLANK(ТаблДан[[#This Row],[Дата подготовки]:[Периодичность]])&gt;0,"Пустые ячейки", "")</f>
        <v/>
      </c>
    </row>
    <row r="762" spans="2:19" hidden="1" x14ac:dyDescent="0.25">
      <c r="B762" s="19">
        <f>YEAR(IF(ISBLANK(ТаблДан[Срок подготовки]),ТаблДан[Срок отправки],ТаблДан[Срок подготовки]))</f>
        <v>2024</v>
      </c>
      <c r="C762" s="26" t="str">
        <f>TEXT(ТаблДан[[#This Row],[Срок подготовки]],"МММ")</f>
        <v>янв</v>
      </c>
      <c r="D762" s="32">
        <v>45310</v>
      </c>
      <c r="E762" s="32">
        <v>45317</v>
      </c>
      <c r="F762" s="32">
        <v>45313</v>
      </c>
      <c r="G762" s="21">
        <v>45321</v>
      </c>
      <c r="H762" s="22" t="s">
        <v>6</v>
      </c>
      <c r="I762" s="60" t="s">
        <v>67</v>
      </c>
      <c r="J762" s="24" t="s">
        <v>11</v>
      </c>
      <c r="K762" s="25">
        <f>MAX(ТаблДан[Дата подготовки]-ТаблДан[Срок подготовки],0)</f>
        <v>0</v>
      </c>
      <c r="L762" s="25">
        <f>MAX(ТаблДан[[#This Row],[Дата отправки]]-ТаблДан[[#This Row],[Срок отправки]],0)</f>
        <v>0</v>
      </c>
      <c r="M762" s="25">
        <f>IF(ISBLANK(ТаблДан[[#This Row],[Дата подготовки]]),0,-MIN(ТаблДан[Дата подготовки]-ТаблДан[Срок подготовки],0))</f>
        <v>7</v>
      </c>
      <c r="N762" s="25">
        <f>IF(ISBLANK(ТаблДан[[#This Row],[Дата отправки]]),0,-MIN(ТаблДан[Дата отправки]-ТаблДан[Срок отправки],0))</f>
        <v>8</v>
      </c>
      <c r="O762" s="25">
        <f>IF(ISBLANK(ТаблДан[[#This Row],[Дата подготовки]]),0,(ТаблДан[Задержка подготовки]=0)+0)</f>
        <v>1</v>
      </c>
      <c r="P762" s="25">
        <f>IF(ISBLANK(ТаблДан[[#This Row],[Дата подготовки]]),0,1-ТаблДан[[#This Row],[Подготовка без задержки]])</f>
        <v>0</v>
      </c>
      <c r="Q762" s="25">
        <f>IF(ISBLANK(ТаблДан[[#This Row],[Дата отправки]]),0,(ТаблДан[[#This Row],[Задержка отправки]]=0)+0)</f>
        <v>1</v>
      </c>
      <c r="R762" s="25">
        <f>IF(ISBLANK(ТаблДан[[#This Row],[Дата отправки]]),0,1-ТаблДан[[#This Row],[Отправка 
без задержки]])</f>
        <v>0</v>
      </c>
      <c r="S762" s="55" t="str">
        <f>IF(COUNTBLANK(ТаблДан[[#This Row],[Дата подготовки]:[Периодичность]])&gt;0,"Пустые ячейки", "")</f>
        <v/>
      </c>
    </row>
    <row r="763" spans="2:19" ht="25.5" hidden="1" x14ac:dyDescent="0.25">
      <c r="B763" s="19">
        <f>YEAR(IF(ISBLANK(ТаблДан[Срок подготовки]),ТаблДан[Срок отправки],ТаблДан[Срок подготовки]))</f>
        <v>2024</v>
      </c>
      <c r="C763" s="26" t="str">
        <f>TEXT(ТаблДан[[#This Row],[Срок подготовки]],"МММ")</f>
        <v>июл</v>
      </c>
      <c r="D763" s="32">
        <v>45498</v>
      </c>
      <c r="E763" s="32">
        <v>45499</v>
      </c>
      <c r="F763" s="32">
        <v>45499</v>
      </c>
      <c r="G763" s="21">
        <v>45503</v>
      </c>
      <c r="H763" s="22" t="s">
        <v>5</v>
      </c>
      <c r="I763" s="23" t="s">
        <v>28</v>
      </c>
      <c r="J763" s="24" t="s">
        <v>11</v>
      </c>
      <c r="K763" s="25">
        <f>MAX(ТаблДан[Дата подготовки]-ТаблДан[Срок подготовки],0)</f>
        <v>0</v>
      </c>
      <c r="L763" s="25">
        <f>MAX(ТаблДан[[#This Row],[Дата отправки]]-ТаблДан[[#This Row],[Срок отправки]],0)</f>
        <v>0</v>
      </c>
      <c r="M763" s="25">
        <f>IF(ISBLANK(ТаблДан[[#This Row],[Дата подготовки]]),0,-MIN(ТаблДан[Дата подготовки]-ТаблДан[Срок подготовки],0))</f>
        <v>1</v>
      </c>
      <c r="N763" s="25">
        <f>IF(ISBLANK(ТаблДан[[#This Row],[Дата отправки]]),0,-MIN(ТаблДан[Дата отправки]-ТаблДан[Срок отправки],0))</f>
        <v>4</v>
      </c>
      <c r="O763" s="25">
        <f>IF(ISBLANK(ТаблДан[[#This Row],[Дата подготовки]]),0,(ТаблДан[Задержка подготовки]=0)+0)</f>
        <v>1</v>
      </c>
      <c r="P763" s="25">
        <f>IF(ISBLANK(ТаблДан[[#This Row],[Дата подготовки]]),0,1-ТаблДан[[#This Row],[Подготовка без задержки]])</f>
        <v>0</v>
      </c>
      <c r="Q763" s="25">
        <f>IF(ISBLANK(ТаблДан[[#This Row],[Дата отправки]]),0,(ТаблДан[[#This Row],[Задержка отправки]]=0)+0)</f>
        <v>1</v>
      </c>
      <c r="R763" s="25">
        <f>IF(ISBLANK(ТаблДан[[#This Row],[Дата отправки]]),0,1-ТаблДан[[#This Row],[Отправка 
без задержки]])</f>
        <v>0</v>
      </c>
      <c r="S763" s="46" t="str">
        <f>IF(COUNTBLANK(ТаблДан[[#This Row],[Дата подготовки]:[Периодичность]])&gt;0,"Пустые ячейки", "")</f>
        <v/>
      </c>
    </row>
    <row r="764" spans="2:19" ht="25.5" hidden="1" x14ac:dyDescent="0.25">
      <c r="B764" s="19">
        <f>YEAR(IF(ISBLANK(ТаблДан[Срок подготовки]),ТаблДан[Срок отправки],ТаблДан[Срок подготовки]))</f>
        <v>2024</v>
      </c>
      <c r="C764" s="26" t="str">
        <f>TEXT(ТаблДан[[#This Row],[Срок подготовки]],"МММ")</f>
        <v>апр</v>
      </c>
      <c r="D764" s="32">
        <v>45397</v>
      </c>
      <c r="E764" s="32">
        <v>45408</v>
      </c>
      <c r="F764" s="32">
        <v>45397</v>
      </c>
      <c r="G764" s="21">
        <v>45414</v>
      </c>
      <c r="H764" s="22" t="s">
        <v>115</v>
      </c>
      <c r="I764" s="23" t="s">
        <v>22</v>
      </c>
      <c r="J764" s="24" t="s">
        <v>11</v>
      </c>
      <c r="K764" s="25">
        <f>MAX(ТаблДан[Дата подготовки]-ТаблДан[Срок подготовки],0)</f>
        <v>0</v>
      </c>
      <c r="L764" s="25">
        <f>MAX(ТаблДан[[#This Row],[Дата отправки]]-ТаблДан[[#This Row],[Срок отправки]],0)</f>
        <v>0</v>
      </c>
      <c r="M764" s="25">
        <f>IF(ISBLANK(ТаблДан[[#This Row],[Дата подготовки]]),0,-MIN(ТаблДан[Дата подготовки]-ТаблДан[Срок подготовки],0))</f>
        <v>11</v>
      </c>
      <c r="N764" s="25">
        <f>IF(ISBLANK(ТаблДан[[#This Row],[Дата отправки]]),0,-MIN(ТаблДан[Дата отправки]-ТаблДан[Срок отправки],0))</f>
        <v>17</v>
      </c>
      <c r="O764" s="25">
        <f>IF(ISBLANK(ТаблДан[[#This Row],[Дата подготовки]]),0,(ТаблДан[Задержка подготовки]=0)+0)</f>
        <v>1</v>
      </c>
      <c r="P764" s="25">
        <f>IF(ISBLANK(ТаблДан[[#This Row],[Дата подготовки]]),0,1-ТаблДан[[#This Row],[Подготовка без задержки]])</f>
        <v>0</v>
      </c>
      <c r="Q764" s="25">
        <f>IF(ISBLANK(ТаблДан[[#This Row],[Дата отправки]]),0,(ТаблДан[[#This Row],[Задержка отправки]]=0)+0)</f>
        <v>1</v>
      </c>
      <c r="R764" s="25">
        <f>IF(ISBLANK(ТаблДан[[#This Row],[Дата отправки]]),0,1-ТаблДан[[#This Row],[Отправка 
без задержки]])</f>
        <v>0</v>
      </c>
      <c r="S764" s="55" t="str">
        <f>IF(COUNTBLANK(ТаблДан[[#This Row],[Дата подготовки]:[Периодичность]])&gt;0,"Пустые ячейки", "")</f>
        <v/>
      </c>
    </row>
    <row r="765" spans="2:19" hidden="1" x14ac:dyDescent="0.25">
      <c r="B765" s="19">
        <f>YEAR(IF(ISBLANK(ТаблДан[Срок подготовки]),ТаблДан[Срок отправки],ТаблДан[Срок подготовки]))</f>
        <v>2024</v>
      </c>
      <c r="C765" s="26" t="str">
        <f>TEXT(ТаблДан[[#This Row],[Срок подготовки]],"МММ")</f>
        <v>июл</v>
      </c>
      <c r="D765" s="32">
        <v>45484</v>
      </c>
      <c r="E765" s="32">
        <v>45499</v>
      </c>
      <c r="F765" s="32">
        <v>45488</v>
      </c>
      <c r="G765" s="21">
        <v>45503</v>
      </c>
      <c r="H765" s="22" t="s">
        <v>6</v>
      </c>
      <c r="I765" s="23" t="s">
        <v>67</v>
      </c>
      <c r="J765" s="24" t="s">
        <v>11</v>
      </c>
      <c r="K765" s="25">
        <f>MAX(ТаблДан[Дата подготовки]-ТаблДан[Срок подготовки],0)</f>
        <v>0</v>
      </c>
      <c r="L765" s="25">
        <f>MAX(ТаблДан[[#This Row],[Дата отправки]]-ТаблДан[[#This Row],[Срок отправки]],0)</f>
        <v>0</v>
      </c>
      <c r="M765" s="25">
        <f>IF(ISBLANK(ТаблДан[[#This Row],[Дата подготовки]]),0,-MIN(ТаблДан[Дата подготовки]-ТаблДан[Срок подготовки],0))</f>
        <v>15</v>
      </c>
      <c r="N765" s="25">
        <f>IF(ISBLANK(ТаблДан[[#This Row],[Дата отправки]]),0,-MIN(ТаблДан[Дата отправки]-ТаблДан[Срок отправки],0))</f>
        <v>15</v>
      </c>
      <c r="O765" s="25">
        <f>IF(ISBLANK(ТаблДан[[#This Row],[Дата подготовки]]),0,(ТаблДан[Задержка подготовки]=0)+0)</f>
        <v>1</v>
      </c>
      <c r="P765" s="25">
        <f>IF(ISBLANK(ТаблДан[[#This Row],[Дата подготовки]]),0,1-ТаблДан[[#This Row],[Подготовка без задержки]])</f>
        <v>0</v>
      </c>
      <c r="Q765" s="25">
        <f>IF(ISBLANK(ТаблДан[[#This Row],[Дата отправки]]),0,(ТаблДан[[#This Row],[Задержка отправки]]=0)+0)</f>
        <v>1</v>
      </c>
      <c r="R765" s="25">
        <f>IF(ISBLANK(ТаблДан[[#This Row],[Дата отправки]]),0,1-ТаблДан[[#This Row],[Отправка 
без задержки]])</f>
        <v>0</v>
      </c>
      <c r="S765" s="55" t="str">
        <f>IF(COUNTBLANK(ТаблДан[[#This Row],[Дата подготовки]:[Периодичность]])&gt;0,"Пустые ячейки", "")</f>
        <v/>
      </c>
    </row>
    <row r="766" spans="2:19" hidden="1" x14ac:dyDescent="0.25">
      <c r="B766" s="19">
        <f>YEAR(IF(ISBLANK(ТаблДан[Срок подготовки]),ТаблДан[Срок отправки],ТаблДан[Срок подготовки]))</f>
        <v>2024</v>
      </c>
      <c r="C766" s="26" t="str">
        <f>TEXT(ТаблДан[[#This Row],[Срок подготовки]],"МММ")</f>
        <v>окт</v>
      </c>
      <c r="D766" s="32">
        <v>45580</v>
      </c>
      <c r="E766" s="32">
        <v>45593</v>
      </c>
      <c r="F766" s="32">
        <v>45580</v>
      </c>
      <c r="G766" s="21">
        <v>45595</v>
      </c>
      <c r="H766" s="22" t="s">
        <v>6</v>
      </c>
      <c r="I766" s="23" t="s">
        <v>67</v>
      </c>
      <c r="J766" s="24" t="s">
        <v>11</v>
      </c>
      <c r="K766" s="25">
        <f>MAX(ТаблДан[Дата подготовки]-ТаблДан[Срок подготовки],0)</f>
        <v>0</v>
      </c>
      <c r="L766" s="25">
        <f>MAX(ТаблДан[[#This Row],[Дата отправки]]-ТаблДан[[#This Row],[Срок отправки]],0)</f>
        <v>0</v>
      </c>
      <c r="M766" s="25">
        <f>IF(ISBLANK(ТаблДан[[#This Row],[Дата подготовки]]),0,-MIN(ТаблДан[Дата подготовки]-ТаблДан[Срок подготовки],0))</f>
        <v>13</v>
      </c>
      <c r="N766" s="25">
        <f>IF(ISBLANK(ТаблДан[[#This Row],[Дата отправки]]),0,-MIN(ТаблДан[Дата отправки]-ТаблДан[Срок отправки],0))</f>
        <v>15</v>
      </c>
      <c r="O766" s="25">
        <f>IF(ISBLANK(ТаблДан[[#This Row],[Дата подготовки]]),0,(ТаблДан[Задержка подготовки]=0)+0)</f>
        <v>1</v>
      </c>
      <c r="P766" s="25">
        <f>IF(ISBLANK(ТаблДан[[#This Row],[Дата подготовки]]),0,1-ТаблДан[[#This Row],[Подготовка без задержки]])</f>
        <v>0</v>
      </c>
      <c r="Q766" s="25">
        <f>IF(ISBLANK(ТаблДан[[#This Row],[Дата отправки]]),0,(ТаблДан[[#This Row],[Задержка отправки]]=0)+0)</f>
        <v>1</v>
      </c>
      <c r="R766" s="25">
        <f>IF(ISBLANK(ТаблДан[[#This Row],[Дата отправки]]),0,1-ТаблДан[[#This Row],[Отправка 
без задержки]])</f>
        <v>0</v>
      </c>
      <c r="S766" s="55" t="str">
        <f>IF(COUNTBLANK(ТаблДан[[#This Row],[Дата подготовки]:[Периодичность]])&gt;0,"Пустые ячейки", "")</f>
        <v/>
      </c>
    </row>
    <row r="767" spans="2:19" hidden="1" x14ac:dyDescent="0.25">
      <c r="B767" s="19">
        <f>YEAR(IF(ISBLANK(ТаблДан[Срок подготовки]),ТаблДан[Срок отправки],ТаблДан[Срок подготовки]))</f>
        <v>2024</v>
      </c>
      <c r="C767" s="26" t="str">
        <f>TEXT(ТаблДан[[#This Row],[Срок подготовки]],"МММ")</f>
        <v>янв</v>
      </c>
      <c r="D767" s="32">
        <v>45306</v>
      </c>
      <c r="E767" s="32">
        <v>45306</v>
      </c>
      <c r="F767" s="32">
        <v>45306</v>
      </c>
      <c r="G767" s="21">
        <v>45306</v>
      </c>
      <c r="H767" s="22" t="s">
        <v>0</v>
      </c>
      <c r="I767" s="60" t="s">
        <v>31</v>
      </c>
      <c r="J767" s="24" t="s">
        <v>11</v>
      </c>
      <c r="K767" s="25">
        <f>MAX(ТаблДан[Дата подготовки]-ТаблДан[Срок подготовки],0)</f>
        <v>0</v>
      </c>
      <c r="L767" s="25">
        <f>MAX(ТаблДан[[#This Row],[Дата отправки]]-ТаблДан[[#This Row],[Срок отправки]],0)</f>
        <v>0</v>
      </c>
      <c r="M767" s="25">
        <f>IF(ISBLANK(ТаблДан[[#This Row],[Дата подготовки]]),0,-MIN(ТаблДан[Дата подготовки]-ТаблДан[Срок подготовки],0))</f>
        <v>0</v>
      </c>
      <c r="N767" s="25">
        <f>IF(ISBLANK(ТаблДан[[#This Row],[Дата отправки]]),0,-MIN(ТаблДан[Дата отправки]-ТаблДан[Срок отправки],0))</f>
        <v>0</v>
      </c>
      <c r="O767" s="25">
        <f>IF(ISBLANK(ТаблДан[[#This Row],[Дата подготовки]]),0,(ТаблДан[Задержка подготовки]=0)+0)</f>
        <v>1</v>
      </c>
      <c r="P767" s="25">
        <f>IF(ISBLANK(ТаблДан[[#This Row],[Дата подготовки]]),0,1-ТаблДан[[#This Row],[Подготовка без задержки]])</f>
        <v>0</v>
      </c>
      <c r="Q767" s="25">
        <f>IF(ISBLANK(ТаблДан[[#This Row],[Дата отправки]]),0,(ТаблДан[[#This Row],[Задержка отправки]]=0)+0)</f>
        <v>1</v>
      </c>
      <c r="R767" s="25">
        <f>IF(ISBLANK(ТаблДан[[#This Row],[Дата отправки]]),0,1-ТаблДан[[#This Row],[Отправка 
без задержки]])</f>
        <v>0</v>
      </c>
      <c r="S767" s="55" t="str">
        <f>IF(COUNTBLANK(ТаблДан[[#This Row],[Дата подготовки]:[Периодичность]])&gt;0,"Пустые ячейки", "")</f>
        <v/>
      </c>
    </row>
    <row r="768" spans="2:19" hidden="1" x14ac:dyDescent="0.25">
      <c r="B768" s="19">
        <f>YEAR(IF(ISBLANK(ТаблДан[Срок подготовки]),ТаблДан[Срок отправки],ТаблДан[Срок подготовки]))</f>
        <v>2024</v>
      </c>
      <c r="C768" s="26" t="str">
        <f>TEXT(ТаблДан[[#This Row],[Срок подготовки]],"МММ")</f>
        <v>апр</v>
      </c>
      <c r="D768" s="32">
        <v>45406</v>
      </c>
      <c r="E768" s="32">
        <v>45408</v>
      </c>
      <c r="F768" s="32">
        <v>45406</v>
      </c>
      <c r="G768" s="21">
        <v>45414</v>
      </c>
      <c r="H768" s="22" t="s">
        <v>115</v>
      </c>
      <c r="I768" s="30" t="s">
        <v>25</v>
      </c>
      <c r="J768" s="24" t="s">
        <v>12</v>
      </c>
      <c r="K768" s="25">
        <f>MAX(ТаблДан[Дата подготовки]-ТаблДан[Срок подготовки],0)</f>
        <v>0</v>
      </c>
      <c r="L768" s="25">
        <f>MAX(ТаблДан[[#This Row],[Дата отправки]]-ТаблДан[[#This Row],[Срок отправки]],0)</f>
        <v>0</v>
      </c>
      <c r="M768" s="25">
        <f>IF(ISBLANK(ТаблДан[[#This Row],[Дата подготовки]]),0,-MIN(ТаблДан[Дата подготовки]-ТаблДан[Срок подготовки],0))</f>
        <v>2</v>
      </c>
      <c r="N768" s="25">
        <f>IF(ISBLANK(ТаблДан[[#This Row],[Дата отправки]]),0,-MIN(ТаблДан[Дата отправки]-ТаблДан[Срок отправки],0))</f>
        <v>8</v>
      </c>
      <c r="O768" s="25">
        <f>IF(ISBLANK(ТаблДан[[#This Row],[Дата подготовки]]),0,(ТаблДан[Задержка подготовки]=0)+0)</f>
        <v>1</v>
      </c>
      <c r="P768" s="25">
        <f>IF(ISBLANK(ТаблДан[[#This Row],[Дата подготовки]]),0,1-ТаблДан[[#This Row],[Подготовка без задержки]])</f>
        <v>0</v>
      </c>
      <c r="Q768" s="25">
        <f>IF(ISBLANK(ТаблДан[[#This Row],[Дата отправки]]),0,(ТаблДан[[#This Row],[Задержка отправки]]=0)+0)</f>
        <v>1</v>
      </c>
      <c r="R768" s="25">
        <f>IF(ISBLANK(ТаблДан[[#This Row],[Дата отправки]]),0,1-ТаблДан[[#This Row],[Отправка 
без задержки]])</f>
        <v>0</v>
      </c>
      <c r="S768" s="55" t="str">
        <f>IF(COUNTBLANK(ТаблДан[[#This Row],[Дата подготовки]:[Периодичность]])&gt;0,"Пустые ячейки", "")</f>
        <v/>
      </c>
    </row>
    <row r="769" spans="2:19" hidden="1" x14ac:dyDescent="0.25">
      <c r="B769" s="19">
        <f>YEAR(IF(ISBLANK(ТаблДан[Срок подготовки]),ТаблДан[Срок отправки],ТаблДан[Срок подготовки]))</f>
        <v>2024</v>
      </c>
      <c r="C769" s="26" t="str">
        <f>TEXT(ТаблДан[[#This Row],[Срок подготовки]],"МММ")</f>
        <v>июл</v>
      </c>
      <c r="D769" s="32">
        <v>45474</v>
      </c>
      <c r="E769" s="32">
        <v>45476</v>
      </c>
      <c r="F769" s="32">
        <v>45474</v>
      </c>
      <c r="G769" s="21">
        <v>45478</v>
      </c>
      <c r="H769" s="22" t="s">
        <v>0</v>
      </c>
      <c r="I769" s="23" t="s">
        <v>31</v>
      </c>
      <c r="J769" s="24" t="s">
        <v>11</v>
      </c>
      <c r="K769" s="25">
        <f>MAX(ТаблДан[Дата подготовки]-ТаблДан[Срок подготовки],0)</f>
        <v>0</v>
      </c>
      <c r="L769" s="25">
        <f>MAX(ТаблДан[[#This Row],[Дата отправки]]-ТаблДан[[#This Row],[Срок отправки]],0)</f>
        <v>0</v>
      </c>
      <c r="M769" s="25">
        <f>IF(ISBLANK(ТаблДан[[#This Row],[Дата подготовки]]),0,-MIN(ТаблДан[Дата подготовки]-ТаблДан[Срок подготовки],0))</f>
        <v>2</v>
      </c>
      <c r="N769" s="25">
        <f>IF(ISBLANK(ТаблДан[[#This Row],[Дата отправки]]),0,-MIN(ТаблДан[Дата отправки]-ТаблДан[Срок отправки],0))</f>
        <v>4</v>
      </c>
      <c r="O769" s="25">
        <f>IF(ISBLANK(ТаблДан[[#This Row],[Дата подготовки]]),0,(ТаблДан[Задержка подготовки]=0)+0)</f>
        <v>1</v>
      </c>
      <c r="P769" s="25">
        <f>IF(ISBLANK(ТаблДан[[#This Row],[Дата подготовки]]),0,1-ТаблДан[[#This Row],[Подготовка без задержки]])</f>
        <v>0</v>
      </c>
      <c r="Q769" s="25">
        <f>IF(ISBLANK(ТаблДан[[#This Row],[Дата отправки]]),0,(ТаблДан[[#This Row],[Задержка отправки]]=0)+0)</f>
        <v>1</v>
      </c>
      <c r="R769" s="25">
        <f>IF(ISBLANK(ТаблДан[[#This Row],[Дата отправки]]),0,1-ТаблДан[[#This Row],[Отправка 
без задержки]])</f>
        <v>0</v>
      </c>
      <c r="S769" s="55" t="str">
        <f>IF(COUNTBLANK(ТаблДан[[#This Row],[Дата подготовки]:[Периодичность]])&gt;0,"Пустые ячейки", "")</f>
        <v/>
      </c>
    </row>
    <row r="770" spans="2:19" hidden="1" x14ac:dyDescent="0.25">
      <c r="B770" s="19">
        <f>YEAR(IF(ISBLANK(ТаблДан[Срок подготовки]),ТаблДан[Срок отправки],ТаблДан[Срок подготовки]))</f>
        <v>2024</v>
      </c>
      <c r="C770" s="26" t="str">
        <f>TEXT(ТаблДан[[#This Row],[Срок подготовки]],"МММ")</f>
        <v>окт</v>
      </c>
      <c r="D770" s="32">
        <v>45567</v>
      </c>
      <c r="E770" s="32">
        <v>45568</v>
      </c>
      <c r="F770" s="32">
        <v>45569</v>
      </c>
      <c r="G770" s="21">
        <v>45572</v>
      </c>
      <c r="H770" s="22" t="s">
        <v>0</v>
      </c>
      <c r="I770" s="23" t="s">
        <v>31</v>
      </c>
      <c r="J770" s="24" t="s">
        <v>11</v>
      </c>
      <c r="K770" s="25">
        <f>MAX(ТаблДан[Дата подготовки]-ТаблДан[Срок подготовки],0)</f>
        <v>0</v>
      </c>
      <c r="L770" s="25">
        <f>MAX(ТаблДан[[#This Row],[Дата отправки]]-ТаблДан[[#This Row],[Срок отправки]],0)</f>
        <v>0</v>
      </c>
      <c r="M770" s="25">
        <f>IF(ISBLANK(ТаблДан[[#This Row],[Дата подготовки]]),0,-MIN(ТаблДан[Дата подготовки]-ТаблДан[Срок подготовки],0))</f>
        <v>1</v>
      </c>
      <c r="N770" s="25">
        <f>IF(ISBLANK(ТаблДан[[#This Row],[Дата отправки]]),0,-MIN(ТаблДан[Дата отправки]-ТаблДан[Срок отправки],0))</f>
        <v>3</v>
      </c>
      <c r="O770" s="25">
        <f>IF(ISBLANK(ТаблДан[[#This Row],[Дата подготовки]]),0,(ТаблДан[Задержка подготовки]=0)+0)</f>
        <v>1</v>
      </c>
      <c r="P770" s="25">
        <f>IF(ISBLANK(ТаблДан[[#This Row],[Дата подготовки]]),0,1-ТаблДан[[#This Row],[Подготовка без задержки]])</f>
        <v>0</v>
      </c>
      <c r="Q770" s="25">
        <f>IF(ISBLANK(ТаблДан[[#This Row],[Дата отправки]]),0,(ТаблДан[[#This Row],[Задержка отправки]]=0)+0)</f>
        <v>1</v>
      </c>
      <c r="R770" s="25">
        <f>IF(ISBLANK(ТаблДан[[#This Row],[Дата отправки]]),0,1-ТаблДан[[#This Row],[Отправка 
без задержки]])</f>
        <v>0</v>
      </c>
      <c r="S770" s="55" t="str">
        <f>IF(COUNTBLANK(ТаблДан[[#This Row],[Дата подготовки]:[Периодичность]])&gt;0,"Пустые ячейки", "")</f>
        <v/>
      </c>
    </row>
    <row r="771" spans="2:19" ht="38.25" hidden="1" x14ac:dyDescent="0.25">
      <c r="B771" s="19">
        <f>YEAR(IF(ISBLANK(ТаблДан[Срок подготовки]),ТаблДан[Срок отправки],ТаблДан[Срок подготовки]))</f>
        <v>2024</v>
      </c>
      <c r="C771" s="26" t="str">
        <f>TEXT(ТаблДан[[#This Row],[Срок подготовки]],"МММ")</f>
        <v>май</v>
      </c>
      <c r="D771" s="32">
        <v>45434</v>
      </c>
      <c r="E771" s="32">
        <v>45441</v>
      </c>
      <c r="F771" s="32">
        <v>45434</v>
      </c>
      <c r="G771" s="21">
        <v>45443</v>
      </c>
      <c r="H771" s="22" t="s">
        <v>0</v>
      </c>
      <c r="I771" s="38" t="s">
        <v>77</v>
      </c>
      <c r="J771" s="39" t="s">
        <v>12</v>
      </c>
      <c r="K771" s="25">
        <f>MAX(ТаблДан[Дата подготовки]-ТаблДан[Срок подготовки],0)</f>
        <v>0</v>
      </c>
      <c r="L771" s="25">
        <f>MAX(ТаблДан[[#This Row],[Дата отправки]]-ТаблДан[[#This Row],[Срок отправки]],0)</f>
        <v>0</v>
      </c>
      <c r="M771" s="25">
        <f>IF(ISBLANK(ТаблДан[[#This Row],[Дата подготовки]]),0,-MIN(ТаблДан[Дата подготовки]-ТаблДан[Срок подготовки],0))</f>
        <v>7</v>
      </c>
      <c r="N771" s="25">
        <f>IF(ISBLANK(ТаблДан[[#This Row],[Дата отправки]]),0,-MIN(ТаблДан[Дата отправки]-ТаблДан[Срок отправки],0))</f>
        <v>9</v>
      </c>
      <c r="O771" s="25">
        <f>IF(ISBLANK(ТаблДан[[#This Row],[Дата подготовки]]),0,(ТаблДан[Задержка подготовки]=0)+0)</f>
        <v>1</v>
      </c>
      <c r="P771" s="25">
        <f>IF(ISBLANK(ТаблДан[[#This Row],[Дата подготовки]]),0,1-ТаблДан[[#This Row],[Подготовка без задержки]])</f>
        <v>0</v>
      </c>
      <c r="Q771" s="25">
        <f>IF(ISBLANK(ТаблДан[[#This Row],[Дата отправки]]),0,(ТаблДан[[#This Row],[Задержка отправки]]=0)+0)</f>
        <v>1</v>
      </c>
      <c r="R771" s="25">
        <f>IF(ISBLANK(ТаблДан[[#This Row],[Дата отправки]]),0,1-ТаблДан[[#This Row],[Отправка 
без задержки]])</f>
        <v>0</v>
      </c>
      <c r="S771" s="55" t="str">
        <f>IF(COUNTBLANK(ТаблДан[[#This Row],[Дата подготовки]:[Периодичность]])&gt;0,"Пустые ячейки", "")</f>
        <v/>
      </c>
    </row>
    <row r="772" spans="2:19" ht="25.5" hidden="1" x14ac:dyDescent="0.25">
      <c r="B772" s="19">
        <f>YEAR(IF(ISBLANK(ТаблДан[Срок подготовки]),ТаблДан[Срок отправки],ТаблДан[Срок подготовки]))</f>
        <v>2024</v>
      </c>
      <c r="C772" s="26" t="str">
        <f>TEXT(ТаблДан[[#This Row],[Срок подготовки]],"МММ")</f>
        <v>фев</v>
      </c>
      <c r="D772" s="32">
        <v>45322</v>
      </c>
      <c r="E772" s="32">
        <v>45323</v>
      </c>
      <c r="F772" s="32">
        <v>45322</v>
      </c>
      <c r="G772" s="21">
        <v>45327</v>
      </c>
      <c r="H772" s="22" t="s">
        <v>0</v>
      </c>
      <c r="I772" s="23" t="s">
        <v>44</v>
      </c>
      <c r="J772" s="24" t="s">
        <v>11</v>
      </c>
      <c r="K772" s="25">
        <f>MAX(ТаблДан[Дата подготовки]-ТаблДан[Срок подготовки],0)</f>
        <v>0</v>
      </c>
      <c r="L772" s="25">
        <f>MAX(ТаблДан[[#This Row],[Дата отправки]]-ТаблДан[[#This Row],[Срок отправки]],0)</f>
        <v>0</v>
      </c>
      <c r="M772" s="25">
        <f>IF(ISBLANK(ТаблДан[[#This Row],[Дата подготовки]]),0,-MIN(ТаблДан[Дата подготовки]-ТаблДан[Срок подготовки],0))</f>
        <v>1</v>
      </c>
      <c r="N772" s="25">
        <f>IF(ISBLANK(ТаблДан[[#This Row],[Дата отправки]]),0,-MIN(ТаблДан[Дата отправки]-ТаблДан[Срок отправки],0))</f>
        <v>5</v>
      </c>
      <c r="O772" s="25">
        <f>IF(ISBLANK(ТаблДан[[#This Row],[Дата подготовки]]),0,(ТаблДан[Задержка подготовки]=0)+0)</f>
        <v>1</v>
      </c>
      <c r="P772" s="25">
        <f>IF(ISBLANK(ТаблДан[[#This Row],[Дата подготовки]]),0,1-ТаблДан[[#This Row],[Подготовка без задержки]])</f>
        <v>0</v>
      </c>
      <c r="Q772" s="25">
        <f>IF(ISBLANK(ТаблДан[[#This Row],[Дата отправки]]),0,(ТаблДан[[#This Row],[Задержка отправки]]=0)+0)</f>
        <v>1</v>
      </c>
      <c r="R772" s="25">
        <f>IF(ISBLANK(ТаблДан[[#This Row],[Дата отправки]]),0,1-ТаблДан[[#This Row],[Отправка 
без задержки]])</f>
        <v>0</v>
      </c>
      <c r="S772" s="55" t="str">
        <f>IF(COUNTBLANK(ТаблДан[[#This Row],[Дата подготовки]:[Периодичность]])&gt;0,"Пустые ячейки", "")</f>
        <v/>
      </c>
    </row>
    <row r="773" spans="2:19" hidden="1" x14ac:dyDescent="0.25">
      <c r="B773" s="19">
        <f>YEAR(IF(ISBLANK(ТаблДан[Срок подготовки]),ТаблДан[Срок отправки],ТаблДан[Срок подготовки]))</f>
        <v>2024</v>
      </c>
      <c r="C773" s="26" t="str">
        <f>TEXT(ТаблДан[[#This Row],[Срок подготовки]],"МММ")</f>
        <v>апр</v>
      </c>
      <c r="D773" s="32">
        <v>45391</v>
      </c>
      <c r="E773" s="32">
        <v>45408</v>
      </c>
      <c r="F773" s="32">
        <v>45392</v>
      </c>
      <c r="G773" s="21">
        <v>45414</v>
      </c>
      <c r="H773" s="22" t="s">
        <v>6</v>
      </c>
      <c r="I773" s="23" t="s">
        <v>67</v>
      </c>
      <c r="J773" s="24" t="s">
        <v>11</v>
      </c>
      <c r="K773" s="25">
        <f>MAX(ТаблДан[Дата подготовки]-ТаблДан[Срок подготовки],0)</f>
        <v>0</v>
      </c>
      <c r="L773" s="25">
        <f>MAX(ТаблДан[[#This Row],[Дата отправки]]-ТаблДан[[#This Row],[Срок отправки]],0)</f>
        <v>0</v>
      </c>
      <c r="M773" s="25">
        <f>IF(ISBLANK(ТаблДан[[#This Row],[Дата подготовки]]),0,-MIN(ТаблДан[Дата подготовки]-ТаблДан[Срок подготовки],0))</f>
        <v>17</v>
      </c>
      <c r="N773" s="25">
        <f>IF(ISBLANK(ТаблДан[[#This Row],[Дата отправки]]),0,-MIN(ТаблДан[Дата отправки]-ТаблДан[Срок отправки],0))</f>
        <v>22</v>
      </c>
      <c r="O773" s="25">
        <f>IF(ISBLANK(ТаблДан[[#This Row],[Дата подготовки]]),0,(ТаблДан[Задержка подготовки]=0)+0)</f>
        <v>1</v>
      </c>
      <c r="P773" s="25">
        <f>IF(ISBLANK(ТаблДан[[#This Row],[Дата подготовки]]),0,1-ТаблДан[[#This Row],[Подготовка без задержки]])</f>
        <v>0</v>
      </c>
      <c r="Q773" s="25">
        <f>IF(ISBLANK(ТаблДан[[#This Row],[Дата отправки]]),0,(ТаблДан[[#This Row],[Задержка отправки]]=0)+0)</f>
        <v>1</v>
      </c>
      <c r="R773" s="25">
        <f>IF(ISBLANK(ТаблДан[[#This Row],[Дата отправки]]),0,1-ТаблДан[[#This Row],[Отправка 
без задержки]])</f>
        <v>0</v>
      </c>
      <c r="S773" s="55" t="str">
        <f>IF(COUNTBLANK(ТаблДан[[#This Row],[Дата подготовки]:[Периодичность]])&gt;0,"Пустые ячейки", "")</f>
        <v/>
      </c>
    </row>
    <row r="774" spans="2:19" ht="25.5" hidden="1" x14ac:dyDescent="0.25">
      <c r="B774" s="19">
        <f>YEAR(IF(ISBLANK(ТаблДан[Срок подготовки]),ТаблДан[Срок отправки],ТаблДан[Срок подготовки]))</f>
        <v>2024</v>
      </c>
      <c r="C774" s="26" t="str">
        <f>TEXT(ТаблДан[[#This Row],[Срок подготовки]],"МММ")</f>
        <v>июл</v>
      </c>
      <c r="D774" s="32">
        <v>45495</v>
      </c>
      <c r="E774" s="32">
        <v>45497</v>
      </c>
      <c r="F774" s="32">
        <v>45495</v>
      </c>
      <c r="G774" s="21">
        <v>45499</v>
      </c>
      <c r="H774" s="22" t="s">
        <v>0</v>
      </c>
      <c r="I774" s="23" t="s">
        <v>44</v>
      </c>
      <c r="J774" s="24" t="s">
        <v>11</v>
      </c>
      <c r="K774" s="25">
        <f>MAX(ТаблДан[Дата подготовки]-ТаблДан[Срок подготовки],0)</f>
        <v>0</v>
      </c>
      <c r="L774" s="25">
        <f>MAX(ТаблДан[[#This Row],[Дата отправки]]-ТаблДан[[#This Row],[Срок отправки]],0)</f>
        <v>0</v>
      </c>
      <c r="M774" s="25">
        <f>IF(ISBLANK(ТаблДан[[#This Row],[Дата подготовки]]),0,-MIN(ТаблДан[Дата подготовки]-ТаблДан[Срок подготовки],0))</f>
        <v>2</v>
      </c>
      <c r="N774" s="25">
        <f>IF(ISBLANK(ТаблДан[[#This Row],[Дата отправки]]),0,-MIN(ТаблДан[Дата отправки]-ТаблДан[Срок отправки],0))</f>
        <v>4</v>
      </c>
      <c r="O774" s="25">
        <f>IF(ISBLANK(ТаблДан[[#This Row],[Дата подготовки]]),0,(ТаблДан[Задержка подготовки]=0)+0)</f>
        <v>1</v>
      </c>
      <c r="P774" s="25">
        <f>IF(ISBLANK(ТаблДан[[#This Row],[Дата подготовки]]),0,1-ТаблДан[[#This Row],[Подготовка без задержки]])</f>
        <v>0</v>
      </c>
      <c r="Q774" s="25">
        <f>IF(ISBLANK(ТаблДан[[#This Row],[Дата отправки]]),0,(ТаблДан[[#This Row],[Задержка отправки]]=0)+0)</f>
        <v>1</v>
      </c>
      <c r="R774" s="25">
        <f>IF(ISBLANK(ТаблДан[[#This Row],[Дата отправки]]),0,1-ТаблДан[[#This Row],[Отправка 
без задержки]])</f>
        <v>0</v>
      </c>
      <c r="S774" s="55" t="str">
        <f>IF(COUNTBLANK(ТаблДан[[#This Row],[Дата подготовки]:[Периодичность]])&gt;0,"Пустые ячейки", "")</f>
        <v/>
      </c>
    </row>
    <row r="775" spans="2:19" ht="38.25" hidden="1" x14ac:dyDescent="0.25">
      <c r="B775" s="19">
        <f>YEAR(IF(ISBLANK(ТаблДан[Срок подготовки]),ТаблДан[Срок отправки],ТаблДан[Срок подготовки]))</f>
        <v>2024</v>
      </c>
      <c r="C775" s="26" t="str">
        <f>TEXT(ТаблДан[[#This Row],[Срок подготовки]],"МММ")</f>
        <v>окт</v>
      </c>
      <c r="D775" s="73">
        <v>45471</v>
      </c>
      <c r="E775" s="32">
        <v>45568</v>
      </c>
      <c r="F775" s="73">
        <v>45471</v>
      </c>
      <c r="G775" s="21">
        <v>45572</v>
      </c>
      <c r="H775" s="22" t="s">
        <v>0</v>
      </c>
      <c r="I775" s="23" t="s">
        <v>42</v>
      </c>
      <c r="J775" s="24" t="s">
        <v>12</v>
      </c>
      <c r="K775" s="25">
        <f>MAX(ТаблДан[Дата подготовки]-ТаблДан[Срок подготовки],0)</f>
        <v>0</v>
      </c>
      <c r="L775" s="25">
        <f>MAX(ТаблДан[[#This Row],[Дата отправки]]-ТаблДан[[#This Row],[Срок отправки]],0)</f>
        <v>0</v>
      </c>
      <c r="M775" s="25">
        <f>IF(ISBLANK(ТаблДан[[#This Row],[Дата подготовки]]),0,-MIN(ТаблДан[Дата подготовки]-ТаблДан[Срок подготовки],0))</f>
        <v>97</v>
      </c>
      <c r="N775" s="25">
        <f>IF(ISBLANK(ТаблДан[[#This Row],[Дата отправки]]),0,-MIN(ТаблДан[Дата отправки]-ТаблДан[Срок отправки],0))</f>
        <v>101</v>
      </c>
      <c r="O775" s="25">
        <f>IF(ISBLANK(ТаблДан[[#This Row],[Дата подготовки]]),0,(ТаблДан[Задержка подготовки]=0)+0)</f>
        <v>1</v>
      </c>
      <c r="P775" s="25">
        <f>IF(ISBLANK(ТаблДан[[#This Row],[Дата подготовки]]),0,1-ТаблДан[[#This Row],[Подготовка без задержки]])</f>
        <v>0</v>
      </c>
      <c r="Q775" s="25">
        <f>IF(ISBLANK(ТаблДан[[#This Row],[Дата отправки]]),0,(ТаблДан[[#This Row],[Задержка отправки]]=0)+0)</f>
        <v>1</v>
      </c>
      <c r="R775" s="25">
        <f>IF(ISBLANK(ТаблДан[[#This Row],[Дата отправки]]),0,1-ТаблДан[[#This Row],[Отправка 
без задержки]])</f>
        <v>0</v>
      </c>
      <c r="S775" s="74" t="str">
        <f>IF(COUNTBLANK(ТаблДан[[#This Row],[Дата подготовки]:[Периодичность]])&gt;0,"Пустые ячейки", "")</f>
        <v/>
      </c>
    </row>
    <row r="776" spans="2:19" ht="25.5" hidden="1" x14ac:dyDescent="0.25">
      <c r="B776" s="19">
        <f>YEAR(IF(ISBLANK(ТаблДан[Срок подготовки]),ТаблДан[Срок отправки],ТаблДан[Срок подготовки]))</f>
        <v>2024</v>
      </c>
      <c r="C776" s="26" t="str">
        <f>TEXT(ТаблДан[[#This Row],[Срок подготовки]],"МММ")</f>
        <v>окт</v>
      </c>
      <c r="D776" s="32">
        <v>45589</v>
      </c>
      <c r="E776" s="32">
        <v>45589</v>
      </c>
      <c r="F776" s="32">
        <v>45590</v>
      </c>
      <c r="G776" s="21">
        <v>45593</v>
      </c>
      <c r="H776" s="22" t="s">
        <v>0</v>
      </c>
      <c r="I776" s="23" t="s">
        <v>44</v>
      </c>
      <c r="J776" s="24" t="s">
        <v>11</v>
      </c>
      <c r="K776" s="25">
        <f>MAX(ТаблДан[Дата подготовки]-ТаблДан[Срок подготовки],0)</f>
        <v>0</v>
      </c>
      <c r="L776" s="25">
        <f>MAX(ТаблДан[[#This Row],[Дата отправки]]-ТаблДан[[#This Row],[Срок отправки]],0)</f>
        <v>0</v>
      </c>
      <c r="M776" s="25">
        <f>IF(ISBLANK(ТаблДан[[#This Row],[Дата подготовки]]),0,-MIN(ТаблДан[Дата подготовки]-ТаблДан[Срок подготовки],0))</f>
        <v>0</v>
      </c>
      <c r="N776" s="25">
        <f>IF(ISBLANK(ТаблДан[[#This Row],[Дата отправки]]),0,-MIN(ТаблДан[Дата отправки]-ТаблДан[Срок отправки],0))</f>
        <v>3</v>
      </c>
      <c r="O776" s="25">
        <f>IF(ISBLANK(ТаблДан[[#This Row],[Дата подготовки]]),0,(ТаблДан[Задержка подготовки]=0)+0)</f>
        <v>1</v>
      </c>
      <c r="P776" s="25">
        <f>IF(ISBLANK(ТаблДан[[#This Row],[Дата подготовки]]),0,1-ТаблДан[[#This Row],[Подготовка без задержки]])</f>
        <v>0</v>
      </c>
      <c r="Q776" s="25">
        <f>IF(ISBLANK(ТаблДан[[#This Row],[Дата отправки]]),0,(ТаблДан[[#This Row],[Задержка отправки]]=0)+0)</f>
        <v>1</v>
      </c>
      <c r="R776" s="25">
        <f>IF(ISBLANK(ТаблДан[[#This Row],[Дата отправки]]),0,1-ТаблДан[[#This Row],[Отправка 
без задержки]])</f>
        <v>0</v>
      </c>
      <c r="S776" s="55" t="str">
        <f>IF(COUNTBLANK(ТаблДан[[#This Row],[Дата подготовки]:[Периодичность]])&gt;0,"Пустые ячейки", "")</f>
        <v/>
      </c>
    </row>
    <row r="777" spans="2:19" hidden="1" x14ac:dyDescent="0.25">
      <c r="B777" s="19">
        <f>YEAR(IF(ISBLANK(ТаблДан[Срок подготовки]),ТаблДан[Срок отправки],ТаблДан[Срок подготовки]))</f>
        <v>2024</v>
      </c>
      <c r="C777" s="26" t="str">
        <f>TEXT(ТаблДан[[#This Row],[Срок подготовки]],"МММ")</f>
        <v>май</v>
      </c>
      <c r="D777" s="32">
        <v>45428</v>
      </c>
      <c r="E777" s="32">
        <v>45427</v>
      </c>
      <c r="F777" s="32">
        <v>45428</v>
      </c>
      <c r="G777" s="21">
        <v>45427</v>
      </c>
      <c r="H777" s="37" t="s">
        <v>0</v>
      </c>
      <c r="I777" s="38" t="s">
        <v>41</v>
      </c>
      <c r="J777" s="39" t="s">
        <v>12</v>
      </c>
      <c r="K777" s="25">
        <f>MAX(ТаблДан[Дата подготовки]-ТаблДан[Срок подготовки],0)</f>
        <v>1</v>
      </c>
      <c r="L777" s="25">
        <f>MAX(ТаблДан[[#This Row],[Дата отправки]]-ТаблДан[[#This Row],[Срок отправки]],0)</f>
        <v>1</v>
      </c>
      <c r="M777" s="25">
        <f>IF(ISBLANK(ТаблДан[[#This Row],[Дата подготовки]]),0,-MIN(ТаблДан[Дата подготовки]-ТаблДан[Срок подготовки],0))</f>
        <v>0</v>
      </c>
      <c r="N777" s="25">
        <f>IF(ISBLANK(ТаблДан[[#This Row],[Дата отправки]]),0,-MIN(ТаблДан[Дата отправки]-ТаблДан[Срок отправки],0))</f>
        <v>0</v>
      </c>
      <c r="O777" s="25">
        <f>IF(ISBLANK(ТаблДан[[#This Row],[Дата подготовки]]),0,(ТаблДан[Задержка подготовки]=0)+0)</f>
        <v>0</v>
      </c>
      <c r="P777" s="25">
        <f>IF(ISBLANK(ТаблДан[[#This Row],[Дата подготовки]]),0,1-ТаблДан[[#This Row],[Подготовка без задержки]])</f>
        <v>1</v>
      </c>
      <c r="Q777" s="25">
        <f>IF(ISBLANK(ТаблДан[[#This Row],[Дата отправки]]),0,(ТаблДан[[#This Row],[Задержка отправки]]=0)+0)</f>
        <v>0</v>
      </c>
      <c r="R777" s="25">
        <f>IF(ISBLANK(ТаблДан[[#This Row],[Дата отправки]]),0,1-ТаблДан[[#This Row],[Отправка 
без задержки]])</f>
        <v>1</v>
      </c>
      <c r="S777" s="55" t="str">
        <f>IF(COUNTBLANK(ТаблДан[[#This Row],[Дата подготовки]:[Периодичность]])&gt;0,"Пустые ячейки", "")</f>
        <v/>
      </c>
    </row>
    <row r="778" spans="2:19" ht="25.5" hidden="1" x14ac:dyDescent="0.25">
      <c r="B778" s="19">
        <f>YEAR(IF(ISBLANK(ТаблДан[Срок подготовки]),ТаблДан[Срок отправки],ТаблДан[Срок подготовки]))</f>
        <v>2025</v>
      </c>
      <c r="C778" s="26" t="str">
        <f>TEXT(ТаблДан[[#This Row],[Срок подготовки]],"МММ")</f>
        <v>фев</v>
      </c>
      <c r="D778" s="32">
        <v>45691</v>
      </c>
      <c r="E778" s="32">
        <v>45691</v>
      </c>
      <c r="F778" s="32">
        <v>45691</v>
      </c>
      <c r="G778" s="21">
        <v>45693</v>
      </c>
      <c r="H778" s="37" t="s">
        <v>0</v>
      </c>
      <c r="I778" s="23" t="s">
        <v>44</v>
      </c>
      <c r="J778" s="39" t="s">
        <v>11</v>
      </c>
      <c r="K778" s="25">
        <f>MAX(ТаблДан[Дата подготовки]-ТаблДан[Срок подготовки],0)</f>
        <v>0</v>
      </c>
      <c r="L778" s="25">
        <f>MAX(ТаблДан[[#This Row],[Дата отправки]]-ТаблДан[[#This Row],[Срок отправки]],0)</f>
        <v>0</v>
      </c>
      <c r="M778" s="25">
        <f>IF(ISBLANK(ТаблДан[[#This Row],[Дата подготовки]]),0,-MIN(ТаблДан[Дата подготовки]-ТаблДан[Срок подготовки],0))</f>
        <v>0</v>
      </c>
      <c r="N778" s="25">
        <f>IF(ISBLANK(ТаблДан[[#This Row],[Дата отправки]]),0,-MIN(ТаблДан[Дата отправки]-ТаблДан[Срок отправки],0))</f>
        <v>2</v>
      </c>
      <c r="O778" s="25">
        <f>IF(ISBLANK(ТаблДан[[#This Row],[Дата подготовки]]),0,(ТаблДан[Задержка подготовки]=0)+0)</f>
        <v>1</v>
      </c>
      <c r="P778" s="25">
        <f>IF(ISBLANK(ТаблДан[[#This Row],[Дата подготовки]]),0,1-ТаблДан[[#This Row],[Подготовка без задержки]])</f>
        <v>0</v>
      </c>
      <c r="Q778" s="25">
        <f>IF(ISBLANK(ТаблДан[[#This Row],[Дата отправки]]),0,(ТаблДан[[#This Row],[Задержка отправки]]=0)+0)</f>
        <v>1</v>
      </c>
      <c r="R778" s="25">
        <f>IF(ISBLANK(ТаблДан[[#This Row],[Дата отправки]]),0,1-ТаблДан[[#This Row],[Отправка 
без задержки]])</f>
        <v>0</v>
      </c>
      <c r="S778" s="84" t="str">
        <f>IF(COUNTBLANK(ТаблДан[[#This Row],[Дата подготовки]:[Периодичность]])&gt;0,"Пустые ячейки", "")</f>
        <v/>
      </c>
    </row>
    <row r="779" spans="2:19" ht="25.5" hidden="1" x14ac:dyDescent="0.25">
      <c r="B779" s="19">
        <f>YEAR(IF(ISBLANK(ТаблДан[Срок подготовки]),ТаблДан[Срок отправки],ТаблДан[Срок подготовки]))</f>
        <v>2024</v>
      </c>
      <c r="C779" s="26" t="str">
        <f>TEXT(ТаблДан[[#This Row],[Срок подготовки]],"МММ")</f>
        <v>фев</v>
      </c>
      <c r="D779" s="32">
        <v>45322</v>
      </c>
      <c r="E779" s="32">
        <v>45323</v>
      </c>
      <c r="F779" s="32">
        <v>45322</v>
      </c>
      <c r="G779" s="21">
        <v>45327</v>
      </c>
      <c r="H779" s="37" t="s">
        <v>0</v>
      </c>
      <c r="I779" s="23" t="s">
        <v>95</v>
      </c>
      <c r="J779" s="24" t="s">
        <v>11</v>
      </c>
      <c r="K779" s="25">
        <f>MAX(ТаблДан[Дата подготовки]-ТаблДан[Срок подготовки],0)</f>
        <v>0</v>
      </c>
      <c r="L779" s="25">
        <f>MAX(ТаблДан[[#This Row],[Дата отправки]]-ТаблДан[[#This Row],[Срок отправки]],0)</f>
        <v>0</v>
      </c>
      <c r="M779" s="25">
        <f>IF(ISBLANK(ТаблДан[[#This Row],[Дата подготовки]]),0,-MIN(ТаблДан[Дата подготовки]-ТаблДан[Срок подготовки],0))</f>
        <v>1</v>
      </c>
      <c r="N779" s="25">
        <f>IF(ISBLANK(ТаблДан[[#This Row],[Дата отправки]]),0,-MIN(ТаблДан[Дата отправки]-ТаблДан[Срок отправки],0))</f>
        <v>5</v>
      </c>
      <c r="O779" s="25">
        <f>IF(ISBLANK(ТаблДан[[#This Row],[Дата подготовки]]),0,(ТаблДан[Задержка подготовки]=0)+0)</f>
        <v>1</v>
      </c>
      <c r="P779" s="25">
        <f>IF(ISBLANK(ТаблДан[[#This Row],[Дата подготовки]]),0,1-ТаблДан[[#This Row],[Подготовка без задержки]])</f>
        <v>0</v>
      </c>
      <c r="Q779" s="25">
        <f>IF(ISBLANK(ТаблДан[[#This Row],[Дата отправки]]),0,(ТаблДан[[#This Row],[Задержка отправки]]=0)+0)</f>
        <v>1</v>
      </c>
      <c r="R779" s="25">
        <f>IF(ISBLANK(ТаблДан[[#This Row],[Дата отправки]]),0,1-ТаблДан[[#This Row],[Отправка 
без задержки]])</f>
        <v>0</v>
      </c>
      <c r="S779" s="55" t="str">
        <f>IF(COUNTBLANK(ТаблДан[[#This Row],[Дата подготовки]:[Периодичность]])&gt;0,"Пустые ячейки", "")</f>
        <v/>
      </c>
    </row>
    <row r="780" spans="2:19" ht="25.5" hidden="1" x14ac:dyDescent="0.25">
      <c r="B780" s="19">
        <f>YEAR(IF(ISBLANK(ТаблДан[Срок подготовки]),ТаблДан[Срок отправки],ТаблДан[Срок подготовки]))</f>
        <v>2024</v>
      </c>
      <c r="C780" s="26" t="str">
        <f>TEXT(ТаблДан[[#This Row],[Срок подготовки]],"МММ")</f>
        <v>июл</v>
      </c>
      <c r="D780" s="32">
        <v>45474</v>
      </c>
      <c r="E780" s="32">
        <v>45497</v>
      </c>
      <c r="F780" s="32">
        <v>45474</v>
      </c>
      <c r="G780" s="21">
        <v>45499</v>
      </c>
      <c r="H780" s="37" t="s">
        <v>0</v>
      </c>
      <c r="I780" s="23" t="s">
        <v>95</v>
      </c>
      <c r="J780" s="24" t="s">
        <v>11</v>
      </c>
      <c r="K780" s="25">
        <f>MAX(ТаблДан[Дата подготовки]-ТаблДан[Срок подготовки],0)</f>
        <v>0</v>
      </c>
      <c r="L780" s="25">
        <f>MAX(ТаблДан[[#This Row],[Дата отправки]]-ТаблДан[[#This Row],[Срок отправки]],0)</f>
        <v>0</v>
      </c>
      <c r="M780" s="25">
        <f>IF(ISBLANK(ТаблДан[[#This Row],[Дата подготовки]]),0,-MIN(ТаблДан[Дата подготовки]-ТаблДан[Срок подготовки],0))</f>
        <v>23</v>
      </c>
      <c r="N780" s="25">
        <f>IF(ISBLANK(ТаблДан[[#This Row],[Дата отправки]]),0,-MIN(ТаблДан[Дата отправки]-ТаблДан[Срок отправки],0))</f>
        <v>25</v>
      </c>
      <c r="O780" s="25">
        <f>IF(ISBLANK(ТаблДан[[#This Row],[Дата подготовки]]),0,(ТаблДан[Задержка подготовки]=0)+0)</f>
        <v>1</v>
      </c>
      <c r="P780" s="25">
        <f>IF(ISBLANK(ТаблДан[[#This Row],[Дата подготовки]]),0,1-ТаблДан[[#This Row],[Подготовка без задержки]])</f>
        <v>0</v>
      </c>
      <c r="Q780" s="25">
        <f>IF(ISBLANK(ТаблДан[[#This Row],[Дата отправки]]),0,(ТаблДан[[#This Row],[Задержка отправки]]=0)+0)</f>
        <v>1</v>
      </c>
      <c r="R780" s="25">
        <f>IF(ISBLANK(ТаблДан[[#This Row],[Дата отправки]]),0,1-ТаблДан[[#This Row],[Отправка 
без задержки]])</f>
        <v>0</v>
      </c>
      <c r="S780" s="55" t="str">
        <f>IF(COUNTBLANK(ТаблДан[[#This Row],[Дата подготовки]:[Периодичность]])&gt;0,"Пустые ячейки", "")</f>
        <v/>
      </c>
    </row>
    <row r="781" spans="2:19" ht="25.5" hidden="1" x14ac:dyDescent="0.25">
      <c r="B781" s="19">
        <f>YEAR(IF(ISBLANK(ТаблДан[Срок подготовки]),ТаблДан[Срок отправки],ТаблДан[Срок подготовки]))</f>
        <v>2025</v>
      </c>
      <c r="C781" s="26" t="str">
        <f>TEXT(ТаблДан[[#This Row],[Срок подготовки]],"МММ")</f>
        <v>фев</v>
      </c>
      <c r="D781" s="32">
        <v>45670</v>
      </c>
      <c r="E781" s="32">
        <v>45691</v>
      </c>
      <c r="F781" s="32">
        <v>45670</v>
      </c>
      <c r="G781" s="21">
        <v>45693</v>
      </c>
      <c r="H781" s="37" t="s">
        <v>0</v>
      </c>
      <c r="I781" s="23" t="s">
        <v>95</v>
      </c>
      <c r="J781" s="24" t="s">
        <v>11</v>
      </c>
      <c r="K781" s="25">
        <f>MAX(ТаблДан[Дата подготовки]-ТаблДан[Срок подготовки],0)</f>
        <v>0</v>
      </c>
      <c r="L781" s="25">
        <f>MAX(ТаблДан[[#This Row],[Дата отправки]]-ТаблДан[[#This Row],[Срок отправки]],0)</f>
        <v>0</v>
      </c>
      <c r="M781" s="25">
        <f>IF(ISBLANK(ТаблДан[[#This Row],[Дата подготовки]]),0,-MIN(ТаблДан[Дата подготовки]-ТаблДан[Срок подготовки],0))</f>
        <v>21</v>
      </c>
      <c r="N781" s="25">
        <f>IF(ISBLANK(ТаблДан[[#This Row],[Дата отправки]]),0,-MIN(ТаблДан[Дата отправки]-ТаблДан[Срок отправки],0))</f>
        <v>23</v>
      </c>
      <c r="O781" s="25">
        <f>IF(ISBLANK(ТаблДан[[#This Row],[Дата подготовки]]),0,(ТаблДан[Задержка подготовки]=0)+0)</f>
        <v>1</v>
      </c>
      <c r="P781" s="25">
        <f>IF(ISBLANK(ТаблДан[[#This Row],[Дата подготовки]]),0,1-ТаблДан[[#This Row],[Подготовка без задержки]])</f>
        <v>0</v>
      </c>
      <c r="Q781" s="25">
        <f>IF(ISBLANK(ТаблДан[[#This Row],[Дата отправки]]),0,(ТаблДан[[#This Row],[Задержка отправки]]=0)+0)</f>
        <v>1</v>
      </c>
      <c r="R781" s="25">
        <f>IF(ISBLANK(ТаблДан[[#This Row],[Дата отправки]]),0,1-ТаблДан[[#This Row],[Отправка 
без задержки]])</f>
        <v>0</v>
      </c>
      <c r="S781" s="84" t="str">
        <f>IF(COUNTBLANK(ТаблДан[[#This Row],[Дата подготовки]:[Периодичность]])&gt;0,"Пустые ячейки", "")</f>
        <v/>
      </c>
    </row>
    <row r="782" spans="2:19" ht="25.5" hidden="1" x14ac:dyDescent="0.25">
      <c r="B782" s="19">
        <f>YEAR(IF(ISBLANK(ТаблДан[Срок подготовки]),ТаблДан[Срок отправки],ТаблДан[Срок подготовки]))</f>
        <v>2024</v>
      </c>
      <c r="C782" s="26" t="str">
        <f>TEXT(ТаблДан[[#This Row],[Срок подготовки]],"МММ")</f>
        <v>фев</v>
      </c>
      <c r="D782" s="32">
        <v>45322</v>
      </c>
      <c r="E782" s="32">
        <v>45323</v>
      </c>
      <c r="F782" s="32">
        <v>45322</v>
      </c>
      <c r="G782" s="21">
        <v>45327</v>
      </c>
      <c r="H782" s="37" t="s">
        <v>0</v>
      </c>
      <c r="I782" s="23" t="s">
        <v>38</v>
      </c>
      <c r="J782" s="24" t="s">
        <v>11</v>
      </c>
      <c r="K782" s="25">
        <f>MAX(ТаблДан[Дата подготовки]-ТаблДан[Срок подготовки],0)</f>
        <v>0</v>
      </c>
      <c r="L782" s="25">
        <f>MAX(ТаблДан[[#This Row],[Дата отправки]]-ТаблДан[[#This Row],[Срок отправки]],0)</f>
        <v>0</v>
      </c>
      <c r="M782" s="25">
        <f>IF(ISBLANK(ТаблДан[[#This Row],[Дата подготовки]]),0,-MIN(ТаблДан[Дата подготовки]-ТаблДан[Срок подготовки],0))</f>
        <v>1</v>
      </c>
      <c r="N782" s="25">
        <f>IF(ISBLANK(ТаблДан[[#This Row],[Дата отправки]]),0,-MIN(ТаблДан[Дата отправки]-ТаблДан[Срок отправки],0))</f>
        <v>5</v>
      </c>
      <c r="O782" s="25">
        <f>IF(ISBLANK(ТаблДан[[#This Row],[Дата подготовки]]),0,(ТаблДан[Задержка подготовки]=0)+0)</f>
        <v>1</v>
      </c>
      <c r="P782" s="25">
        <f>IF(ISBLANK(ТаблДан[[#This Row],[Дата подготовки]]),0,1-ТаблДан[[#This Row],[Подготовка без задержки]])</f>
        <v>0</v>
      </c>
      <c r="Q782" s="25">
        <f>IF(ISBLANK(ТаблДан[[#This Row],[Дата отправки]]),0,(ТаблДан[[#This Row],[Задержка отправки]]=0)+0)</f>
        <v>1</v>
      </c>
      <c r="R782" s="25">
        <f>IF(ISBLANK(ТаблДан[[#This Row],[Дата отправки]]),0,1-ТаблДан[[#This Row],[Отправка 
без задержки]])</f>
        <v>0</v>
      </c>
      <c r="S782" s="55" t="str">
        <f>IF(COUNTBLANK(ТаблДан[[#This Row],[Дата подготовки]:[Периодичность]])&gt;0,"Пустые ячейки", "")</f>
        <v/>
      </c>
    </row>
    <row r="783" spans="2:19" ht="25.5" hidden="1" x14ac:dyDescent="0.25">
      <c r="B783" s="19">
        <f>YEAR(IF(ISBLANK(ТаблДан[Срок подготовки]),ТаблДан[Срок отправки],ТаблДан[Срок подготовки]))</f>
        <v>2024</v>
      </c>
      <c r="C783" s="26" t="str">
        <f>TEXT(ТаблДан[[#This Row],[Срок подготовки]],"МММ")</f>
        <v>апр</v>
      </c>
      <c r="D783" s="32">
        <v>45407</v>
      </c>
      <c r="E783" s="21">
        <v>45408</v>
      </c>
      <c r="F783" s="32">
        <v>45407</v>
      </c>
      <c r="G783" s="21">
        <v>45408</v>
      </c>
      <c r="H783" s="22" t="s">
        <v>0</v>
      </c>
      <c r="I783" s="23" t="s">
        <v>44</v>
      </c>
      <c r="J783" s="24" t="s">
        <v>11</v>
      </c>
      <c r="K783" s="25">
        <f>MAX(ТаблДан[Дата подготовки]-ТаблДан[Срок подготовки],0)</f>
        <v>0</v>
      </c>
      <c r="L783" s="25">
        <f>MAX(ТаблДан[[#This Row],[Дата отправки]]-ТаблДан[[#This Row],[Срок отправки]],0)</f>
        <v>0</v>
      </c>
      <c r="M783" s="25">
        <f>IF(ISBLANK(ТаблДан[[#This Row],[Дата подготовки]]),0,-MIN(ТаблДан[Дата подготовки]-ТаблДан[Срок подготовки],0))</f>
        <v>1</v>
      </c>
      <c r="N783" s="25">
        <f>IF(ISBLANK(ТаблДан[[#This Row],[Дата отправки]]),0,-MIN(ТаблДан[Дата отправки]-ТаблДан[Срок отправки],0))</f>
        <v>1</v>
      </c>
      <c r="O783" s="25">
        <f>IF(ISBLANK(ТаблДан[[#This Row],[Дата подготовки]]),0,(ТаблДан[Задержка подготовки]=0)+0)</f>
        <v>1</v>
      </c>
      <c r="P783" s="25">
        <f>IF(ISBLANK(ТаблДан[[#This Row],[Дата подготовки]]),0,1-ТаблДан[[#This Row],[Подготовка без задержки]])</f>
        <v>0</v>
      </c>
      <c r="Q783" s="25">
        <f>IF(ISBLANK(ТаблДан[[#This Row],[Дата отправки]]),0,(ТаблДан[[#This Row],[Задержка отправки]]=0)+0)</f>
        <v>1</v>
      </c>
      <c r="R783" s="25">
        <f>IF(ISBLANK(ТаблДан[[#This Row],[Дата отправки]]),0,1-ТаблДан[[#This Row],[Отправка 
без задержки]])</f>
        <v>0</v>
      </c>
      <c r="S783" s="55" t="str">
        <f>IF(COUNTBLANK(ТаблДан[[#This Row],[Дата подготовки]:[Периодичность]])&gt;0,"Пустые ячейки", "")</f>
        <v/>
      </c>
    </row>
    <row r="784" spans="2:19" ht="25.5" hidden="1" x14ac:dyDescent="0.25">
      <c r="B784" s="19">
        <f>YEAR(IF(ISBLANK(ТаблДан[Срок подготовки]),ТаблДан[Срок отправки],ТаблДан[Срок подготовки]))</f>
        <v>2024</v>
      </c>
      <c r="C784" s="26" t="str">
        <f>TEXT(ТаблДан[[#This Row],[Срок подготовки]],"МММ")</f>
        <v>июл</v>
      </c>
      <c r="D784" s="32">
        <v>45495</v>
      </c>
      <c r="E784" s="32">
        <v>45497</v>
      </c>
      <c r="F784" s="32">
        <v>45495</v>
      </c>
      <c r="G784" s="21">
        <v>45499</v>
      </c>
      <c r="H784" s="37" t="s">
        <v>0</v>
      </c>
      <c r="I784" s="23" t="s">
        <v>38</v>
      </c>
      <c r="J784" s="24" t="s">
        <v>11</v>
      </c>
      <c r="K784" s="25">
        <f>MAX(ТаблДан[Дата подготовки]-ТаблДан[Срок подготовки],0)</f>
        <v>0</v>
      </c>
      <c r="L784" s="25">
        <f>MAX(ТаблДан[[#This Row],[Дата отправки]]-ТаблДан[[#This Row],[Срок отправки]],0)</f>
        <v>0</v>
      </c>
      <c r="M784" s="25">
        <f>IF(ISBLANK(ТаблДан[[#This Row],[Дата подготовки]]),0,-MIN(ТаблДан[Дата подготовки]-ТаблДан[Срок подготовки],0))</f>
        <v>2</v>
      </c>
      <c r="N784" s="25">
        <f>IF(ISBLANK(ТаблДан[[#This Row],[Дата отправки]]),0,-MIN(ТаблДан[Дата отправки]-ТаблДан[Срок отправки],0))</f>
        <v>4</v>
      </c>
      <c r="O784" s="25">
        <f>IF(ISBLANK(ТаблДан[[#This Row],[Дата подготовки]]),0,(ТаблДан[Задержка подготовки]=0)+0)</f>
        <v>1</v>
      </c>
      <c r="P784" s="25">
        <f>IF(ISBLANK(ТаблДан[[#This Row],[Дата подготовки]]),0,1-ТаблДан[[#This Row],[Подготовка без задержки]])</f>
        <v>0</v>
      </c>
      <c r="Q784" s="25">
        <f>IF(ISBLANK(ТаблДан[[#This Row],[Дата отправки]]),0,(ТаблДан[[#This Row],[Задержка отправки]]=0)+0)</f>
        <v>1</v>
      </c>
      <c r="R784" s="25">
        <f>IF(ISBLANK(ТаблДан[[#This Row],[Дата отправки]]),0,1-ТаблДан[[#This Row],[Отправка 
без задержки]])</f>
        <v>0</v>
      </c>
      <c r="S784" s="55" t="str">
        <f>IF(COUNTBLANK(ТаблДан[[#This Row],[Дата подготовки]:[Периодичность]])&gt;0,"Пустые ячейки", "")</f>
        <v/>
      </c>
    </row>
    <row r="785" spans="2:19" ht="25.5" hidden="1" x14ac:dyDescent="0.25">
      <c r="B785" s="19">
        <f>YEAR(IF(ISBLANK(ТаблДан[Срок подготовки]),ТаблДан[Срок отправки],ТаблДан[Срок подготовки]))</f>
        <v>2024</v>
      </c>
      <c r="C785" s="26" t="str">
        <f>TEXT(ТаблДан[[#This Row],[Срок подготовки]],"МММ")</f>
        <v>окт</v>
      </c>
      <c r="D785" s="32">
        <v>45589</v>
      </c>
      <c r="E785" s="32">
        <v>45589</v>
      </c>
      <c r="F785" s="32">
        <v>45590</v>
      </c>
      <c r="G785" s="21">
        <v>45593</v>
      </c>
      <c r="H785" s="37" t="s">
        <v>0</v>
      </c>
      <c r="I785" s="23" t="s">
        <v>38</v>
      </c>
      <c r="J785" s="24" t="s">
        <v>11</v>
      </c>
      <c r="K785" s="25">
        <f>MAX(ТаблДан[Дата подготовки]-ТаблДан[Срок подготовки],0)</f>
        <v>0</v>
      </c>
      <c r="L785" s="25">
        <f>MAX(ТаблДан[[#This Row],[Дата отправки]]-ТаблДан[[#This Row],[Срок отправки]],0)</f>
        <v>0</v>
      </c>
      <c r="M785" s="25">
        <f>IF(ISBLANK(ТаблДан[[#This Row],[Дата подготовки]]),0,-MIN(ТаблДан[Дата подготовки]-ТаблДан[Срок подготовки],0))</f>
        <v>0</v>
      </c>
      <c r="N785" s="25">
        <f>IF(ISBLANK(ТаблДан[[#This Row],[Дата отправки]]),0,-MIN(ТаблДан[Дата отправки]-ТаблДан[Срок отправки],0))</f>
        <v>3</v>
      </c>
      <c r="O785" s="25">
        <f>IF(ISBLANK(ТаблДан[[#This Row],[Дата подготовки]]),0,(ТаблДан[Задержка подготовки]=0)+0)</f>
        <v>1</v>
      </c>
      <c r="P785" s="25">
        <f>IF(ISBLANK(ТаблДан[[#This Row],[Дата подготовки]]),0,1-ТаблДан[[#This Row],[Подготовка без задержки]])</f>
        <v>0</v>
      </c>
      <c r="Q785" s="25">
        <f>IF(ISBLANK(ТаблДан[[#This Row],[Дата отправки]]),0,(ТаблДан[[#This Row],[Задержка отправки]]=0)+0)</f>
        <v>1</v>
      </c>
      <c r="R785" s="25">
        <f>IF(ISBLANK(ТаблДан[[#This Row],[Дата отправки]]),0,1-ТаблДан[[#This Row],[Отправка 
без задержки]])</f>
        <v>0</v>
      </c>
      <c r="S785" s="55" t="str">
        <f>IF(COUNTBLANK(ТаблДан[[#This Row],[Дата подготовки]:[Периодичность]])&gt;0,"Пустые ячейки", "")</f>
        <v/>
      </c>
    </row>
    <row r="786" spans="2:19" ht="25.5" hidden="1" x14ac:dyDescent="0.25">
      <c r="B786" s="19">
        <f>YEAR(IF(ISBLANK(ТаблДан[Срок подготовки]),ТаблДан[Срок отправки],ТаблДан[Срок подготовки]))</f>
        <v>2025</v>
      </c>
      <c r="C786" s="26" t="str">
        <f>TEXT(ТаблДан[[#This Row],[Срок подготовки]],"МММ")</f>
        <v>фев</v>
      </c>
      <c r="D786" s="32">
        <v>45691</v>
      </c>
      <c r="E786" s="32">
        <v>45691</v>
      </c>
      <c r="F786" s="32">
        <v>45691</v>
      </c>
      <c r="G786" s="21">
        <v>45693</v>
      </c>
      <c r="H786" s="37" t="s">
        <v>0</v>
      </c>
      <c r="I786" s="23" t="s">
        <v>38</v>
      </c>
      <c r="J786" s="24" t="s">
        <v>11</v>
      </c>
      <c r="K786" s="25">
        <f>MAX(ТаблДан[Дата подготовки]-ТаблДан[Срок подготовки],0)</f>
        <v>0</v>
      </c>
      <c r="L786" s="25">
        <f>MAX(ТаблДан[[#This Row],[Дата отправки]]-ТаблДан[[#This Row],[Срок отправки]],0)</f>
        <v>0</v>
      </c>
      <c r="M786" s="25">
        <f>IF(ISBLANK(ТаблДан[[#This Row],[Дата подготовки]]),0,-MIN(ТаблДан[Дата подготовки]-ТаблДан[Срок подготовки],0))</f>
        <v>0</v>
      </c>
      <c r="N786" s="25">
        <f>IF(ISBLANK(ТаблДан[[#This Row],[Дата отправки]]),0,-MIN(ТаблДан[Дата отправки]-ТаблДан[Срок отправки],0))</f>
        <v>2</v>
      </c>
      <c r="O786" s="25">
        <f>IF(ISBLANK(ТаблДан[[#This Row],[Дата подготовки]]),0,(ТаблДан[Задержка подготовки]=0)+0)</f>
        <v>1</v>
      </c>
      <c r="P786" s="25">
        <f>IF(ISBLANK(ТаблДан[[#This Row],[Дата подготовки]]),0,1-ТаблДан[[#This Row],[Подготовка без задержки]])</f>
        <v>0</v>
      </c>
      <c r="Q786" s="25">
        <f>IF(ISBLANK(ТаблДан[[#This Row],[Дата отправки]]),0,(ТаблДан[[#This Row],[Задержка отправки]]=0)+0)</f>
        <v>1</v>
      </c>
      <c r="R786" s="25">
        <f>IF(ISBLANK(ТаблДан[[#This Row],[Дата отправки]]),0,1-ТаблДан[[#This Row],[Отправка 
без задержки]])</f>
        <v>0</v>
      </c>
      <c r="S786" s="84" t="str">
        <f>IF(COUNTBLANK(ТаблДан[[#This Row],[Дата подготовки]:[Периодичность]])&gt;0,"Пустые ячейки", "")</f>
        <v/>
      </c>
    </row>
    <row r="787" spans="2:19" ht="25.5" hidden="1" x14ac:dyDescent="0.25">
      <c r="B787" s="19">
        <f>YEAR(IF(ISBLANK(ТаблДан[Срок подготовки]),ТаблДан[Срок отправки],ТаблДан[Срок подготовки]))</f>
        <v>2024</v>
      </c>
      <c r="C787" s="26" t="str">
        <f>TEXT(ТаблДан[[#This Row],[Срок подготовки]],"МММ")</f>
        <v>фев</v>
      </c>
      <c r="D787" s="32">
        <v>45322</v>
      </c>
      <c r="E787" s="32">
        <v>45323</v>
      </c>
      <c r="F787" s="32">
        <v>45322</v>
      </c>
      <c r="G787" s="21">
        <v>45327</v>
      </c>
      <c r="H787" s="22" t="s">
        <v>0</v>
      </c>
      <c r="I787" s="23" t="s">
        <v>39</v>
      </c>
      <c r="J787" s="24" t="s">
        <v>11</v>
      </c>
      <c r="K787" s="25">
        <f>MAX(ТаблДан[Дата подготовки]-ТаблДан[Срок подготовки],0)</f>
        <v>0</v>
      </c>
      <c r="L787" s="25">
        <f>MAX(ТаблДан[[#This Row],[Дата отправки]]-ТаблДан[[#This Row],[Срок отправки]],0)</f>
        <v>0</v>
      </c>
      <c r="M787" s="25">
        <f>IF(ISBLANK(ТаблДан[[#This Row],[Дата подготовки]]),0,-MIN(ТаблДан[Дата подготовки]-ТаблДан[Срок подготовки],0))</f>
        <v>1</v>
      </c>
      <c r="N787" s="25">
        <f>IF(ISBLANK(ТаблДан[[#This Row],[Дата отправки]]),0,-MIN(ТаблДан[Дата отправки]-ТаблДан[Срок отправки],0))</f>
        <v>5</v>
      </c>
      <c r="O787" s="25">
        <f>IF(ISBLANK(ТаблДан[[#This Row],[Дата подготовки]]),0,(ТаблДан[Задержка подготовки]=0)+0)</f>
        <v>1</v>
      </c>
      <c r="P787" s="25">
        <f>IF(ISBLANK(ТаблДан[[#This Row],[Дата подготовки]]),0,1-ТаблДан[[#This Row],[Подготовка без задержки]])</f>
        <v>0</v>
      </c>
      <c r="Q787" s="25">
        <f>IF(ISBLANK(ТаблДан[[#This Row],[Дата отправки]]),0,(ТаблДан[[#This Row],[Задержка отправки]]=0)+0)</f>
        <v>1</v>
      </c>
      <c r="R787" s="25">
        <f>IF(ISBLANK(ТаблДан[[#This Row],[Дата отправки]]),0,1-ТаблДан[[#This Row],[Отправка 
без задержки]])</f>
        <v>0</v>
      </c>
      <c r="S787" s="55" t="str">
        <f>IF(COUNTBLANK(ТаблДан[[#This Row],[Дата подготовки]:[Периодичность]])&gt;0,"Пустые ячейки", "")</f>
        <v/>
      </c>
    </row>
    <row r="788" spans="2:19" ht="25.5" hidden="1" x14ac:dyDescent="0.25">
      <c r="B788" s="19">
        <f>YEAR(IF(ISBLANK(ТаблДан[Срок подготовки]),ТаблДан[Срок отправки],ТаблДан[Срок подготовки]))</f>
        <v>2024</v>
      </c>
      <c r="C788" s="26" t="str">
        <f>TEXT(ТаблДан[[#This Row],[Срок подготовки]],"МММ")</f>
        <v>апр</v>
      </c>
      <c r="D788" s="32">
        <v>45407</v>
      </c>
      <c r="E788" s="21">
        <v>45408</v>
      </c>
      <c r="F788" s="32">
        <v>45407</v>
      </c>
      <c r="G788" s="21">
        <v>45408</v>
      </c>
      <c r="H788" s="37" t="s">
        <v>0</v>
      </c>
      <c r="I788" s="23" t="s">
        <v>38</v>
      </c>
      <c r="J788" s="24" t="s">
        <v>11</v>
      </c>
      <c r="K788" s="25">
        <f>MAX(ТаблДан[Дата подготовки]-ТаблДан[Срок подготовки],0)</f>
        <v>0</v>
      </c>
      <c r="L788" s="25">
        <f>MAX(ТаблДан[[#This Row],[Дата отправки]]-ТаблДан[[#This Row],[Срок отправки]],0)</f>
        <v>0</v>
      </c>
      <c r="M788" s="25">
        <f>IF(ISBLANK(ТаблДан[[#This Row],[Дата подготовки]]),0,-MIN(ТаблДан[Дата подготовки]-ТаблДан[Срок подготовки],0))</f>
        <v>1</v>
      </c>
      <c r="N788" s="25">
        <f>IF(ISBLANK(ТаблДан[[#This Row],[Дата отправки]]),0,-MIN(ТаблДан[Дата отправки]-ТаблДан[Срок отправки],0))</f>
        <v>1</v>
      </c>
      <c r="O788" s="25">
        <f>IF(ISBLANK(ТаблДан[[#This Row],[Дата подготовки]]),0,(ТаблДан[Задержка подготовки]=0)+0)</f>
        <v>1</v>
      </c>
      <c r="P788" s="25">
        <f>IF(ISBLANK(ТаблДан[[#This Row],[Дата подготовки]]),0,1-ТаблДан[[#This Row],[Подготовка без задержки]])</f>
        <v>0</v>
      </c>
      <c r="Q788" s="25">
        <f>IF(ISBLANK(ТаблДан[[#This Row],[Дата отправки]]),0,(ТаблДан[[#This Row],[Задержка отправки]]=0)+0)</f>
        <v>1</v>
      </c>
      <c r="R788" s="25">
        <f>IF(ISBLANK(ТаблДан[[#This Row],[Дата отправки]]),0,1-ТаблДан[[#This Row],[Отправка 
без задержки]])</f>
        <v>0</v>
      </c>
      <c r="S788" s="55" t="str">
        <f>IF(COUNTBLANK(ТаблДан[[#This Row],[Дата подготовки]:[Периодичность]])&gt;0,"Пустые ячейки", "")</f>
        <v/>
      </c>
    </row>
    <row r="789" spans="2:19" ht="25.5" hidden="1" x14ac:dyDescent="0.25">
      <c r="B789" s="19">
        <f>YEAR(IF(ISBLANK(ТаблДан[Срок подготовки]),ТаблДан[Срок отправки],ТаблДан[Срок подготовки]))</f>
        <v>2024</v>
      </c>
      <c r="C789" s="26" t="str">
        <f>TEXT(ТаблДан[[#This Row],[Срок подготовки]],"МММ")</f>
        <v>июл</v>
      </c>
      <c r="D789" s="32">
        <v>45495</v>
      </c>
      <c r="E789" s="32">
        <v>45497</v>
      </c>
      <c r="F789" s="32">
        <v>45495</v>
      </c>
      <c r="G789" s="21">
        <v>45499</v>
      </c>
      <c r="H789" s="22" t="s">
        <v>0</v>
      </c>
      <c r="I789" s="23" t="s">
        <v>39</v>
      </c>
      <c r="J789" s="24" t="s">
        <v>11</v>
      </c>
      <c r="K789" s="25">
        <f>MAX(ТаблДан[Дата подготовки]-ТаблДан[Срок подготовки],0)</f>
        <v>0</v>
      </c>
      <c r="L789" s="25">
        <f>MAX(ТаблДан[[#This Row],[Дата отправки]]-ТаблДан[[#This Row],[Срок отправки]],0)</f>
        <v>0</v>
      </c>
      <c r="M789" s="25">
        <f>IF(ISBLANK(ТаблДан[[#This Row],[Дата подготовки]]),0,-MIN(ТаблДан[Дата подготовки]-ТаблДан[Срок подготовки],0))</f>
        <v>2</v>
      </c>
      <c r="N789" s="25">
        <f>IF(ISBLANK(ТаблДан[[#This Row],[Дата отправки]]),0,-MIN(ТаблДан[Дата отправки]-ТаблДан[Срок отправки],0))</f>
        <v>4</v>
      </c>
      <c r="O789" s="25">
        <f>IF(ISBLANK(ТаблДан[[#This Row],[Дата подготовки]]),0,(ТаблДан[Задержка подготовки]=0)+0)</f>
        <v>1</v>
      </c>
      <c r="P789" s="25">
        <f>IF(ISBLANK(ТаблДан[[#This Row],[Дата подготовки]]),0,1-ТаблДан[[#This Row],[Подготовка без задержки]])</f>
        <v>0</v>
      </c>
      <c r="Q789" s="25">
        <f>IF(ISBLANK(ТаблДан[[#This Row],[Дата отправки]]),0,(ТаблДан[[#This Row],[Задержка отправки]]=0)+0)</f>
        <v>1</v>
      </c>
      <c r="R789" s="25">
        <f>IF(ISBLANK(ТаблДан[[#This Row],[Дата отправки]]),0,1-ТаблДан[[#This Row],[Отправка 
без задержки]])</f>
        <v>0</v>
      </c>
      <c r="S789" s="55" t="str">
        <f>IF(COUNTBLANK(ТаблДан[[#This Row],[Дата подготовки]:[Периодичность]])&gt;0,"Пустые ячейки", "")</f>
        <v/>
      </c>
    </row>
    <row r="790" spans="2:19" ht="25.5" hidden="1" x14ac:dyDescent="0.25">
      <c r="B790" s="19">
        <f>YEAR(IF(ISBLANK(ТаблДан[Срок подготовки]),ТаблДан[Срок отправки],ТаблДан[Срок подготовки]))</f>
        <v>2024</v>
      </c>
      <c r="C790" s="26" t="str">
        <f>TEXT(ТаблДан[[#This Row],[Срок подготовки]],"МММ")</f>
        <v>окт</v>
      </c>
      <c r="D790" s="32">
        <v>45589</v>
      </c>
      <c r="E790" s="32">
        <v>45589</v>
      </c>
      <c r="F790" s="32">
        <v>45590</v>
      </c>
      <c r="G790" s="21">
        <v>45593</v>
      </c>
      <c r="H790" s="22" t="s">
        <v>0</v>
      </c>
      <c r="I790" s="23" t="s">
        <v>39</v>
      </c>
      <c r="J790" s="24" t="s">
        <v>11</v>
      </c>
      <c r="K790" s="25">
        <f>MAX(ТаблДан[Дата подготовки]-ТаблДан[Срок подготовки],0)</f>
        <v>0</v>
      </c>
      <c r="L790" s="25">
        <f>MAX(ТаблДан[[#This Row],[Дата отправки]]-ТаблДан[[#This Row],[Срок отправки]],0)</f>
        <v>0</v>
      </c>
      <c r="M790" s="25">
        <f>IF(ISBLANK(ТаблДан[[#This Row],[Дата подготовки]]),0,-MIN(ТаблДан[Дата подготовки]-ТаблДан[Срок подготовки],0))</f>
        <v>0</v>
      </c>
      <c r="N790" s="25">
        <f>IF(ISBLANK(ТаблДан[[#This Row],[Дата отправки]]),0,-MIN(ТаблДан[Дата отправки]-ТаблДан[Срок отправки],0))</f>
        <v>3</v>
      </c>
      <c r="O790" s="25">
        <f>IF(ISBLANK(ТаблДан[[#This Row],[Дата подготовки]]),0,(ТаблДан[Задержка подготовки]=0)+0)</f>
        <v>1</v>
      </c>
      <c r="P790" s="25">
        <f>IF(ISBLANK(ТаблДан[[#This Row],[Дата подготовки]]),0,1-ТаблДан[[#This Row],[Подготовка без задержки]])</f>
        <v>0</v>
      </c>
      <c r="Q790" s="25">
        <f>IF(ISBLANK(ТаблДан[[#This Row],[Дата отправки]]),0,(ТаблДан[[#This Row],[Задержка отправки]]=0)+0)</f>
        <v>1</v>
      </c>
      <c r="R790" s="25">
        <f>IF(ISBLANK(ТаблДан[[#This Row],[Дата отправки]]),0,1-ТаблДан[[#This Row],[Отправка 
без задержки]])</f>
        <v>0</v>
      </c>
      <c r="S790" s="55" t="str">
        <f>IF(COUNTBLANK(ТаблДан[[#This Row],[Дата подготовки]:[Периодичность]])&gt;0,"Пустые ячейки", "")</f>
        <v/>
      </c>
    </row>
    <row r="791" spans="2:19" hidden="1" x14ac:dyDescent="0.25">
      <c r="B791" s="19">
        <f>YEAR(IF(ISBLANK(ТаблДан[Срок подготовки]),ТаблДан[Срок отправки],ТаблДан[Срок подготовки]))</f>
        <v>2024</v>
      </c>
      <c r="C791" s="26" t="str">
        <f>TEXT(ТаблДан[[#This Row],[Срок подготовки]],"МММ")</f>
        <v>май</v>
      </c>
      <c r="D791" s="32">
        <v>45434</v>
      </c>
      <c r="E791" s="32">
        <v>45441</v>
      </c>
      <c r="F791" s="32">
        <v>45434</v>
      </c>
      <c r="G791" s="21">
        <v>45443</v>
      </c>
      <c r="H791" s="37" t="s">
        <v>0</v>
      </c>
      <c r="I791" s="38" t="s">
        <v>33</v>
      </c>
      <c r="J791" s="39" t="s">
        <v>12</v>
      </c>
      <c r="K791" s="25">
        <f>MAX(ТаблДан[Дата подготовки]-ТаблДан[Срок подготовки],0)</f>
        <v>0</v>
      </c>
      <c r="L791" s="25">
        <f>MAX(ТаблДан[[#This Row],[Дата отправки]]-ТаблДан[[#This Row],[Срок отправки]],0)</f>
        <v>0</v>
      </c>
      <c r="M791" s="25">
        <f>IF(ISBLANK(ТаблДан[[#This Row],[Дата подготовки]]),0,-MIN(ТаблДан[Дата подготовки]-ТаблДан[Срок подготовки],0))</f>
        <v>7</v>
      </c>
      <c r="N791" s="25">
        <f>IF(ISBLANK(ТаблДан[[#This Row],[Дата отправки]]),0,-MIN(ТаблДан[Дата отправки]-ТаблДан[Срок отправки],0))</f>
        <v>9</v>
      </c>
      <c r="O791" s="25">
        <f>IF(ISBLANK(ТаблДан[[#This Row],[Дата подготовки]]),0,(ТаблДан[Задержка подготовки]=0)+0)</f>
        <v>1</v>
      </c>
      <c r="P791" s="25">
        <f>IF(ISBLANK(ТаблДан[[#This Row],[Дата подготовки]]),0,1-ТаблДан[[#This Row],[Подготовка без задержки]])</f>
        <v>0</v>
      </c>
      <c r="Q791" s="25">
        <f>IF(ISBLANK(ТаблДан[[#This Row],[Дата отправки]]),0,(ТаблДан[[#This Row],[Задержка отправки]]=0)+0)</f>
        <v>1</v>
      </c>
      <c r="R791" s="25">
        <f>IF(ISBLANK(ТаблДан[[#This Row],[Дата отправки]]),0,1-ТаблДан[[#This Row],[Отправка 
без задержки]])</f>
        <v>0</v>
      </c>
      <c r="S791" s="55" t="str">
        <f>IF(COUNTBLANK(ТаблДан[[#This Row],[Дата подготовки]:[Периодичность]])&gt;0,"Пустые ячейки", "")</f>
        <v/>
      </c>
    </row>
    <row r="792" spans="2:19" hidden="1" x14ac:dyDescent="0.25">
      <c r="B792" s="19">
        <f>YEAR(IF(ISBLANK(ТаблДан[Срок подготовки]),ТаблДан[Срок отправки],ТаблДан[Срок подготовки]))</f>
        <v>2024</v>
      </c>
      <c r="C792" s="26" t="str">
        <f>TEXT(ТаблДан[[#This Row],[Срок подготовки]],"МММ")</f>
        <v>май</v>
      </c>
      <c r="D792" s="32">
        <v>45434</v>
      </c>
      <c r="E792" s="32">
        <v>45441</v>
      </c>
      <c r="F792" s="32">
        <v>45434</v>
      </c>
      <c r="G792" s="21">
        <v>45443</v>
      </c>
      <c r="H792" s="37" t="s">
        <v>0</v>
      </c>
      <c r="I792" s="38" t="s">
        <v>34</v>
      </c>
      <c r="J792" s="39" t="s">
        <v>12</v>
      </c>
      <c r="K792" s="25">
        <f>MAX(ТаблДан[Дата подготовки]-ТаблДан[Срок подготовки],0)</f>
        <v>0</v>
      </c>
      <c r="L792" s="25">
        <f>MAX(ТаблДан[[#This Row],[Дата отправки]]-ТаблДан[[#This Row],[Срок отправки]],0)</f>
        <v>0</v>
      </c>
      <c r="M792" s="25">
        <f>IF(ISBLANK(ТаблДан[[#This Row],[Дата подготовки]]),0,-MIN(ТаблДан[Дата подготовки]-ТаблДан[Срок подготовки],0))</f>
        <v>7</v>
      </c>
      <c r="N792" s="25">
        <f>IF(ISBLANK(ТаблДан[[#This Row],[Дата отправки]]),0,-MIN(ТаблДан[Дата отправки]-ТаблДан[Срок отправки],0))</f>
        <v>9</v>
      </c>
      <c r="O792" s="25">
        <f>IF(ISBLANK(ТаблДан[[#This Row],[Дата подготовки]]),0,(ТаблДан[Задержка подготовки]=0)+0)</f>
        <v>1</v>
      </c>
      <c r="P792" s="25">
        <f>IF(ISBLANK(ТаблДан[[#This Row],[Дата подготовки]]),0,1-ТаблДан[[#This Row],[Подготовка без задержки]])</f>
        <v>0</v>
      </c>
      <c r="Q792" s="25">
        <f>IF(ISBLANK(ТаблДан[[#This Row],[Дата отправки]]),0,(ТаблДан[[#This Row],[Задержка отправки]]=0)+0)</f>
        <v>1</v>
      </c>
      <c r="R792" s="25">
        <f>IF(ISBLANK(ТаблДан[[#This Row],[Дата отправки]]),0,1-ТаблДан[[#This Row],[Отправка 
без задержки]])</f>
        <v>0</v>
      </c>
      <c r="S792" s="55" t="str">
        <f>IF(COUNTBLANK(ТаблДан[[#This Row],[Дата подготовки]:[Периодичность]])&gt;0,"Пустые ячейки", "")</f>
        <v/>
      </c>
    </row>
    <row r="793" spans="2:19" hidden="1" x14ac:dyDescent="0.25">
      <c r="B793" s="19">
        <f>YEAR(IF(ISBLANK(ТаблДан[Срок подготовки]),ТаблДан[Срок отправки],ТаблДан[Срок подготовки]))</f>
        <v>2024</v>
      </c>
      <c r="C793" s="26" t="str">
        <f>TEXT(ТаблДан[[#This Row],[Срок подготовки]],"МММ")</f>
        <v>янв</v>
      </c>
      <c r="D793" s="32">
        <v>45306</v>
      </c>
      <c r="E793" s="32">
        <v>45306</v>
      </c>
      <c r="F793" s="32">
        <v>45306</v>
      </c>
      <c r="G793" s="21">
        <v>45306</v>
      </c>
      <c r="H793" s="22" t="s">
        <v>0</v>
      </c>
      <c r="I793" s="64" t="s">
        <v>32</v>
      </c>
      <c r="J793" s="24" t="s">
        <v>11</v>
      </c>
      <c r="K793" s="25">
        <f>MAX(ТаблДан[Дата подготовки]-ТаблДан[Срок подготовки],0)</f>
        <v>0</v>
      </c>
      <c r="L793" s="25">
        <f>MAX(ТаблДан[[#This Row],[Дата отправки]]-ТаблДан[[#This Row],[Срок отправки]],0)</f>
        <v>0</v>
      </c>
      <c r="M793" s="25">
        <f>IF(ISBLANK(ТаблДан[[#This Row],[Дата подготовки]]),0,-MIN(ТаблДан[Дата подготовки]-ТаблДан[Срок подготовки],0))</f>
        <v>0</v>
      </c>
      <c r="N793" s="25">
        <f>IF(ISBLANK(ТаблДан[[#This Row],[Дата отправки]]),0,-MIN(ТаблДан[Дата отправки]-ТаблДан[Срок отправки],0))</f>
        <v>0</v>
      </c>
      <c r="O793" s="25">
        <f>IF(ISBLANK(ТаблДан[[#This Row],[Дата подготовки]]),0,(ТаблДан[Задержка подготовки]=0)+0)</f>
        <v>1</v>
      </c>
      <c r="P793" s="25">
        <f>IF(ISBLANK(ТаблДан[[#This Row],[Дата подготовки]]),0,1-ТаблДан[[#This Row],[Подготовка без задержки]])</f>
        <v>0</v>
      </c>
      <c r="Q793" s="25">
        <f>IF(ISBLANK(ТаблДан[[#This Row],[Дата отправки]]),0,(ТаблДан[[#This Row],[Задержка отправки]]=0)+0)</f>
        <v>1</v>
      </c>
      <c r="R793" s="25">
        <f>IF(ISBLANK(ТаблДан[[#This Row],[Дата отправки]]),0,1-ТаблДан[[#This Row],[Отправка 
без задержки]])</f>
        <v>0</v>
      </c>
      <c r="S793" s="55" t="str">
        <f>IF(COUNTBLANK(ТаблДан[[#This Row],[Дата подготовки]:[Периодичность]])&gt;0,"Пустые ячейки", "")</f>
        <v/>
      </c>
    </row>
    <row r="794" spans="2:19" ht="25.5" hidden="1" x14ac:dyDescent="0.25">
      <c r="B794" s="19">
        <f>YEAR(IF(ISBLANK(ТаблДан[Срок подготовки]),ТаблДан[Срок отправки],ТаблДан[Срок подготовки]))</f>
        <v>2024</v>
      </c>
      <c r="C794" s="26" t="str">
        <f>TEXT(ТаблДан[[#This Row],[Срок подготовки]],"МММ")</f>
        <v>апр</v>
      </c>
      <c r="D794" s="32">
        <v>45407</v>
      </c>
      <c r="E794" s="21">
        <v>45408</v>
      </c>
      <c r="F794" s="32">
        <v>45407</v>
      </c>
      <c r="G794" s="21">
        <v>45408</v>
      </c>
      <c r="H794" s="22" t="s">
        <v>0</v>
      </c>
      <c r="I794" s="23" t="s">
        <v>39</v>
      </c>
      <c r="J794" s="24" t="s">
        <v>11</v>
      </c>
      <c r="K794" s="25">
        <f>MAX(ТаблДан[Дата подготовки]-ТаблДан[Срок подготовки],0)</f>
        <v>0</v>
      </c>
      <c r="L794" s="25">
        <f>MAX(ТаблДан[[#This Row],[Дата отправки]]-ТаблДан[[#This Row],[Срок отправки]],0)</f>
        <v>0</v>
      </c>
      <c r="M794" s="25">
        <f>IF(ISBLANK(ТаблДан[[#This Row],[Дата подготовки]]),0,-MIN(ТаблДан[Дата подготовки]-ТаблДан[Срок подготовки],0))</f>
        <v>1</v>
      </c>
      <c r="N794" s="25">
        <f>IF(ISBLANK(ТаблДан[[#This Row],[Дата отправки]]),0,-MIN(ТаблДан[Дата отправки]-ТаблДан[Срок отправки],0))</f>
        <v>1</v>
      </c>
      <c r="O794" s="25">
        <f>IF(ISBLANK(ТаблДан[[#This Row],[Дата подготовки]]),0,(ТаблДан[Задержка подготовки]=0)+0)</f>
        <v>1</v>
      </c>
      <c r="P794" s="25">
        <f>IF(ISBLANK(ТаблДан[[#This Row],[Дата подготовки]]),0,1-ТаблДан[[#This Row],[Подготовка без задержки]])</f>
        <v>0</v>
      </c>
      <c r="Q794" s="25">
        <f>IF(ISBLANK(ТаблДан[[#This Row],[Дата отправки]]),0,(ТаблДан[[#This Row],[Задержка отправки]]=0)+0)</f>
        <v>1</v>
      </c>
      <c r="R794" s="25">
        <f>IF(ISBLANK(ТаблДан[[#This Row],[Дата отправки]]),0,1-ТаблДан[[#This Row],[Отправка 
без задержки]])</f>
        <v>0</v>
      </c>
      <c r="S794" s="55" t="str">
        <f>IF(COUNTBLANK(ТаблДан[[#This Row],[Дата подготовки]:[Периодичность]])&gt;0,"Пустые ячейки", "")</f>
        <v/>
      </c>
    </row>
    <row r="795" spans="2:19" ht="25.5" hidden="1" x14ac:dyDescent="0.25">
      <c r="B795" s="19">
        <f>YEAR(IF(ISBLANK(ТаблДан[Срок подготовки]),ТаблДан[Срок отправки],ТаблДан[Срок подготовки]))</f>
        <v>2024</v>
      </c>
      <c r="C795" s="26" t="str">
        <f>TEXT(ТаблДан[[#This Row],[Срок подготовки]],"МММ")</f>
        <v>июл</v>
      </c>
      <c r="D795" s="32">
        <v>45474</v>
      </c>
      <c r="E795" s="32">
        <v>45476</v>
      </c>
      <c r="F795" s="32">
        <v>45474</v>
      </c>
      <c r="G795" s="21">
        <v>45478</v>
      </c>
      <c r="H795" s="22" t="s">
        <v>0</v>
      </c>
      <c r="I795" s="48" t="s">
        <v>32</v>
      </c>
      <c r="J795" s="24" t="s">
        <v>11</v>
      </c>
      <c r="K795" s="25">
        <f>MAX(ТаблДан[Дата подготовки]-ТаблДан[Срок подготовки],0)</f>
        <v>0</v>
      </c>
      <c r="L795" s="25">
        <f>MAX(ТаблДан[[#This Row],[Дата отправки]]-ТаблДан[[#This Row],[Срок отправки]],0)</f>
        <v>0</v>
      </c>
      <c r="M795" s="25">
        <f>IF(ISBLANK(ТаблДан[[#This Row],[Дата подготовки]]),0,-MIN(ТаблДан[Дата подготовки]-ТаблДан[Срок подготовки],0))</f>
        <v>2</v>
      </c>
      <c r="N795" s="25">
        <f>IF(ISBLANK(ТаблДан[[#This Row],[Дата отправки]]),0,-MIN(ТаблДан[Дата отправки]-ТаблДан[Срок отправки],0))</f>
        <v>4</v>
      </c>
      <c r="O795" s="25">
        <f>IF(ISBLANK(ТаблДан[[#This Row],[Дата подготовки]]),0,(ТаблДан[Задержка подготовки]=0)+0)</f>
        <v>1</v>
      </c>
      <c r="P795" s="25">
        <f>IF(ISBLANK(ТаблДан[[#This Row],[Дата подготовки]]),0,1-ТаблДан[[#This Row],[Подготовка без задержки]])</f>
        <v>0</v>
      </c>
      <c r="Q795" s="25">
        <f>IF(ISBLANK(ТаблДан[[#This Row],[Дата отправки]]),0,(ТаблДан[[#This Row],[Задержка отправки]]=0)+0)</f>
        <v>1</v>
      </c>
      <c r="R795" s="25">
        <f>IF(ISBLANK(ТаблДан[[#This Row],[Дата отправки]]),0,1-ТаблДан[[#This Row],[Отправка 
без задержки]])</f>
        <v>0</v>
      </c>
      <c r="S795" s="55" t="str">
        <f>IF(COUNTBLANK(ТаблДан[[#This Row],[Дата подготовки]:[Периодичность]])&gt;0,"Пустые ячейки", "")</f>
        <v/>
      </c>
    </row>
    <row r="796" spans="2:19" ht="25.5" hidden="1" x14ac:dyDescent="0.25">
      <c r="B796" s="19">
        <f>YEAR(IF(ISBLANK(ТаблДан[Срок подготовки]),ТаблДан[Срок отправки],ТаблДан[Срок подготовки]))</f>
        <v>2024</v>
      </c>
      <c r="C796" s="26" t="str">
        <f>TEXT(ТаблДан[[#This Row],[Срок подготовки]],"МММ")</f>
        <v>окт</v>
      </c>
      <c r="D796" s="32">
        <v>45567</v>
      </c>
      <c r="E796" s="32">
        <v>45568</v>
      </c>
      <c r="F796" s="32">
        <v>45569</v>
      </c>
      <c r="G796" s="21">
        <v>45572</v>
      </c>
      <c r="H796" s="22" t="s">
        <v>0</v>
      </c>
      <c r="I796" s="48" t="s">
        <v>32</v>
      </c>
      <c r="J796" s="24" t="s">
        <v>11</v>
      </c>
      <c r="K796" s="25">
        <f>MAX(ТаблДан[Дата подготовки]-ТаблДан[Срок подготовки],0)</f>
        <v>0</v>
      </c>
      <c r="L796" s="25">
        <f>MAX(ТаблДан[[#This Row],[Дата отправки]]-ТаблДан[[#This Row],[Срок отправки]],0)</f>
        <v>0</v>
      </c>
      <c r="M796" s="25">
        <f>IF(ISBLANK(ТаблДан[[#This Row],[Дата подготовки]]),0,-MIN(ТаблДан[Дата подготовки]-ТаблДан[Срок подготовки],0))</f>
        <v>1</v>
      </c>
      <c r="N796" s="25">
        <f>IF(ISBLANK(ТаблДан[[#This Row],[Дата отправки]]),0,-MIN(ТаблДан[Дата отправки]-ТаблДан[Срок отправки],0))</f>
        <v>3</v>
      </c>
      <c r="O796" s="25">
        <f>IF(ISBLANK(ТаблДан[[#This Row],[Дата подготовки]]),0,(ТаблДан[Задержка подготовки]=0)+0)</f>
        <v>1</v>
      </c>
      <c r="P796" s="25">
        <f>IF(ISBLANK(ТаблДан[[#This Row],[Дата подготовки]]),0,1-ТаблДан[[#This Row],[Подготовка без задержки]])</f>
        <v>0</v>
      </c>
      <c r="Q796" s="25">
        <f>IF(ISBLANK(ТаблДан[[#This Row],[Дата отправки]]),0,(ТаблДан[[#This Row],[Задержка отправки]]=0)+0)</f>
        <v>1</v>
      </c>
      <c r="R796" s="25">
        <f>IF(ISBLANK(ТаблДан[[#This Row],[Дата отправки]]),0,1-ТаблДан[[#This Row],[Отправка 
без задержки]])</f>
        <v>0</v>
      </c>
      <c r="S796" s="55" t="str">
        <f>IF(COUNTBLANK(ТаблДан[[#This Row],[Дата подготовки]:[Периодичность]])&gt;0,"Пустые ячейки", "")</f>
        <v/>
      </c>
    </row>
    <row r="797" spans="2:19" ht="25.5" hidden="1" x14ac:dyDescent="0.25">
      <c r="B797" s="19">
        <f>YEAR(IF(ISBLANK(ТаблДан[Срок подготовки]),ТаблДан[Срок отправки],ТаблДан[Срок подготовки]))</f>
        <v>2024</v>
      </c>
      <c r="C797" s="26" t="str">
        <f>TEXT(ТаблДан[[#This Row],[Срок подготовки]],"МММ")</f>
        <v>апр</v>
      </c>
      <c r="D797" s="32">
        <v>45407</v>
      </c>
      <c r="E797" s="21">
        <v>45408</v>
      </c>
      <c r="F797" s="32">
        <v>45407</v>
      </c>
      <c r="G797" s="21">
        <v>45408</v>
      </c>
      <c r="H797" s="22" t="s">
        <v>0</v>
      </c>
      <c r="I797" s="49" t="s">
        <v>43</v>
      </c>
      <c r="J797" s="24" t="s">
        <v>12</v>
      </c>
      <c r="K797" s="25">
        <f>MAX(ТаблДан[Дата подготовки]-ТаблДан[Срок подготовки],0)</f>
        <v>0</v>
      </c>
      <c r="L797" s="25">
        <f>MAX(ТаблДан[[#This Row],[Дата отправки]]-ТаблДан[[#This Row],[Срок отправки]],0)</f>
        <v>0</v>
      </c>
      <c r="M797" s="25">
        <f>IF(ISBLANK(ТаблДан[[#This Row],[Дата подготовки]]),0,-MIN(ТаблДан[Дата подготовки]-ТаблДан[Срок подготовки],0))</f>
        <v>1</v>
      </c>
      <c r="N797" s="25">
        <f>IF(ISBLANK(ТаблДан[[#This Row],[Дата отправки]]),0,-MIN(ТаблДан[Дата отправки]-ТаблДан[Срок отправки],0))</f>
        <v>1</v>
      </c>
      <c r="O797" s="25">
        <f>IF(ISBLANK(ТаблДан[[#This Row],[Дата подготовки]]),0,(ТаблДан[Задержка подготовки]=0)+0)</f>
        <v>1</v>
      </c>
      <c r="P797" s="25">
        <f>IF(ISBLANK(ТаблДан[[#This Row],[Дата подготовки]]),0,1-ТаблДан[[#This Row],[Подготовка без задержки]])</f>
        <v>0</v>
      </c>
      <c r="Q797" s="25">
        <f>IF(ISBLANK(ТаблДан[[#This Row],[Дата отправки]]),0,(ТаблДан[[#This Row],[Задержка отправки]]=0)+0)</f>
        <v>1</v>
      </c>
      <c r="R797" s="25">
        <f>IF(ISBLANK(ТаблДан[[#This Row],[Дата отправки]]),0,1-ТаблДан[[#This Row],[Отправка 
без задержки]])</f>
        <v>0</v>
      </c>
      <c r="S797" s="69" t="str">
        <f>IF(COUNTBLANK(ТаблДан[[#This Row],[Дата подготовки]:[Периодичность]])&gt;0,"Пустые ячейки", "")</f>
        <v/>
      </c>
    </row>
    <row r="798" spans="2:19" ht="25.5" hidden="1" x14ac:dyDescent="0.25">
      <c r="B798" s="19">
        <f>YEAR(IF(ISBLANK(ТаблДан[Срок подготовки]),ТаблДан[Срок отправки],ТаблДан[Срок подготовки]))</f>
        <v>2024</v>
      </c>
      <c r="C798" s="26" t="str">
        <f>TEXT(ТаблДан[[#This Row],[Срок подготовки]],"МММ")</f>
        <v>апр</v>
      </c>
      <c r="D798" s="32">
        <v>45385</v>
      </c>
      <c r="E798" s="21">
        <v>45408</v>
      </c>
      <c r="F798" s="32">
        <v>45385</v>
      </c>
      <c r="G798" s="21">
        <v>45408</v>
      </c>
      <c r="H798" s="37" t="s">
        <v>0</v>
      </c>
      <c r="I798" s="23" t="s">
        <v>95</v>
      </c>
      <c r="J798" s="24" t="s">
        <v>11</v>
      </c>
      <c r="K798" s="25">
        <f>MAX(ТаблДан[Дата подготовки]-ТаблДан[Срок подготовки],0)</f>
        <v>0</v>
      </c>
      <c r="L798" s="25">
        <f>MAX(ТаблДан[[#This Row],[Дата отправки]]-ТаблДан[[#This Row],[Срок отправки]],0)</f>
        <v>0</v>
      </c>
      <c r="M798" s="25">
        <f>IF(ISBLANK(ТаблДан[[#This Row],[Дата подготовки]]),0,-MIN(ТаблДан[Дата подготовки]-ТаблДан[Срок подготовки],0))</f>
        <v>23</v>
      </c>
      <c r="N798" s="25">
        <f>IF(ISBLANK(ТаблДан[[#This Row],[Дата отправки]]),0,-MIN(ТаблДан[Дата отправки]-ТаблДан[Срок отправки],0))</f>
        <v>23</v>
      </c>
      <c r="O798" s="25">
        <f>IF(ISBLANK(ТаблДан[[#This Row],[Дата подготовки]]),0,(ТаблДан[Задержка подготовки]=0)+0)</f>
        <v>1</v>
      </c>
      <c r="P798" s="25">
        <f>IF(ISBLANK(ТаблДан[[#This Row],[Дата подготовки]]),0,1-ТаблДан[[#This Row],[Подготовка без задержки]])</f>
        <v>0</v>
      </c>
      <c r="Q798" s="25">
        <f>IF(ISBLANK(ТаблДан[[#This Row],[Дата отправки]]),0,(ТаблДан[[#This Row],[Задержка отправки]]=0)+0)</f>
        <v>1</v>
      </c>
      <c r="R798" s="25">
        <f>IF(ISBLANK(ТаблДан[[#This Row],[Дата отправки]]),0,1-ТаблДан[[#This Row],[Отправка 
без задержки]])</f>
        <v>0</v>
      </c>
      <c r="S798" s="55" t="str">
        <f>IF(COUNTBLANK(ТаблДан[[#This Row],[Дата подготовки]:[Периодичность]])&gt;0,"Пустые ячейки", "")</f>
        <v/>
      </c>
    </row>
    <row r="799" spans="2:19" ht="25.5" hidden="1" x14ac:dyDescent="0.25">
      <c r="B799" s="19">
        <f>YEAR(IF(ISBLANK(ТаблДан[Срок подготовки]),ТаблДан[Срок отправки],ТаблДан[Срок подготовки]))</f>
        <v>2024</v>
      </c>
      <c r="C799" s="26" t="str">
        <f>TEXT(ТаблДан[[#This Row],[Срок подготовки]],"МММ")</f>
        <v>окт</v>
      </c>
      <c r="D799" s="32">
        <v>45567</v>
      </c>
      <c r="E799" s="32">
        <v>45589</v>
      </c>
      <c r="F799" s="32">
        <v>45569</v>
      </c>
      <c r="G799" s="21">
        <v>45593</v>
      </c>
      <c r="H799" s="37" t="s">
        <v>0</v>
      </c>
      <c r="I799" s="23" t="s">
        <v>95</v>
      </c>
      <c r="J799" s="24" t="s">
        <v>11</v>
      </c>
      <c r="K799" s="25">
        <f>MAX(ТаблДан[Дата подготовки]-ТаблДан[Срок подготовки],0)</f>
        <v>0</v>
      </c>
      <c r="L799" s="25">
        <f>MAX(ТаблДан[[#This Row],[Дата отправки]]-ТаблДан[[#This Row],[Срок отправки]],0)</f>
        <v>0</v>
      </c>
      <c r="M799" s="25">
        <f>IF(ISBLANK(ТаблДан[[#This Row],[Дата подготовки]]),0,-MIN(ТаблДан[Дата подготовки]-ТаблДан[Срок подготовки],0))</f>
        <v>22</v>
      </c>
      <c r="N799" s="25">
        <f>IF(ISBLANK(ТаблДан[[#This Row],[Дата отправки]]),0,-MIN(ТаблДан[Дата отправки]-ТаблДан[Срок отправки],0))</f>
        <v>24</v>
      </c>
      <c r="O799" s="25">
        <f>IF(ISBLANK(ТаблДан[[#This Row],[Дата подготовки]]),0,(ТаблДан[Задержка подготовки]=0)+0)</f>
        <v>1</v>
      </c>
      <c r="P799" s="25">
        <f>IF(ISBLANK(ТаблДан[[#This Row],[Дата подготовки]]),0,1-ТаблДан[[#This Row],[Подготовка без задержки]])</f>
        <v>0</v>
      </c>
      <c r="Q799" s="25">
        <f>IF(ISBLANK(ТаблДан[[#This Row],[Дата отправки]]),0,(ТаблДан[[#This Row],[Задержка отправки]]=0)+0)</f>
        <v>1</v>
      </c>
      <c r="R799" s="25">
        <f>IF(ISBLANK(ТаблДан[[#This Row],[Дата отправки]]),0,1-ТаблДан[[#This Row],[Отправка 
без задержки]])</f>
        <v>0</v>
      </c>
      <c r="S799" s="55" t="str">
        <f>IF(COUNTBLANK(ТаблДан[[#This Row],[Дата подготовки]:[Периодичность]])&gt;0,"Пустые ячейки", "")</f>
        <v/>
      </c>
    </row>
    <row r="800" spans="2:19" ht="25.5" hidden="1" x14ac:dyDescent="0.25">
      <c r="B800" s="19">
        <f>YEAR(IF(ISBLANK(ТаблДан[Срок подготовки]),ТаблДан[Срок отправки],ТаблДан[Срок подготовки]))</f>
        <v>2025</v>
      </c>
      <c r="C800" s="26" t="str">
        <f>TEXT(ТаблДан[[#This Row],[Срок подготовки]],"МММ")</f>
        <v>фев</v>
      </c>
      <c r="D800" s="32">
        <v>45691</v>
      </c>
      <c r="E800" s="32">
        <v>45691</v>
      </c>
      <c r="F800" s="32">
        <v>45691</v>
      </c>
      <c r="G800" s="21">
        <v>45693</v>
      </c>
      <c r="H800" s="37" t="s">
        <v>0</v>
      </c>
      <c r="I800" s="23" t="s">
        <v>39</v>
      </c>
      <c r="J800" s="24" t="s">
        <v>11</v>
      </c>
      <c r="K800" s="25">
        <f>MAX(ТаблДан[Дата подготовки]-ТаблДан[Срок подготовки],0)</f>
        <v>0</v>
      </c>
      <c r="L800" s="25">
        <f>MAX(ТаблДан[[#This Row],[Дата отправки]]-ТаблДан[[#This Row],[Срок отправки]],0)</f>
        <v>0</v>
      </c>
      <c r="M800" s="25">
        <f>IF(ISBLANK(ТаблДан[[#This Row],[Дата подготовки]]),0,-MIN(ТаблДан[Дата подготовки]-ТаблДан[Срок подготовки],0))</f>
        <v>0</v>
      </c>
      <c r="N800" s="25">
        <f>IF(ISBLANK(ТаблДан[[#This Row],[Дата отправки]]),0,-MIN(ТаблДан[Дата отправки]-ТаблДан[Срок отправки],0))</f>
        <v>2</v>
      </c>
      <c r="O800" s="25">
        <f>IF(ISBLANK(ТаблДан[[#This Row],[Дата подготовки]]),0,(ТаблДан[Задержка подготовки]=0)+0)</f>
        <v>1</v>
      </c>
      <c r="P800" s="25">
        <f>IF(ISBLANK(ТаблДан[[#This Row],[Дата подготовки]]),0,1-ТаблДан[[#This Row],[Подготовка без задержки]])</f>
        <v>0</v>
      </c>
      <c r="Q800" s="25">
        <f>IF(ISBLANK(ТаблДан[[#This Row],[Дата отправки]]),0,(ТаблДан[[#This Row],[Задержка отправки]]=0)+0)</f>
        <v>1</v>
      </c>
      <c r="R800" s="25">
        <f>IF(ISBLANK(ТаблДан[[#This Row],[Дата отправки]]),0,1-ТаблДан[[#This Row],[Отправка 
без задержки]])</f>
        <v>0</v>
      </c>
      <c r="S800" s="84" t="str">
        <f>IF(COUNTBLANK(ТаблДан[[#This Row],[Дата подготовки]:[Периодичность]])&gt;0,"Пустые ячейки", "")</f>
        <v/>
      </c>
    </row>
    <row r="801" spans="2:19" ht="25.5" hidden="1" x14ac:dyDescent="0.25">
      <c r="B801" s="19">
        <f>YEAR(IF(ISBLANK(ТаблДан[Срок подготовки]),ТаблДан[Срок отправки],ТаблДан[Срок подготовки]))</f>
        <v>2024</v>
      </c>
      <c r="C801" s="26" t="str">
        <f>TEXT(ТаблДан[[#This Row],[Срок подготовки]],"МММ")</f>
        <v>фев</v>
      </c>
      <c r="D801" s="32">
        <v>45322</v>
      </c>
      <c r="E801" s="32">
        <v>45323</v>
      </c>
      <c r="F801" s="32">
        <v>45322</v>
      </c>
      <c r="G801" s="21">
        <v>45327</v>
      </c>
      <c r="H801" s="37" t="s">
        <v>0</v>
      </c>
      <c r="I801" s="23" t="s">
        <v>76</v>
      </c>
      <c r="J801" s="24" t="s">
        <v>11</v>
      </c>
      <c r="K801" s="25">
        <f>MAX(ТаблДан[Дата подготовки]-ТаблДан[Срок подготовки],0)</f>
        <v>0</v>
      </c>
      <c r="L801" s="25">
        <f>MAX(ТаблДан[[#This Row],[Дата отправки]]-ТаблДан[[#This Row],[Срок отправки]],0)</f>
        <v>0</v>
      </c>
      <c r="M801" s="25">
        <f>IF(ISBLANK(ТаблДан[[#This Row],[Дата подготовки]]),0,-MIN(ТаблДан[Дата подготовки]-ТаблДан[Срок подготовки],0))</f>
        <v>1</v>
      </c>
      <c r="N801" s="25">
        <f>IF(ISBLANK(ТаблДан[[#This Row],[Дата отправки]]),0,-MIN(ТаблДан[Дата отправки]-ТаблДан[Срок отправки],0))</f>
        <v>5</v>
      </c>
      <c r="O801" s="25">
        <f>IF(ISBLANK(ТаблДан[[#This Row],[Дата подготовки]]),0,(ТаблДан[Задержка подготовки]=0)+0)</f>
        <v>1</v>
      </c>
      <c r="P801" s="25">
        <f>IF(ISBLANK(ТаблДан[[#This Row],[Дата подготовки]]),0,1-ТаблДан[[#This Row],[Подготовка без задержки]])</f>
        <v>0</v>
      </c>
      <c r="Q801" s="25">
        <f>IF(ISBLANK(ТаблДан[[#This Row],[Дата отправки]]),0,(ТаблДан[[#This Row],[Задержка отправки]]=0)+0)</f>
        <v>1</v>
      </c>
      <c r="R801" s="25">
        <f>IF(ISBLANK(ТаблДан[[#This Row],[Дата отправки]]),0,1-ТаблДан[[#This Row],[Отправка 
без задержки]])</f>
        <v>0</v>
      </c>
      <c r="S801" s="55" t="str">
        <f>IF(COUNTBLANK(ТаблДан[[#This Row],[Дата подготовки]:[Периодичность]])&gt;0,"Пустые ячейки", "")</f>
        <v/>
      </c>
    </row>
    <row r="802" spans="2:19" ht="25.5" hidden="1" x14ac:dyDescent="0.25">
      <c r="B802" s="19">
        <f>YEAR(IF(ISBLANK(ТаблДан[Срок подготовки]),ТаблДан[Срок отправки],ТаблДан[Срок подготовки]))</f>
        <v>2024</v>
      </c>
      <c r="C802" s="26" t="str">
        <f>TEXT(ТаблДан[[#This Row],[Срок подготовки]],"МММ")</f>
        <v>апр</v>
      </c>
      <c r="D802" s="32">
        <v>45407</v>
      </c>
      <c r="E802" s="21">
        <v>45408</v>
      </c>
      <c r="F802" s="32">
        <v>45407</v>
      </c>
      <c r="G802" s="21">
        <v>45408</v>
      </c>
      <c r="H802" s="37" t="s">
        <v>0</v>
      </c>
      <c r="I802" s="23" t="s">
        <v>76</v>
      </c>
      <c r="J802" s="24" t="s">
        <v>11</v>
      </c>
      <c r="K802" s="25">
        <f>MAX(ТаблДан[Дата подготовки]-ТаблДан[Срок подготовки],0)</f>
        <v>0</v>
      </c>
      <c r="L802" s="25">
        <f>MAX(ТаблДан[[#This Row],[Дата отправки]]-ТаблДан[[#This Row],[Срок отправки]],0)</f>
        <v>0</v>
      </c>
      <c r="M802" s="25">
        <f>IF(ISBLANK(ТаблДан[[#This Row],[Дата подготовки]]),0,-MIN(ТаблДан[Дата подготовки]-ТаблДан[Срок подготовки],0))</f>
        <v>1</v>
      </c>
      <c r="N802" s="25">
        <f>IF(ISBLANK(ТаблДан[[#This Row],[Дата отправки]]),0,-MIN(ТаблДан[Дата отправки]-ТаблДан[Срок отправки],0))</f>
        <v>1</v>
      </c>
      <c r="O802" s="25">
        <f>IF(ISBLANK(ТаблДан[[#This Row],[Дата подготовки]]),0,(ТаблДан[Задержка подготовки]=0)+0)</f>
        <v>1</v>
      </c>
      <c r="P802" s="25">
        <f>IF(ISBLANK(ТаблДан[[#This Row],[Дата подготовки]]),0,1-ТаблДан[[#This Row],[Подготовка без задержки]])</f>
        <v>0</v>
      </c>
      <c r="Q802" s="25">
        <f>IF(ISBLANK(ТаблДан[[#This Row],[Дата отправки]]),0,(ТаблДан[[#This Row],[Задержка отправки]]=0)+0)</f>
        <v>1</v>
      </c>
      <c r="R802" s="25">
        <f>IF(ISBLANK(ТаблДан[[#This Row],[Дата отправки]]),0,1-ТаблДан[[#This Row],[Отправка 
без задержки]])</f>
        <v>0</v>
      </c>
      <c r="S802" s="55" t="str">
        <f>IF(COUNTBLANK(ТаблДан[[#This Row],[Дата подготовки]:[Периодичность]])&gt;0,"Пустые ячейки", "")</f>
        <v/>
      </c>
    </row>
    <row r="803" spans="2:19" ht="25.5" hidden="1" x14ac:dyDescent="0.25">
      <c r="B803" s="19">
        <f>YEAR(IF(ISBLANK(ТаблДан[Срок подготовки]),ТаблДан[Срок отправки],ТаблДан[Срок подготовки]))</f>
        <v>2024</v>
      </c>
      <c r="C803" s="26" t="str">
        <f>TEXT(ТаблДан[[#This Row],[Срок подготовки]],"МММ")</f>
        <v>июл</v>
      </c>
      <c r="D803" s="32">
        <v>45495</v>
      </c>
      <c r="E803" s="32">
        <v>45497</v>
      </c>
      <c r="F803" s="32">
        <v>45495</v>
      </c>
      <c r="G803" s="21">
        <v>45499</v>
      </c>
      <c r="H803" s="37" t="s">
        <v>0</v>
      </c>
      <c r="I803" s="23" t="s">
        <v>76</v>
      </c>
      <c r="J803" s="24" t="s">
        <v>11</v>
      </c>
      <c r="K803" s="25">
        <f>MAX(ТаблДан[Дата подготовки]-ТаблДан[Срок подготовки],0)</f>
        <v>0</v>
      </c>
      <c r="L803" s="25">
        <f>MAX(ТаблДан[[#This Row],[Дата отправки]]-ТаблДан[[#This Row],[Срок отправки]],0)</f>
        <v>0</v>
      </c>
      <c r="M803" s="25">
        <f>IF(ISBLANK(ТаблДан[[#This Row],[Дата подготовки]]),0,-MIN(ТаблДан[Дата подготовки]-ТаблДан[Срок подготовки],0))</f>
        <v>2</v>
      </c>
      <c r="N803" s="25">
        <f>IF(ISBLANK(ТаблДан[[#This Row],[Дата отправки]]),0,-MIN(ТаблДан[Дата отправки]-ТаблДан[Срок отправки],0))</f>
        <v>4</v>
      </c>
      <c r="O803" s="25">
        <f>IF(ISBLANK(ТаблДан[[#This Row],[Дата подготовки]]),0,(ТаблДан[Задержка подготовки]=0)+0)</f>
        <v>1</v>
      </c>
      <c r="P803" s="25">
        <f>IF(ISBLANK(ТаблДан[[#This Row],[Дата подготовки]]),0,1-ТаблДан[[#This Row],[Подготовка без задержки]])</f>
        <v>0</v>
      </c>
      <c r="Q803" s="25">
        <f>IF(ISBLANK(ТаблДан[[#This Row],[Дата отправки]]),0,(ТаблДан[[#This Row],[Задержка отправки]]=0)+0)</f>
        <v>1</v>
      </c>
      <c r="R803" s="25">
        <f>IF(ISBLANK(ТаблДан[[#This Row],[Дата отправки]]),0,1-ТаблДан[[#This Row],[Отправка 
без задержки]])</f>
        <v>0</v>
      </c>
      <c r="S803" s="55" t="str">
        <f>IF(COUNTBLANK(ТаблДан[[#This Row],[Дата подготовки]:[Периодичность]])&gt;0,"Пустые ячейки", "")</f>
        <v/>
      </c>
    </row>
    <row r="804" spans="2:19" ht="25.5" hidden="1" x14ac:dyDescent="0.25">
      <c r="B804" s="19">
        <f>YEAR(IF(ISBLANK(ТаблДан[Срок подготовки]),ТаблДан[Срок отправки],ТаблДан[Срок подготовки]))</f>
        <v>2024</v>
      </c>
      <c r="C804" s="26" t="str">
        <f>TEXT(ТаблДан[[#This Row],[Срок подготовки]],"МММ")</f>
        <v>окт</v>
      </c>
      <c r="D804" s="32">
        <v>45589</v>
      </c>
      <c r="E804" s="32">
        <v>45589</v>
      </c>
      <c r="F804" s="32">
        <v>45590</v>
      </c>
      <c r="G804" s="21">
        <v>45593</v>
      </c>
      <c r="H804" s="37" t="s">
        <v>0</v>
      </c>
      <c r="I804" s="23" t="s">
        <v>76</v>
      </c>
      <c r="J804" s="24" t="s">
        <v>11</v>
      </c>
      <c r="K804" s="25">
        <f>MAX(ТаблДан[Дата подготовки]-ТаблДан[Срок подготовки],0)</f>
        <v>0</v>
      </c>
      <c r="L804" s="25">
        <f>MAX(ТаблДан[[#This Row],[Дата отправки]]-ТаблДан[[#This Row],[Срок отправки]],0)</f>
        <v>0</v>
      </c>
      <c r="M804" s="25">
        <f>IF(ISBLANK(ТаблДан[[#This Row],[Дата подготовки]]),0,-MIN(ТаблДан[Дата подготовки]-ТаблДан[Срок подготовки],0))</f>
        <v>0</v>
      </c>
      <c r="N804" s="25">
        <f>IF(ISBLANK(ТаблДан[[#This Row],[Дата отправки]]),0,-MIN(ТаблДан[Дата отправки]-ТаблДан[Срок отправки],0))</f>
        <v>3</v>
      </c>
      <c r="O804" s="25">
        <f>IF(ISBLANK(ТаблДан[[#This Row],[Дата подготовки]]),0,(ТаблДан[Задержка подготовки]=0)+0)</f>
        <v>1</v>
      </c>
      <c r="P804" s="25">
        <f>IF(ISBLANK(ТаблДан[[#This Row],[Дата подготовки]]),0,1-ТаблДан[[#This Row],[Подготовка без задержки]])</f>
        <v>0</v>
      </c>
      <c r="Q804" s="25">
        <f>IF(ISBLANK(ТаблДан[[#This Row],[Дата отправки]]),0,(ТаблДан[[#This Row],[Задержка отправки]]=0)+0)</f>
        <v>1</v>
      </c>
      <c r="R804" s="25">
        <f>IF(ISBLANK(ТаблДан[[#This Row],[Дата отправки]]),0,1-ТаблДан[[#This Row],[Отправка 
без задержки]])</f>
        <v>0</v>
      </c>
      <c r="S804" s="55" t="str">
        <f>IF(COUNTBLANK(ТаблДан[[#This Row],[Дата подготовки]:[Периодичность]])&gt;0,"Пустые ячейки", "")</f>
        <v/>
      </c>
    </row>
    <row r="805" spans="2:19" ht="25.5" hidden="1" x14ac:dyDescent="0.25">
      <c r="B805" s="19">
        <f>YEAR(IF(ISBLANK(ТаблДан[Срок подготовки]),ТаблДан[Срок отправки],ТаблДан[Срок подготовки]))</f>
        <v>2025</v>
      </c>
      <c r="C805" s="26" t="str">
        <f>TEXT(ТаблДан[[#This Row],[Срок подготовки]],"МММ")</f>
        <v>фев</v>
      </c>
      <c r="D805" s="32">
        <v>45691</v>
      </c>
      <c r="E805" s="32">
        <v>45691</v>
      </c>
      <c r="F805" s="32">
        <v>45691</v>
      </c>
      <c r="G805" s="21">
        <v>45693</v>
      </c>
      <c r="H805" s="37" t="s">
        <v>0</v>
      </c>
      <c r="I805" s="23" t="s">
        <v>76</v>
      </c>
      <c r="J805" s="24" t="s">
        <v>11</v>
      </c>
      <c r="K805" s="25">
        <f>MAX(ТаблДан[Дата подготовки]-ТаблДан[Срок подготовки],0)</f>
        <v>0</v>
      </c>
      <c r="L805" s="25">
        <f>MAX(ТаблДан[[#This Row],[Дата отправки]]-ТаблДан[[#This Row],[Срок отправки]],0)</f>
        <v>0</v>
      </c>
      <c r="M805" s="25">
        <f>IF(ISBLANK(ТаблДан[[#This Row],[Дата подготовки]]),0,-MIN(ТаблДан[Дата подготовки]-ТаблДан[Срок подготовки],0))</f>
        <v>0</v>
      </c>
      <c r="N805" s="25">
        <f>IF(ISBLANK(ТаблДан[[#This Row],[Дата отправки]]),0,-MIN(ТаблДан[Дата отправки]-ТаблДан[Срок отправки],0))</f>
        <v>2</v>
      </c>
      <c r="O805" s="25">
        <f>IF(ISBLANK(ТаблДан[[#This Row],[Дата подготовки]]),0,(ТаблДан[Задержка подготовки]=0)+0)</f>
        <v>1</v>
      </c>
      <c r="P805" s="25">
        <f>IF(ISBLANK(ТаблДан[[#This Row],[Дата подготовки]]),0,1-ТаблДан[[#This Row],[Подготовка без задержки]])</f>
        <v>0</v>
      </c>
      <c r="Q805" s="25">
        <f>IF(ISBLANK(ТаблДан[[#This Row],[Дата отправки]]),0,(ТаблДан[[#This Row],[Задержка отправки]]=0)+0)</f>
        <v>1</v>
      </c>
      <c r="R805" s="25">
        <f>IF(ISBLANK(ТаблДан[[#This Row],[Дата отправки]]),0,1-ТаблДан[[#This Row],[Отправка 
без задержки]])</f>
        <v>0</v>
      </c>
      <c r="S805" s="84" t="str">
        <f>IF(COUNTBLANK(ТаблДан[[#This Row],[Дата подготовки]:[Периодичность]])&gt;0,"Пустые ячейки", "")</f>
        <v/>
      </c>
    </row>
    <row r="806" spans="2:19" hidden="1" x14ac:dyDescent="0.25">
      <c r="B806" s="19">
        <f>YEAR(IF(ISBLANK(ТаблДан[Срок подготовки]),ТаблДан[Срок отправки],ТаблДан[Срок подготовки]))</f>
        <v>2024</v>
      </c>
      <c r="C806" s="26" t="str">
        <f>TEXT(ТаблДан[[#This Row],[Срок подготовки]],"МММ")</f>
        <v>май</v>
      </c>
      <c r="D806" s="32">
        <v>45428</v>
      </c>
      <c r="E806" s="32">
        <v>45427</v>
      </c>
      <c r="F806" s="32">
        <v>45428</v>
      </c>
      <c r="G806" s="35">
        <v>45427</v>
      </c>
      <c r="H806" s="22" t="s">
        <v>0</v>
      </c>
      <c r="I806" s="38" t="s">
        <v>37</v>
      </c>
      <c r="J806" s="39" t="s">
        <v>12</v>
      </c>
      <c r="K806" s="25">
        <f>MAX(ТаблДан[Дата подготовки]-ТаблДан[Срок подготовки],0)</f>
        <v>1</v>
      </c>
      <c r="L806" s="25">
        <f>MAX(ТаблДан[[#This Row],[Дата отправки]]-ТаблДан[[#This Row],[Срок отправки]],0)</f>
        <v>1</v>
      </c>
      <c r="M806" s="25">
        <f>IF(ISBLANK(ТаблДан[[#This Row],[Дата подготовки]]),0,-MIN(ТаблДан[Дата подготовки]-ТаблДан[Срок подготовки],0))</f>
        <v>0</v>
      </c>
      <c r="N806" s="25">
        <f>IF(ISBLANK(ТаблДан[[#This Row],[Дата отправки]]),0,-MIN(ТаблДан[Дата отправки]-ТаблДан[Срок отправки],0))</f>
        <v>0</v>
      </c>
      <c r="O806" s="25">
        <f>IF(ISBLANK(ТаблДан[[#This Row],[Дата подготовки]]),0,(ТаблДан[Задержка подготовки]=0)+0)</f>
        <v>0</v>
      </c>
      <c r="P806" s="25">
        <f>IF(ISBLANK(ТаблДан[[#This Row],[Дата подготовки]]),0,1-ТаблДан[[#This Row],[Подготовка без задержки]])</f>
        <v>1</v>
      </c>
      <c r="Q806" s="25">
        <f>IF(ISBLANK(ТаблДан[[#This Row],[Дата отправки]]),0,(ТаблДан[[#This Row],[Задержка отправки]]=0)+0)</f>
        <v>0</v>
      </c>
      <c r="R806" s="25">
        <f>IF(ISBLANK(ТаблДан[[#This Row],[Дата отправки]]),0,1-ТаблДан[[#This Row],[Отправка 
без задержки]])</f>
        <v>1</v>
      </c>
      <c r="S806" s="55" t="str">
        <f>IF(COUNTBLANK(ТаблДан[[#This Row],[Дата подготовки]:[Периодичность]])&gt;0,"Пустые ячейки", "")</f>
        <v/>
      </c>
    </row>
    <row r="807" spans="2:19" ht="25.5" hidden="1" x14ac:dyDescent="0.25">
      <c r="B807">
        <f>YEAR(IF(ISBLANK(ТаблДан[Срок подготовки]),ТаблДан[Срок отправки],ТаблДан[Срок подготовки]))</f>
        <v>2024</v>
      </c>
      <c r="C807" t="str">
        <f>TEXT(ТаблДан[[#This Row],[Срок подготовки]],"МММ")</f>
        <v>апр</v>
      </c>
      <c r="D807" s="32">
        <v>45400</v>
      </c>
      <c r="E807" s="32">
        <v>45408</v>
      </c>
      <c r="F807" s="32">
        <v>45404</v>
      </c>
      <c r="G807" s="21">
        <v>45414</v>
      </c>
      <c r="H807" s="22" t="s">
        <v>5</v>
      </c>
      <c r="I807" s="23" t="s">
        <v>75</v>
      </c>
      <c r="J807" s="24" t="s">
        <v>11</v>
      </c>
      <c r="K807" s="82">
        <f>MAX(ТаблДан[Дата подготовки]-ТаблДан[Срок подготовки],0)</f>
        <v>0</v>
      </c>
      <c r="L807" s="82">
        <f>MAX(ТаблДан[[#This Row],[Дата отправки]]-ТаблДан[[#This Row],[Срок отправки]],0)</f>
        <v>0</v>
      </c>
      <c r="M807" s="25">
        <f>IF(ISBLANK(ТаблДан[[#This Row],[Дата подготовки]]),0,-MIN(ТаблДан[Дата подготовки]-ТаблДан[Срок подготовки],0))</f>
        <v>8</v>
      </c>
      <c r="N807" s="25">
        <f>IF(ISBLANK(ТаблДан[[#This Row],[Дата отправки]]),0,-MIN(ТаблДан[Дата отправки]-ТаблДан[Срок отправки],0))</f>
        <v>10</v>
      </c>
      <c r="O807" s="25">
        <f>IF(ISBLANK(ТаблДан[[#This Row],[Дата подготовки]]),0,(ТаблДан[Задержка подготовки]=0)+0)</f>
        <v>1</v>
      </c>
      <c r="P807" s="25">
        <f>IF(ISBLANK(ТаблДан[[#This Row],[Дата подготовки]]),0,1-ТаблДан[[#This Row],[Подготовка без задержки]])</f>
        <v>0</v>
      </c>
      <c r="Q807" s="25">
        <f>IF(ISBLANK(ТаблДан[[#This Row],[Дата отправки]]),0,(ТаблДан[[#This Row],[Задержка отправки]]=0)+0)</f>
        <v>1</v>
      </c>
      <c r="R807" s="25">
        <f>IF(ISBLANK(ТаблДан[[#This Row],[Дата отправки]]),0,1-ТаблДан[[#This Row],[Отправка 
без задержки]])</f>
        <v>0</v>
      </c>
      <c r="S807" s="70" t="str">
        <f>IF(COUNTBLANK(ТаблДан[[#This Row],[Дата подготовки]:[Периодичность]])&gt;0,"Пустые ячейки", "")</f>
        <v/>
      </c>
    </row>
    <row r="808" spans="2:19" ht="25.5" hidden="1" x14ac:dyDescent="0.25">
      <c r="B808">
        <f>YEAR(IF(ISBLANK(ТаблДан[Срок подготовки]),ТаблДан[Срок отправки],ТаблДан[Срок подготовки]))</f>
        <v>2024</v>
      </c>
      <c r="C808" t="str">
        <f>TEXT(ТаблДан[[#This Row],[Срок подготовки]],"МММ")</f>
        <v>апр</v>
      </c>
      <c r="D808" s="32">
        <v>45400</v>
      </c>
      <c r="E808" s="32">
        <v>45408</v>
      </c>
      <c r="F808" s="32">
        <v>45404</v>
      </c>
      <c r="G808" s="21">
        <v>45414</v>
      </c>
      <c r="H808" s="22" t="s">
        <v>5</v>
      </c>
      <c r="I808" s="23" t="s">
        <v>29</v>
      </c>
      <c r="J808" s="24" t="s">
        <v>11</v>
      </c>
      <c r="K808" s="82">
        <f>MAX(ТаблДан[Дата подготовки]-ТаблДан[Срок подготовки],0)</f>
        <v>0</v>
      </c>
      <c r="L808" s="82">
        <f>MAX(ТаблДан[[#This Row],[Дата отправки]]-ТаблДан[[#This Row],[Срок отправки]],0)</f>
        <v>0</v>
      </c>
      <c r="M808" s="25">
        <f>IF(ISBLANK(ТаблДан[[#This Row],[Дата подготовки]]),0,-MIN(ТаблДан[Дата подготовки]-ТаблДан[Срок подготовки],0))</f>
        <v>8</v>
      </c>
      <c r="N808" s="25">
        <f>IF(ISBLANK(ТаблДан[[#This Row],[Дата отправки]]),0,-MIN(ТаблДан[Дата отправки]-ТаблДан[Срок отправки],0))</f>
        <v>10</v>
      </c>
      <c r="O808" s="25">
        <f>IF(ISBLANK(ТаблДан[[#This Row],[Дата подготовки]]),0,(ТаблДан[Задержка подготовки]=0)+0)</f>
        <v>1</v>
      </c>
      <c r="P808" s="25">
        <f>IF(ISBLANK(ТаблДан[[#This Row],[Дата подготовки]]),0,1-ТаблДан[[#This Row],[Подготовка без задержки]])</f>
        <v>0</v>
      </c>
      <c r="Q808" s="25">
        <f>IF(ISBLANK(ТаблДан[[#This Row],[Дата отправки]]),0,(ТаблДан[[#This Row],[Задержка отправки]]=0)+0)</f>
        <v>1</v>
      </c>
      <c r="R808" s="25">
        <f>IF(ISBLANK(ТаблДан[[#This Row],[Дата отправки]]),0,1-ТаблДан[[#This Row],[Отправка 
без задержки]])</f>
        <v>0</v>
      </c>
      <c r="S808" s="70" t="str">
        <f>IF(COUNTBLANK(ТаблДан[[#This Row],[Дата подготовки]:[Периодичность]])&gt;0,"Пустые ячейки", "")</f>
        <v/>
      </c>
    </row>
    <row r="809" spans="2:19" ht="25.5" hidden="1" x14ac:dyDescent="0.25">
      <c r="B809">
        <f>YEAR(IF(ISBLANK(ТаблДан[Срок подготовки]),ТаблДан[Срок отправки],ТаблДан[Срок подготовки]))</f>
        <v>2024</v>
      </c>
      <c r="C809" t="str">
        <f>TEXT(ТаблДан[[#This Row],[Срок подготовки]],"МММ")</f>
        <v>июл</v>
      </c>
      <c r="D809" s="28">
        <v>45498</v>
      </c>
      <c r="E809" s="32">
        <v>45499</v>
      </c>
      <c r="F809" s="32">
        <v>45499</v>
      </c>
      <c r="G809" s="21">
        <v>45503</v>
      </c>
      <c r="H809" s="22" t="s">
        <v>5</v>
      </c>
      <c r="I809" s="23" t="s">
        <v>29</v>
      </c>
      <c r="J809" s="24" t="s">
        <v>11</v>
      </c>
      <c r="K809" s="82">
        <f>MAX(ТаблДан[Дата подготовки]-ТаблДан[Срок подготовки],0)</f>
        <v>0</v>
      </c>
      <c r="L809" s="82">
        <f>MAX(ТаблДан[[#This Row],[Дата отправки]]-ТаблДан[[#This Row],[Срок отправки]],0)</f>
        <v>0</v>
      </c>
      <c r="M809" s="25">
        <f>IF(ISBLANK(ТаблДан[[#This Row],[Дата подготовки]]),0,-MIN(ТаблДан[Дата подготовки]-ТаблДан[Срок подготовки],0))</f>
        <v>1</v>
      </c>
      <c r="N809" s="25">
        <f>IF(ISBLANK(ТаблДан[[#This Row],[Дата отправки]]),0,-MIN(ТаблДан[Дата отправки]-ТаблДан[Срок отправки],0))</f>
        <v>4</v>
      </c>
      <c r="O809" s="25">
        <f>IF(ISBLANK(ТаблДан[[#This Row],[Дата подготовки]]),0,(ТаблДан[Задержка подготовки]=0)+0)</f>
        <v>1</v>
      </c>
      <c r="P809" s="25">
        <f>IF(ISBLANK(ТаблДан[[#This Row],[Дата подготовки]]),0,1-ТаблДан[[#This Row],[Подготовка без задержки]])</f>
        <v>0</v>
      </c>
      <c r="Q809" s="25">
        <f>IF(ISBLANK(ТаблДан[[#This Row],[Дата отправки]]),0,(ТаблДан[[#This Row],[Задержка отправки]]=0)+0)</f>
        <v>1</v>
      </c>
      <c r="R809" s="25">
        <f>IF(ISBLANK(ТаблДан[[#This Row],[Дата отправки]]),0,1-ТаблДан[[#This Row],[Отправка 
без задержки]])</f>
        <v>0</v>
      </c>
      <c r="S809" s="46" t="str">
        <f>IF(COUNTBLANK(ТаблДан[[#This Row],[Дата подготовки]:[Периодичность]])&gt;0,"Пустые ячейки", "")</f>
        <v/>
      </c>
    </row>
    <row r="810" spans="2:19" hidden="1" x14ac:dyDescent="0.25">
      <c r="B810">
        <f>YEAR(IF(ISBLANK(ТаблДан[Срок подготовки]),ТаблДан[Срок отправки],ТаблДан[Срок подготовки]))</f>
        <v>2025</v>
      </c>
      <c r="C810" t="str">
        <f>TEXT(ТаблДан[[#This Row],[Срок подготовки]],"МММ")</f>
        <v>янв</v>
      </c>
      <c r="D810" s="28">
        <v>45670</v>
      </c>
      <c r="E810" s="32">
        <v>45672</v>
      </c>
      <c r="F810" s="28">
        <v>45670</v>
      </c>
      <c r="G810" s="21">
        <v>45674</v>
      </c>
      <c r="H810" s="22" t="s">
        <v>0</v>
      </c>
      <c r="I810" s="23" t="s">
        <v>31</v>
      </c>
      <c r="J810" s="24" t="s">
        <v>11</v>
      </c>
      <c r="K810" s="82">
        <f>MAX(ТаблДан[Дата подготовки]-ТаблДан[Срок подготовки],0)</f>
        <v>0</v>
      </c>
      <c r="L810" s="82">
        <f>MAX(ТаблДан[[#This Row],[Дата отправки]]-ТаблДан[[#This Row],[Срок отправки]],0)</f>
        <v>0</v>
      </c>
      <c r="M810" s="25">
        <f>IF(ISBLANK(ТаблДан[[#This Row],[Дата подготовки]]),0,-MIN(ТаблДан[Дата подготовки]-ТаблДан[Срок подготовки],0))</f>
        <v>2</v>
      </c>
      <c r="N810" s="25">
        <f>IF(ISBLANK(ТаблДан[[#This Row],[Дата отправки]]),0,-MIN(ТаблДан[Дата отправки]-ТаблДан[Срок отправки],0))</f>
        <v>4</v>
      </c>
      <c r="O810" s="25">
        <f>IF(ISBLANK(ТаблДан[[#This Row],[Дата подготовки]]),0,(ТаблДан[Задержка подготовки]=0)+0)</f>
        <v>1</v>
      </c>
      <c r="P810" s="25">
        <f>IF(ISBLANK(ТаблДан[[#This Row],[Дата подготовки]]),0,1-ТаблДан[[#This Row],[Подготовка без задержки]])</f>
        <v>0</v>
      </c>
      <c r="Q810" s="25">
        <f>IF(ISBLANK(ТаблДан[[#This Row],[Дата отправки]]),0,(ТаблДан[[#This Row],[Задержка отправки]]=0)+0)</f>
        <v>1</v>
      </c>
      <c r="R810" s="25">
        <f>IF(ISBLANK(ТаблДан[[#This Row],[Дата отправки]]),0,1-ТаблДан[[#This Row],[Отправка 
без задержки]])</f>
        <v>0</v>
      </c>
      <c r="S810" s="46" t="str">
        <f>IF(COUNTBLANK(ТаблДан[[#This Row],[Дата подготовки]:[Периодичность]])&gt;0,"Пустые ячейки", "")</f>
        <v/>
      </c>
    </row>
    <row r="811" spans="2:19" ht="25.5" hidden="1" x14ac:dyDescent="0.25">
      <c r="B811">
        <f>YEAR(IF(ISBLANK(ТаблДан[Срок подготовки]),ТаблДан[Срок отправки],ТаблДан[Срок подготовки]))</f>
        <v>2025</v>
      </c>
      <c r="C811" t="str">
        <f>TEXT(ТаблДан[[#This Row],[Срок подготовки]],"МММ")</f>
        <v>янв</v>
      </c>
      <c r="D811" s="28">
        <v>45670</v>
      </c>
      <c r="E811" s="32">
        <v>45672</v>
      </c>
      <c r="F811" s="28">
        <v>45670</v>
      </c>
      <c r="G811" s="21">
        <v>45674</v>
      </c>
      <c r="H811" s="22" t="s">
        <v>0</v>
      </c>
      <c r="I811" s="23" t="s">
        <v>32</v>
      </c>
      <c r="J811" s="24" t="s">
        <v>11</v>
      </c>
      <c r="K811" s="82">
        <f>MAX(ТаблДан[Дата подготовки]-ТаблДан[Срок подготовки],0)</f>
        <v>0</v>
      </c>
      <c r="L811" s="82">
        <f>MAX(ТаблДан[[#This Row],[Дата отправки]]-ТаблДан[[#This Row],[Срок отправки]],0)</f>
        <v>0</v>
      </c>
      <c r="M811" s="25">
        <f>IF(ISBLANK(ТаблДан[[#This Row],[Дата подготовки]]),0,-MIN(ТаблДан[Дата подготовки]-ТаблДан[Срок подготовки],0))</f>
        <v>2</v>
      </c>
      <c r="N811" s="25">
        <f>IF(ISBLANK(ТаблДан[[#This Row],[Дата отправки]]),0,-MIN(ТаблДан[Дата отправки]-ТаблДан[Срок отправки],0))</f>
        <v>4</v>
      </c>
      <c r="O811" s="25">
        <f>IF(ISBLANK(ТаблДан[[#This Row],[Дата подготовки]]),0,(ТаблДан[Задержка подготовки]=0)+0)</f>
        <v>1</v>
      </c>
      <c r="P811" s="25">
        <f>IF(ISBLANK(ТаблДан[[#This Row],[Дата подготовки]]),0,1-ТаблДан[[#This Row],[Подготовка без задержки]])</f>
        <v>0</v>
      </c>
      <c r="Q811" s="25">
        <f>IF(ISBLANK(ТаблДан[[#This Row],[Дата отправки]]),0,(ТаблДан[[#This Row],[Задержка отправки]]=0)+0)</f>
        <v>1</v>
      </c>
      <c r="R811" s="25">
        <f>IF(ISBLANK(ТаблДан[[#This Row],[Дата отправки]]),0,1-ТаблДан[[#This Row],[Отправка 
без задержки]])</f>
        <v>0</v>
      </c>
      <c r="S811" s="46" t="str">
        <f>IF(COUNTBLANK(ТаблДан[[#This Row],[Дата подготовки]:[Периодичность]])&gt;0,"Пустые ячейки", "")</f>
        <v/>
      </c>
    </row>
    <row r="812" spans="2:19" hidden="1" x14ac:dyDescent="0.25">
      <c r="B812" s="1">
        <f>YEAR(IF(ISBLANK(ТаблДан[Срок подготовки]),ТаблДан[Срок отправки],ТаблДан[Срок подготовки]))</f>
        <v>2025</v>
      </c>
      <c r="C812" s="1" t="str">
        <f>TEXT(ТаблДан[[#This Row],[Срок подготовки]],"МММ")</f>
        <v>янв</v>
      </c>
      <c r="D812" s="28">
        <v>45667</v>
      </c>
      <c r="E812" s="21">
        <v>45670</v>
      </c>
      <c r="F812" s="32">
        <v>45670</v>
      </c>
      <c r="G812" s="21">
        <v>45672</v>
      </c>
      <c r="H812" s="31" t="s">
        <v>1</v>
      </c>
      <c r="I812" s="23" t="s">
        <v>85</v>
      </c>
      <c r="J812" s="24" t="s">
        <v>9</v>
      </c>
      <c r="K812" s="82">
        <f>MAX(ТаблДан[Дата подготовки]-ТаблДан[Срок подготовки],0)</f>
        <v>0</v>
      </c>
      <c r="L812" s="82">
        <f>MAX(ТаблДан[[#This Row],[Дата отправки]]-ТаблДан[[#This Row],[Срок отправки]],0)</f>
        <v>0</v>
      </c>
      <c r="M812" s="25">
        <f>IF(ISBLANK(ТаблДан[[#This Row],[Дата подготовки]]),0,-MIN(ТаблДан[Дата подготовки]-ТаблДан[Срок подготовки],0))</f>
        <v>3</v>
      </c>
      <c r="N812" s="25">
        <f>IF(ISBLANK(ТаблДан[[#This Row],[Дата отправки]]),0,-MIN(ТаблДан[Дата отправки]-ТаблДан[Срок отправки],0))</f>
        <v>2</v>
      </c>
      <c r="O812" s="25">
        <f>IF(ISBLANK(ТаблДан[[#This Row],[Дата подготовки]]),0,(ТаблДан[Задержка подготовки]=0)+0)</f>
        <v>1</v>
      </c>
      <c r="P812" s="25">
        <f>IF(ISBLANK(ТаблДан[[#This Row],[Дата подготовки]]),0,1-ТаблДан[[#This Row],[Подготовка без задержки]])</f>
        <v>0</v>
      </c>
      <c r="Q812" s="25">
        <f>IF(ISBLANK(ТаблДан[[#This Row],[Дата отправки]]),0,(ТаблДан[[#This Row],[Задержка отправки]]=0)+0)</f>
        <v>1</v>
      </c>
      <c r="R812" s="25">
        <f>IF(ISBLANK(ТаблДан[[#This Row],[Дата отправки]]),0,1-ТаблДан[[#This Row],[Отправка 
без задержки]])</f>
        <v>0</v>
      </c>
      <c r="S812" s="77" t="str">
        <f>IF(COUNTBLANK(ТаблДан[[#This Row],[Дата подготовки]:[Периодичность]])&gt;0,"Пустые ячейки", "")</f>
        <v/>
      </c>
    </row>
    <row r="813" spans="2:19" hidden="1" x14ac:dyDescent="0.25">
      <c r="B813" s="1">
        <f>YEAR(IF(ISBLANK(ТаблДан[Срок подготовки]),ТаблДан[Срок отправки],ТаблДан[Срок подготовки]))</f>
        <v>2025</v>
      </c>
      <c r="C813" s="1" t="str">
        <f>TEXT(ТаблДан[[#This Row],[Срок подготовки]],"МММ")</f>
        <v>янв</v>
      </c>
      <c r="D813" s="28">
        <v>45667</v>
      </c>
      <c r="E813" s="21">
        <v>45670</v>
      </c>
      <c r="F813" s="32">
        <v>45670</v>
      </c>
      <c r="G813" s="21">
        <v>45672</v>
      </c>
      <c r="H813" s="31" t="s">
        <v>1</v>
      </c>
      <c r="I813" s="23" t="s">
        <v>86</v>
      </c>
      <c r="J813" s="24" t="s">
        <v>9</v>
      </c>
      <c r="K813" s="82">
        <f>MAX(ТаблДан[Дата подготовки]-ТаблДан[Срок подготовки],0)</f>
        <v>0</v>
      </c>
      <c r="L813" s="82">
        <f>MAX(ТаблДан[[#This Row],[Дата отправки]]-ТаблДан[[#This Row],[Срок отправки]],0)</f>
        <v>0</v>
      </c>
      <c r="M813" s="25">
        <f>IF(ISBLANK(ТаблДан[[#This Row],[Дата подготовки]]),0,-MIN(ТаблДан[Дата подготовки]-ТаблДан[Срок подготовки],0))</f>
        <v>3</v>
      </c>
      <c r="N813" s="25">
        <f>IF(ISBLANK(ТаблДан[[#This Row],[Дата отправки]]),0,-MIN(ТаблДан[Дата отправки]-ТаблДан[Срок отправки],0))</f>
        <v>2</v>
      </c>
      <c r="O813" s="25">
        <f>IF(ISBLANK(ТаблДан[[#This Row],[Дата подготовки]]),0,(ТаблДан[Задержка подготовки]=0)+0)</f>
        <v>1</v>
      </c>
      <c r="P813" s="25">
        <f>IF(ISBLANK(ТаблДан[[#This Row],[Дата подготовки]]),0,1-ТаблДан[[#This Row],[Подготовка без задержки]])</f>
        <v>0</v>
      </c>
      <c r="Q813" s="25">
        <f>IF(ISBLANK(ТаблДан[[#This Row],[Дата отправки]]),0,(ТаблДан[[#This Row],[Задержка отправки]]=0)+0)</f>
        <v>1</v>
      </c>
      <c r="R813" s="25">
        <f>IF(ISBLANK(ТаблДан[[#This Row],[Дата отправки]]),0,1-ТаблДан[[#This Row],[Отправка 
без задержки]])</f>
        <v>0</v>
      </c>
      <c r="S813" s="77" t="str">
        <f>IF(COUNTBLANK(ТаблДан[[#This Row],[Дата подготовки]:[Периодичность]])&gt;0,"Пустые ячейки", "")</f>
        <v/>
      </c>
    </row>
    <row r="814" spans="2:19" hidden="1" x14ac:dyDescent="0.25">
      <c r="B814" s="1">
        <f>YEAR(IF(ISBLANK(ТаблДан[Срок подготовки]),ТаблДан[Срок отправки],ТаблДан[Срок подготовки]))</f>
        <v>2025</v>
      </c>
      <c r="C814" s="1" t="str">
        <f>TEXT(ТаблДан[[#This Row],[Срок подготовки]],"МММ")</f>
        <v>янв</v>
      </c>
      <c r="D814" s="28">
        <v>45667</v>
      </c>
      <c r="E814" s="21">
        <v>45670</v>
      </c>
      <c r="F814" s="32">
        <v>45670</v>
      </c>
      <c r="G814" s="21">
        <v>45672</v>
      </c>
      <c r="H814" s="31" t="s">
        <v>1</v>
      </c>
      <c r="I814" s="23" t="s">
        <v>14</v>
      </c>
      <c r="J814" s="24" t="s">
        <v>9</v>
      </c>
      <c r="K814" s="82">
        <f>MAX(ТаблДан[Дата подготовки]-ТаблДан[Срок подготовки],0)</f>
        <v>0</v>
      </c>
      <c r="L814" s="82">
        <f>MAX(ТаблДан[[#This Row],[Дата отправки]]-ТаблДан[[#This Row],[Срок отправки]],0)</f>
        <v>0</v>
      </c>
      <c r="M814" s="25">
        <f>IF(ISBLANK(ТаблДан[[#This Row],[Дата подготовки]]),0,-MIN(ТаблДан[Дата подготовки]-ТаблДан[Срок подготовки],0))</f>
        <v>3</v>
      </c>
      <c r="N814" s="25">
        <f>IF(ISBLANK(ТаблДан[[#This Row],[Дата отправки]]),0,-MIN(ТаблДан[Дата отправки]-ТаблДан[Срок отправки],0))</f>
        <v>2</v>
      </c>
      <c r="O814" s="25">
        <f>IF(ISBLANK(ТаблДан[[#This Row],[Дата подготовки]]),0,(ТаблДан[Задержка подготовки]=0)+0)</f>
        <v>1</v>
      </c>
      <c r="P814" s="25">
        <f>IF(ISBLANK(ТаблДан[[#This Row],[Дата подготовки]]),0,1-ТаблДан[[#This Row],[Подготовка без задержки]])</f>
        <v>0</v>
      </c>
      <c r="Q814" s="25">
        <f>IF(ISBLANK(ТаблДан[[#This Row],[Дата отправки]]),0,(ТаблДан[[#This Row],[Задержка отправки]]=0)+0)</f>
        <v>1</v>
      </c>
      <c r="R814" s="25">
        <f>IF(ISBLANK(ТаблДан[[#This Row],[Дата отправки]]),0,1-ТаблДан[[#This Row],[Отправка 
без задержки]])</f>
        <v>0</v>
      </c>
      <c r="S814" s="77" t="str">
        <f>IF(COUNTBLANK(ТаблДан[[#This Row],[Дата подготовки]:[Периодичность]])&gt;0,"Пустые ячейки", "")</f>
        <v/>
      </c>
    </row>
    <row r="815" spans="2:19" hidden="1" x14ac:dyDescent="0.25">
      <c r="B815" s="1">
        <f>YEAR(IF(ISBLANK(ТаблДан[Срок подготовки]),ТаблДан[Срок отправки],ТаблДан[Срок подготовки]))</f>
        <v>2025</v>
      </c>
      <c r="C815" s="1" t="str">
        <f>TEXT(ТаблДан[[#This Row],[Срок подготовки]],"МММ")</f>
        <v>янв</v>
      </c>
      <c r="D815" s="28">
        <v>45667</v>
      </c>
      <c r="E815" s="21">
        <v>45670</v>
      </c>
      <c r="F815" s="32">
        <v>45670</v>
      </c>
      <c r="G815" s="21">
        <v>45672</v>
      </c>
      <c r="H815" s="31" t="s">
        <v>1</v>
      </c>
      <c r="I815" s="23" t="s">
        <v>13</v>
      </c>
      <c r="J815" s="24" t="s">
        <v>9</v>
      </c>
      <c r="K815" s="82">
        <f>MAX(ТаблДан[Дата подготовки]-ТаблДан[Срок подготовки],0)</f>
        <v>0</v>
      </c>
      <c r="L815" s="82">
        <f>MAX(ТаблДан[[#This Row],[Дата отправки]]-ТаблДан[[#This Row],[Срок отправки]],0)</f>
        <v>0</v>
      </c>
      <c r="M815" s="25">
        <f>IF(ISBLANK(ТаблДан[[#This Row],[Дата подготовки]]),0,-MIN(ТаблДан[Дата подготовки]-ТаблДан[Срок подготовки],0))</f>
        <v>3</v>
      </c>
      <c r="N815" s="25">
        <f>IF(ISBLANK(ТаблДан[[#This Row],[Дата отправки]]),0,-MIN(ТаблДан[Дата отправки]-ТаблДан[Срок отправки],0))</f>
        <v>2</v>
      </c>
      <c r="O815" s="25">
        <f>IF(ISBLANK(ТаблДан[[#This Row],[Дата подготовки]]),0,(ТаблДан[Задержка подготовки]=0)+0)</f>
        <v>1</v>
      </c>
      <c r="P815" s="25">
        <f>IF(ISBLANK(ТаблДан[[#This Row],[Дата подготовки]]),0,1-ТаблДан[[#This Row],[Подготовка без задержки]])</f>
        <v>0</v>
      </c>
      <c r="Q815" s="25">
        <f>IF(ISBLANK(ТаблДан[[#This Row],[Дата отправки]]),0,(ТаблДан[[#This Row],[Задержка отправки]]=0)+0)</f>
        <v>1</v>
      </c>
      <c r="R815" s="25">
        <f>IF(ISBLANK(ТаблДан[[#This Row],[Дата отправки]]),0,1-ТаблДан[[#This Row],[Отправка 
без задержки]])</f>
        <v>0</v>
      </c>
      <c r="S815" s="77" t="str">
        <f>IF(COUNTBLANK(ТаблДан[[#This Row],[Дата подготовки]:[Периодичность]])&gt;0,"Пустые ячейки", "")</f>
        <v/>
      </c>
    </row>
    <row r="816" spans="2:19" hidden="1" x14ac:dyDescent="0.25">
      <c r="B816" s="1">
        <f>YEAR(IF(ISBLANK(ТаблДан[Срок подготовки]),ТаблДан[Срок отправки],ТаблДан[Срок подготовки]))</f>
        <v>2025</v>
      </c>
      <c r="C816" s="1" t="str">
        <f>TEXT(ТаблДан[[#This Row],[Срок подготовки]],"МММ")</f>
        <v>янв</v>
      </c>
      <c r="D816" s="78">
        <v>45667</v>
      </c>
      <c r="E816" s="79">
        <v>45670</v>
      </c>
      <c r="F816" s="80">
        <v>45670</v>
      </c>
      <c r="G816" s="79">
        <v>45672</v>
      </c>
      <c r="H816" s="81" t="s">
        <v>1</v>
      </c>
      <c r="I816" s="23" t="s">
        <v>83</v>
      </c>
      <c r="J816" s="24" t="s">
        <v>9</v>
      </c>
      <c r="K816" s="82">
        <f>MAX(ТаблДан[Дата подготовки]-ТаблДан[Срок подготовки],0)</f>
        <v>0</v>
      </c>
      <c r="L816" s="82">
        <f>MAX(ТаблДан[[#This Row],[Дата отправки]]-ТаблДан[[#This Row],[Срок отправки]],0)</f>
        <v>0</v>
      </c>
      <c r="M816" s="25">
        <f>IF(ISBLANK(ТаблДан[[#This Row],[Дата подготовки]]),0,-MIN(ТаблДан[Дата подготовки]-ТаблДан[Срок подготовки],0))</f>
        <v>3</v>
      </c>
      <c r="N816" s="25">
        <f>IF(ISBLANK(ТаблДан[[#This Row],[Дата отправки]]),0,-MIN(ТаблДан[Дата отправки]-ТаблДан[Срок отправки],0))</f>
        <v>2</v>
      </c>
      <c r="O816" s="25">
        <f>IF(ISBLANK(ТаблДан[[#This Row],[Дата подготовки]]),0,(ТаблДан[Задержка подготовки]=0)+0)</f>
        <v>1</v>
      </c>
      <c r="P816" s="25">
        <f>IF(ISBLANK(ТаблДан[[#This Row],[Дата подготовки]]),0,1-ТаблДан[[#This Row],[Подготовка без задержки]])</f>
        <v>0</v>
      </c>
      <c r="Q816" s="25">
        <f>IF(ISBLANK(ТаблДан[[#This Row],[Дата отправки]]),0,(ТаблДан[[#This Row],[Задержка отправки]]=0)+0)</f>
        <v>1</v>
      </c>
      <c r="R816" s="25">
        <f>IF(ISBLANK(ТаблДан[[#This Row],[Дата отправки]]),0,1-ТаблДан[[#This Row],[Отправка 
без задержки]])</f>
        <v>0</v>
      </c>
      <c r="S816" s="77" t="str">
        <f>IF(COUNTBLANK(ТаблДан[[#This Row],[Дата подготовки]:[Периодичность]])&gt;0,"Пустые ячейки", "")</f>
        <v/>
      </c>
    </row>
    <row r="817" spans="2:19" hidden="1" x14ac:dyDescent="0.25">
      <c r="B817" s="1">
        <f>YEAR(IF(ISBLANK(ТаблДан[Срок подготовки]),ТаблДан[Срок отправки],ТаблДан[Срок подготовки]))</f>
        <v>2025</v>
      </c>
      <c r="C817" s="1" t="str">
        <f>TEXT(ТаблДан[[#This Row],[Срок подготовки]],"МММ")</f>
        <v>янв</v>
      </c>
      <c r="D817" s="78">
        <v>45667</v>
      </c>
      <c r="E817" s="79">
        <v>45670</v>
      </c>
      <c r="F817" s="80">
        <v>45670</v>
      </c>
      <c r="G817" s="79">
        <v>45672</v>
      </c>
      <c r="H817" s="81" t="s">
        <v>1</v>
      </c>
      <c r="I817" s="23" t="s">
        <v>69</v>
      </c>
      <c r="J817" s="24" t="s">
        <v>9</v>
      </c>
      <c r="K817" s="82">
        <f>MAX(ТаблДан[Дата подготовки]-ТаблДан[Срок подготовки],0)</f>
        <v>0</v>
      </c>
      <c r="L817" s="82">
        <f>MAX(ТаблДан[[#This Row],[Дата отправки]]-ТаблДан[[#This Row],[Срок отправки]],0)</f>
        <v>0</v>
      </c>
      <c r="M817" s="25">
        <f>IF(ISBLANK(ТаблДан[[#This Row],[Дата подготовки]]),0,-MIN(ТаблДан[Дата подготовки]-ТаблДан[Срок подготовки],0))</f>
        <v>3</v>
      </c>
      <c r="N817" s="25">
        <f>IF(ISBLANK(ТаблДан[[#This Row],[Дата отправки]]),0,-MIN(ТаблДан[Дата отправки]-ТаблДан[Срок отправки],0))</f>
        <v>2</v>
      </c>
      <c r="O817" s="25">
        <f>IF(ISBLANK(ТаблДан[[#This Row],[Дата подготовки]]),0,(ТаблДан[Задержка подготовки]=0)+0)</f>
        <v>1</v>
      </c>
      <c r="P817" s="25">
        <f>IF(ISBLANK(ТаблДан[[#This Row],[Дата подготовки]]),0,1-ТаблДан[[#This Row],[Подготовка без задержки]])</f>
        <v>0</v>
      </c>
      <c r="Q817" s="25">
        <f>IF(ISBLANK(ТаблДан[[#This Row],[Дата отправки]]),0,(ТаблДан[[#This Row],[Задержка отправки]]=0)+0)</f>
        <v>1</v>
      </c>
      <c r="R817" s="25">
        <f>IF(ISBLANK(ТаблДан[[#This Row],[Дата отправки]]),0,1-ТаблДан[[#This Row],[Отправка 
без задержки]])</f>
        <v>0</v>
      </c>
      <c r="S817" s="77" t="str">
        <f>IF(COUNTBLANK(ТаблДан[[#This Row],[Дата подготовки]:[Периодичность]])&gt;0,"Пустые ячейки", "")</f>
        <v/>
      </c>
    </row>
    <row r="818" spans="2:19" hidden="1" x14ac:dyDescent="0.25">
      <c r="B818" s="1">
        <f>YEAR(IF(ISBLANK(ТаблДан[Срок подготовки]),ТаблДан[Срок отправки],ТаблДан[Срок подготовки]))</f>
        <v>2025</v>
      </c>
      <c r="C818" s="1" t="str">
        <f>TEXT(ТаблДан[[#This Row],[Срок подготовки]],"МММ")</f>
        <v>янв</v>
      </c>
      <c r="D818" s="78">
        <v>45667</v>
      </c>
      <c r="E818" s="79">
        <v>45670</v>
      </c>
      <c r="F818" s="80">
        <v>45670</v>
      </c>
      <c r="G818" s="79">
        <v>45672</v>
      </c>
      <c r="H818" s="81" t="s">
        <v>1</v>
      </c>
      <c r="I818" s="23" t="s">
        <v>70</v>
      </c>
      <c r="J818" s="24" t="s">
        <v>9</v>
      </c>
      <c r="K818" s="82">
        <f>MAX(ТаблДан[Дата подготовки]-ТаблДан[Срок подготовки],0)</f>
        <v>0</v>
      </c>
      <c r="L818" s="82">
        <f>MAX(ТаблДан[[#This Row],[Дата отправки]]-ТаблДан[[#This Row],[Срок отправки]],0)</f>
        <v>0</v>
      </c>
      <c r="M818" s="25">
        <f>IF(ISBLANK(ТаблДан[[#This Row],[Дата подготовки]]),0,-MIN(ТаблДан[Дата подготовки]-ТаблДан[Срок подготовки],0))</f>
        <v>3</v>
      </c>
      <c r="N818" s="25">
        <f>IF(ISBLANK(ТаблДан[[#This Row],[Дата отправки]]),0,-MIN(ТаблДан[Дата отправки]-ТаблДан[Срок отправки],0))</f>
        <v>2</v>
      </c>
      <c r="O818" s="25">
        <f>IF(ISBLANK(ТаблДан[[#This Row],[Дата подготовки]]),0,(ТаблДан[Задержка подготовки]=0)+0)</f>
        <v>1</v>
      </c>
      <c r="P818" s="25">
        <f>IF(ISBLANK(ТаблДан[[#This Row],[Дата подготовки]]),0,1-ТаблДан[[#This Row],[Подготовка без задержки]])</f>
        <v>0</v>
      </c>
      <c r="Q818" s="25">
        <f>IF(ISBLANK(ТаблДан[[#This Row],[Дата отправки]]),0,(ТаблДан[[#This Row],[Задержка отправки]]=0)+0)</f>
        <v>1</v>
      </c>
      <c r="R818" s="25">
        <f>IF(ISBLANK(ТаблДан[[#This Row],[Дата отправки]]),0,1-ТаблДан[[#This Row],[Отправка 
без задержки]])</f>
        <v>0</v>
      </c>
      <c r="S818" s="77" t="str">
        <f>IF(COUNTBLANK(ТаблДан[[#This Row],[Дата подготовки]:[Периодичность]])&gt;0,"Пустые ячейки", "")</f>
        <v/>
      </c>
    </row>
    <row r="819" spans="2:19" hidden="1" x14ac:dyDescent="0.25">
      <c r="B819" s="1">
        <f>YEAR(IF(ISBLANK(ТаблДан[Срок подготовки]),ТаблДан[Срок отправки],ТаблДан[Срок подготовки]))</f>
        <v>2025</v>
      </c>
      <c r="C819" s="1" t="str">
        <f>TEXT(ТаблДан[[#This Row],[Срок подготовки]],"МММ")</f>
        <v>янв</v>
      </c>
      <c r="D819" s="78">
        <v>45667</v>
      </c>
      <c r="E819" s="79">
        <v>45670</v>
      </c>
      <c r="F819" s="80">
        <v>45670</v>
      </c>
      <c r="G819" s="79">
        <v>45672</v>
      </c>
      <c r="H819" s="81" t="s">
        <v>1</v>
      </c>
      <c r="I819" s="23" t="s">
        <v>84</v>
      </c>
      <c r="J819" s="24" t="s">
        <v>9</v>
      </c>
      <c r="K819" s="82">
        <f>MAX(ТаблДан[Дата подготовки]-ТаблДан[Срок подготовки],0)</f>
        <v>0</v>
      </c>
      <c r="L819" s="82">
        <f>MAX(ТаблДан[[#This Row],[Дата отправки]]-ТаблДан[[#This Row],[Срок отправки]],0)</f>
        <v>0</v>
      </c>
      <c r="M819" s="25">
        <f>IF(ISBLANK(ТаблДан[[#This Row],[Дата подготовки]]),0,-MIN(ТаблДан[Дата подготовки]-ТаблДан[Срок подготовки],0))</f>
        <v>3</v>
      </c>
      <c r="N819" s="25">
        <f>IF(ISBLANK(ТаблДан[[#This Row],[Дата отправки]]),0,-MIN(ТаблДан[Дата отправки]-ТаблДан[Срок отправки],0))</f>
        <v>2</v>
      </c>
      <c r="O819" s="25">
        <f>IF(ISBLANK(ТаблДан[[#This Row],[Дата подготовки]]),0,(ТаблДан[Задержка подготовки]=0)+0)</f>
        <v>1</v>
      </c>
      <c r="P819" s="25">
        <f>IF(ISBLANK(ТаблДан[[#This Row],[Дата подготовки]]),0,1-ТаблДан[[#This Row],[Подготовка без задержки]])</f>
        <v>0</v>
      </c>
      <c r="Q819" s="25">
        <f>IF(ISBLANK(ТаблДан[[#This Row],[Дата отправки]]),0,(ТаблДан[[#This Row],[Задержка отправки]]=0)+0)</f>
        <v>1</v>
      </c>
      <c r="R819" s="25">
        <f>IF(ISBLANK(ТаблДан[[#This Row],[Дата отправки]]),0,1-ТаблДан[[#This Row],[Отправка 
без задержки]])</f>
        <v>0</v>
      </c>
      <c r="S819" s="77" t="str">
        <f>IF(COUNTBLANK(ТаблДан[[#This Row],[Дата подготовки]:[Периодичность]])&gt;0,"Пустые ячейки", "")</f>
        <v/>
      </c>
    </row>
    <row r="820" spans="2:19" hidden="1" x14ac:dyDescent="0.25">
      <c r="B820" s="1">
        <f>YEAR(IF(ISBLANK(ТаблДан[Срок подготовки]),ТаблДан[Срок отправки],ТаблДан[Срок подготовки]))</f>
        <v>2025</v>
      </c>
      <c r="C820" s="1" t="str">
        <f>TEXT(ТаблДан[[#This Row],[Срок подготовки]],"МММ")</f>
        <v>янв</v>
      </c>
      <c r="D820" s="78">
        <v>45667</v>
      </c>
      <c r="E820" s="79">
        <v>45670</v>
      </c>
      <c r="F820" s="80">
        <v>45670</v>
      </c>
      <c r="G820" s="79">
        <v>45672</v>
      </c>
      <c r="H820" s="81" t="s">
        <v>1</v>
      </c>
      <c r="I820" s="23" t="s">
        <v>36</v>
      </c>
      <c r="J820" s="24" t="s">
        <v>9</v>
      </c>
      <c r="K820" s="82">
        <f>MAX(ТаблДан[Дата подготовки]-ТаблДан[Срок подготовки],0)</f>
        <v>0</v>
      </c>
      <c r="L820" s="82">
        <f>MAX(ТаблДан[[#This Row],[Дата отправки]]-ТаблДан[[#This Row],[Срок отправки]],0)</f>
        <v>0</v>
      </c>
      <c r="M820" s="25">
        <f>IF(ISBLANK(ТаблДан[[#This Row],[Дата подготовки]]),0,-MIN(ТаблДан[Дата подготовки]-ТаблДан[Срок подготовки],0))</f>
        <v>3</v>
      </c>
      <c r="N820" s="25">
        <f>IF(ISBLANK(ТаблДан[[#This Row],[Дата отправки]]),0,-MIN(ТаблДан[Дата отправки]-ТаблДан[Срок отправки],0))</f>
        <v>2</v>
      </c>
      <c r="O820" s="25">
        <f>IF(ISBLANK(ТаблДан[[#This Row],[Дата подготовки]]),0,(ТаблДан[Задержка подготовки]=0)+0)</f>
        <v>1</v>
      </c>
      <c r="P820" s="25">
        <f>IF(ISBLANK(ТаблДан[[#This Row],[Дата подготовки]]),0,1-ТаблДан[[#This Row],[Подготовка без задержки]])</f>
        <v>0</v>
      </c>
      <c r="Q820" s="25">
        <f>IF(ISBLANK(ТаблДан[[#This Row],[Дата отправки]]),0,(ТаблДан[[#This Row],[Задержка отправки]]=0)+0)</f>
        <v>1</v>
      </c>
      <c r="R820" s="25">
        <f>IF(ISBLANK(ТаблДан[[#This Row],[Дата отправки]]),0,1-ТаблДан[[#This Row],[Отправка 
без задержки]])</f>
        <v>0</v>
      </c>
      <c r="S820" s="77" t="str">
        <f>IF(COUNTBLANK(ТаблДан[[#This Row],[Дата подготовки]:[Периодичность]])&gt;0,"Пустые ячейки", "")</f>
        <v/>
      </c>
    </row>
    <row r="821" spans="2:19" hidden="1" x14ac:dyDescent="0.25">
      <c r="B821" s="1">
        <f>YEAR(IF(ISBLANK(ТаблДан[Срок подготовки]),ТаблДан[Срок отправки],ТаблДан[Срок подготовки]))</f>
        <v>2025</v>
      </c>
      <c r="C821" s="1" t="str">
        <f>TEXT(ТаблДан[[#This Row],[Срок подготовки]],"МММ")</f>
        <v>янв</v>
      </c>
      <c r="D821" s="78">
        <v>45654</v>
      </c>
      <c r="E821" s="79">
        <v>45670</v>
      </c>
      <c r="F821" s="78">
        <v>45667</v>
      </c>
      <c r="G821" s="79">
        <v>45672</v>
      </c>
      <c r="H821" s="81" t="s">
        <v>3</v>
      </c>
      <c r="I821" s="49" t="s">
        <v>23</v>
      </c>
      <c r="J821" s="24" t="s">
        <v>9</v>
      </c>
      <c r="K821" s="82">
        <f>MAX(ТаблДан[Дата подготовки]-ТаблДан[Срок подготовки],0)</f>
        <v>0</v>
      </c>
      <c r="L821" s="82">
        <f>MAX(ТаблДан[[#This Row],[Дата отправки]]-ТаблДан[[#This Row],[Срок отправки]],0)</f>
        <v>0</v>
      </c>
      <c r="M821" s="25">
        <f>IF(ISBLANK(ТаблДан[[#This Row],[Дата подготовки]]),0,-MIN(ТаблДан[Дата подготовки]-ТаблДан[Срок подготовки],0))</f>
        <v>16</v>
      </c>
      <c r="N821" s="25">
        <f>IF(ISBLANK(ТаблДан[[#This Row],[Дата отправки]]),0,-MIN(ТаблДан[Дата отправки]-ТаблДан[Срок отправки],0))</f>
        <v>5</v>
      </c>
      <c r="O821" s="25">
        <f>IF(ISBLANK(ТаблДан[[#This Row],[Дата подготовки]]),0,(ТаблДан[Задержка подготовки]=0)+0)</f>
        <v>1</v>
      </c>
      <c r="P821" s="25">
        <f>IF(ISBLANK(ТаблДан[[#This Row],[Дата подготовки]]),0,1-ТаблДан[[#This Row],[Подготовка без задержки]])</f>
        <v>0</v>
      </c>
      <c r="Q821" s="25">
        <f>IF(ISBLANK(ТаблДан[[#This Row],[Дата отправки]]),0,(ТаблДан[[#This Row],[Задержка отправки]]=0)+0)</f>
        <v>1</v>
      </c>
      <c r="R821" s="25">
        <f>IF(ISBLANK(ТаблДан[[#This Row],[Дата отправки]]),0,1-ТаблДан[[#This Row],[Отправка 
без задержки]])</f>
        <v>0</v>
      </c>
      <c r="S821" s="77" t="str">
        <f>IF(COUNTBLANK(ТаблДан[[#This Row],[Дата подготовки]:[Периодичность]])&gt;0,"Пустые ячейки", "")</f>
        <v/>
      </c>
    </row>
    <row r="822" spans="2:19" hidden="1" x14ac:dyDescent="0.25">
      <c r="B822" s="1">
        <f>YEAR(IF(ISBLANK(ТаблДан[Срок подготовки]),ТаблДан[Срок отправки],ТаблДан[Срок подготовки]))</f>
        <v>2025</v>
      </c>
      <c r="C822" s="1" t="str">
        <f>TEXT(ТаблДан[[#This Row],[Срок подготовки]],"МММ")</f>
        <v>янв</v>
      </c>
      <c r="D822" s="78">
        <v>45654</v>
      </c>
      <c r="E822" s="79">
        <v>45670</v>
      </c>
      <c r="F822" s="78">
        <v>45667</v>
      </c>
      <c r="G822" s="79">
        <v>45672</v>
      </c>
      <c r="H822" s="81" t="s">
        <v>3</v>
      </c>
      <c r="I822" s="49" t="s">
        <v>30</v>
      </c>
      <c r="J822" s="24" t="s">
        <v>9</v>
      </c>
      <c r="K822" s="82">
        <f>MAX(ТаблДан[Дата подготовки]-ТаблДан[Срок подготовки],0)</f>
        <v>0</v>
      </c>
      <c r="L822" s="82">
        <f>MAX(ТаблДан[[#This Row],[Дата отправки]]-ТаблДан[[#This Row],[Срок отправки]],0)</f>
        <v>0</v>
      </c>
      <c r="M822" s="25">
        <f>IF(ISBLANK(ТаблДан[[#This Row],[Дата подготовки]]),0,-MIN(ТаблДан[Дата подготовки]-ТаблДан[Срок подготовки],0))</f>
        <v>16</v>
      </c>
      <c r="N822" s="25">
        <f>IF(ISBLANK(ТаблДан[[#This Row],[Дата отправки]]),0,-MIN(ТаблДан[Дата отправки]-ТаблДан[Срок отправки],0))</f>
        <v>5</v>
      </c>
      <c r="O822" s="25">
        <f>IF(ISBLANK(ТаблДан[[#This Row],[Дата подготовки]]),0,(ТаблДан[Задержка подготовки]=0)+0)</f>
        <v>1</v>
      </c>
      <c r="P822" s="25">
        <f>IF(ISBLANK(ТаблДан[[#This Row],[Дата подготовки]]),0,1-ТаблДан[[#This Row],[Подготовка без задержки]])</f>
        <v>0</v>
      </c>
      <c r="Q822" s="25">
        <f>IF(ISBLANK(ТаблДан[[#This Row],[Дата отправки]]),0,(ТаблДан[[#This Row],[Задержка отправки]]=0)+0)</f>
        <v>1</v>
      </c>
      <c r="R822" s="25">
        <f>IF(ISBLANK(ТаблДан[[#This Row],[Дата отправки]]),0,1-ТаблДан[[#This Row],[Отправка 
без задержки]])</f>
        <v>0</v>
      </c>
      <c r="S822" s="77" t="str">
        <f>IF(COUNTBLANK(ТаблДан[[#This Row],[Дата подготовки]:[Периодичность]])&gt;0,"Пустые ячейки", "")</f>
        <v/>
      </c>
    </row>
    <row r="823" spans="2:19" hidden="1" x14ac:dyDescent="0.25">
      <c r="B823" s="1">
        <f>YEAR(IF(ISBLANK(ТаблДан[Срок подготовки]),ТаблДан[Срок отправки],ТаблДан[Срок подготовки]))</f>
        <v>2025</v>
      </c>
      <c r="C823" s="1" t="str">
        <f>TEXT(ТаблДан[[#This Row],[Срок подготовки]],"МММ")</f>
        <v>янв</v>
      </c>
      <c r="D823" s="78">
        <v>45654</v>
      </c>
      <c r="E823" s="79">
        <v>45670</v>
      </c>
      <c r="F823" s="78">
        <v>45667</v>
      </c>
      <c r="G823" s="79">
        <v>45672</v>
      </c>
      <c r="H823" s="81" t="s">
        <v>3</v>
      </c>
      <c r="I823" s="49" t="s">
        <v>53</v>
      </c>
      <c r="J823" s="24" t="s">
        <v>9</v>
      </c>
      <c r="K823" s="82">
        <f>MAX(ТаблДан[Дата подготовки]-ТаблДан[Срок подготовки],0)</f>
        <v>0</v>
      </c>
      <c r="L823" s="82">
        <f>MAX(ТаблДан[[#This Row],[Дата отправки]]-ТаблДан[[#This Row],[Срок отправки]],0)</f>
        <v>0</v>
      </c>
      <c r="M823" s="25">
        <f>IF(ISBLANK(ТаблДан[[#This Row],[Дата подготовки]]),0,-MIN(ТаблДан[Дата подготовки]-ТаблДан[Срок подготовки],0))</f>
        <v>16</v>
      </c>
      <c r="N823" s="25">
        <f>IF(ISBLANK(ТаблДан[[#This Row],[Дата отправки]]),0,-MIN(ТаблДан[Дата отправки]-ТаблДан[Срок отправки],0))</f>
        <v>5</v>
      </c>
      <c r="O823" s="25">
        <f>IF(ISBLANK(ТаблДан[[#This Row],[Дата подготовки]]),0,(ТаблДан[Задержка подготовки]=0)+0)</f>
        <v>1</v>
      </c>
      <c r="P823" s="25">
        <f>IF(ISBLANK(ТаблДан[[#This Row],[Дата подготовки]]),0,1-ТаблДан[[#This Row],[Подготовка без задержки]])</f>
        <v>0</v>
      </c>
      <c r="Q823" s="25">
        <f>IF(ISBLANK(ТаблДан[[#This Row],[Дата отправки]]),0,(ТаблДан[[#This Row],[Задержка отправки]]=0)+0)</f>
        <v>1</v>
      </c>
      <c r="R823" s="25">
        <f>IF(ISBLANK(ТаблДан[[#This Row],[Дата отправки]]),0,1-ТаблДан[[#This Row],[Отправка 
без задержки]])</f>
        <v>0</v>
      </c>
      <c r="S823" s="77" t="str">
        <f>IF(COUNTBLANK(ТаблДан[[#This Row],[Дата подготовки]:[Периодичность]])&gt;0,"Пустые ячейки", "")</f>
        <v/>
      </c>
    </row>
    <row r="824" spans="2:19" hidden="1" x14ac:dyDescent="0.25">
      <c r="B824" s="1">
        <f>YEAR(IF(ISBLANK(ТаблДан[Срок подготовки]),ТаблДан[Срок отправки],ТаблДан[Срок подготовки]))</f>
        <v>2025</v>
      </c>
      <c r="C824" s="1" t="str">
        <f>TEXT(ТаблДан[[#This Row],[Срок подготовки]],"МММ")</f>
        <v>янв</v>
      </c>
      <c r="D824" s="78">
        <v>45654</v>
      </c>
      <c r="E824" s="79">
        <v>45670</v>
      </c>
      <c r="F824" s="78">
        <v>45667</v>
      </c>
      <c r="G824" s="79">
        <v>45672</v>
      </c>
      <c r="H824" s="81" t="s">
        <v>3</v>
      </c>
      <c r="I824" s="49" t="s">
        <v>52</v>
      </c>
      <c r="J824" s="24" t="s">
        <v>9</v>
      </c>
      <c r="K824" s="82">
        <f>MAX(ТаблДан[Дата подготовки]-ТаблДан[Срок подготовки],0)</f>
        <v>0</v>
      </c>
      <c r="L824" s="82">
        <f>MAX(ТаблДан[[#This Row],[Дата отправки]]-ТаблДан[[#This Row],[Срок отправки]],0)</f>
        <v>0</v>
      </c>
      <c r="M824" s="25">
        <f>IF(ISBLANK(ТаблДан[[#This Row],[Дата подготовки]]),0,-MIN(ТаблДан[Дата подготовки]-ТаблДан[Срок подготовки],0))</f>
        <v>16</v>
      </c>
      <c r="N824" s="25">
        <f>IF(ISBLANK(ТаблДан[[#This Row],[Дата отправки]]),0,-MIN(ТаблДан[Дата отправки]-ТаблДан[Срок отправки],0))</f>
        <v>5</v>
      </c>
      <c r="O824" s="25">
        <f>IF(ISBLANK(ТаблДан[[#This Row],[Дата подготовки]]),0,(ТаблДан[Задержка подготовки]=0)+0)</f>
        <v>1</v>
      </c>
      <c r="P824" s="25">
        <f>IF(ISBLANK(ТаблДан[[#This Row],[Дата подготовки]]),0,1-ТаблДан[[#This Row],[Подготовка без задержки]])</f>
        <v>0</v>
      </c>
      <c r="Q824" s="25">
        <f>IF(ISBLANK(ТаблДан[[#This Row],[Дата отправки]]),0,(ТаблДан[[#This Row],[Задержка отправки]]=0)+0)</f>
        <v>1</v>
      </c>
      <c r="R824" s="25">
        <f>IF(ISBLANK(ТаблДан[[#This Row],[Дата отправки]]),0,1-ТаблДан[[#This Row],[Отправка 
без задержки]])</f>
        <v>0</v>
      </c>
      <c r="S824" s="77" t="str">
        <f>IF(COUNTBLANK(ТаблДан[[#This Row],[Дата подготовки]:[Периодичность]])&gt;0,"Пустые ячейки", "")</f>
        <v/>
      </c>
    </row>
    <row r="825" spans="2:19" hidden="1" x14ac:dyDescent="0.25">
      <c r="B825" s="1">
        <f>YEAR(IF(ISBLANK(ТаблДан[Срок подготовки]),ТаблДан[Срок отправки],ТаблДан[Срок подготовки]))</f>
        <v>2025</v>
      </c>
      <c r="C825" s="1" t="str">
        <f>TEXT(ТаблДан[[#This Row],[Срок подготовки]],"МММ")</f>
        <v>янв</v>
      </c>
      <c r="D825" s="78">
        <v>45654</v>
      </c>
      <c r="E825" s="79">
        <v>45670</v>
      </c>
      <c r="F825" s="78">
        <v>45667</v>
      </c>
      <c r="G825" s="79">
        <v>45672</v>
      </c>
      <c r="H825" s="81" t="s">
        <v>3</v>
      </c>
      <c r="I825" s="49" t="s">
        <v>20</v>
      </c>
      <c r="J825" s="24" t="s">
        <v>9</v>
      </c>
      <c r="K825" s="82">
        <f>MAX(ТаблДан[Дата подготовки]-ТаблДан[Срок подготовки],0)</f>
        <v>0</v>
      </c>
      <c r="L825" s="82">
        <f>MAX(ТаблДан[[#This Row],[Дата отправки]]-ТаблДан[[#This Row],[Срок отправки]],0)</f>
        <v>0</v>
      </c>
      <c r="M825" s="25">
        <f>IF(ISBLANK(ТаблДан[[#This Row],[Дата подготовки]]),0,-MIN(ТаблДан[Дата подготовки]-ТаблДан[Срок подготовки],0))</f>
        <v>16</v>
      </c>
      <c r="N825" s="25">
        <f>IF(ISBLANK(ТаблДан[[#This Row],[Дата отправки]]),0,-MIN(ТаблДан[Дата отправки]-ТаблДан[Срок отправки],0))</f>
        <v>5</v>
      </c>
      <c r="O825" s="25">
        <f>IF(ISBLANK(ТаблДан[[#This Row],[Дата подготовки]]),0,(ТаблДан[Задержка подготовки]=0)+0)</f>
        <v>1</v>
      </c>
      <c r="P825" s="25">
        <f>IF(ISBLANK(ТаблДан[[#This Row],[Дата подготовки]]),0,1-ТаблДан[[#This Row],[Подготовка без задержки]])</f>
        <v>0</v>
      </c>
      <c r="Q825" s="25">
        <f>IF(ISBLANK(ТаблДан[[#This Row],[Дата отправки]]),0,(ТаблДан[[#This Row],[Задержка отправки]]=0)+0)</f>
        <v>1</v>
      </c>
      <c r="R825" s="25">
        <f>IF(ISBLANK(ТаблДан[[#This Row],[Дата отправки]]),0,1-ТаблДан[[#This Row],[Отправка 
без задержки]])</f>
        <v>0</v>
      </c>
      <c r="S825" s="77" t="str">
        <f>IF(COUNTBLANK(ТаблДан[[#This Row],[Дата подготовки]:[Периодичность]])&gt;0,"Пустые ячейки", "")</f>
        <v/>
      </c>
    </row>
    <row r="826" spans="2:19" hidden="1" x14ac:dyDescent="0.25">
      <c r="B826" s="1">
        <f>YEAR(IF(ISBLANK(ТаблДан[Срок подготовки]),ТаблДан[Срок отправки],ТаблДан[Срок подготовки]))</f>
        <v>2025</v>
      </c>
      <c r="C826" s="1" t="str">
        <f>TEXT(ТаблДан[[#This Row],[Срок подготовки]],"МММ")</f>
        <v>янв</v>
      </c>
      <c r="D826" s="78">
        <v>45677</v>
      </c>
      <c r="E826" s="79">
        <v>45677</v>
      </c>
      <c r="F826" s="78">
        <v>45678</v>
      </c>
      <c r="G826" s="79">
        <v>45679</v>
      </c>
      <c r="H826" s="81" t="s">
        <v>3</v>
      </c>
      <c r="I826" s="49" t="s">
        <v>73</v>
      </c>
      <c r="J826" s="24" t="s">
        <v>9</v>
      </c>
      <c r="K826" s="82">
        <f>MAX(ТаблДан[Дата подготовки]-ТаблДан[Срок подготовки],0)</f>
        <v>0</v>
      </c>
      <c r="L826" s="82">
        <f>MAX(ТаблДан[[#This Row],[Дата отправки]]-ТаблДан[[#This Row],[Срок отправки]],0)</f>
        <v>0</v>
      </c>
      <c r="M826" s="25">
        <f>IF(ISBLANK(ТаблДан[[#This Row],[Дата подготовки]]),0,-MIN(ТаблДан[Дата подготовки]-ТаблДан[Срок подготовки],0))</f>
        <v>0</v>
      </c>
      <c r="N826" s="25">
        <f>IF(ISBLANK(ТаблДан[[#This Row],[Дата отправки]]),0,-MIN(ТаблДан[Дата отправки]-ТаблДан[Срок отправки],0))</f>
        <v>1</v>
      </c>
      <c r="O826" s="25">
        <f>IF(ISBLANK(ТаблДан[[#This Row],[Дата подготовки]]),0,(ТаблДан[Задержка подготовки]=0)+0)</f>
        <v>1</v>
      </c>
      <c r="P826" s="25">
        <f>IF(ISBLANK(ТаблДан[[#This Row],[Дата подготовки]]),0,1-ТаблДан[[#This Row],[Подготовка без задержки]])</f>
        <v>0</v>
      </c>
      <c r="Q826" s="25">
        <f>IF(ISBLANK(ТаблДан[[#This Row],[Дата отправки]]),0,(ТаблДан[[#This Row],[Задержка отправки]]=0)+0)</f>
        <v>1</v>
      </c>
      <c r="R826" s="25">
        <f>IF(ISBLANK(ТаблДан[[#This Row],[Дата отправки]]),0,1-ТаблДан[[#This Row],[Отправка 
без задержки]])</f>
        <v>0</v>
      </c>
      <c r="S826" s="77" t="str">
        <f>IF(COUNTBLANK(ТаблДан[[#This Row],[Дата подготовки]:[Периодичность]])&gt;0,"Пустые ячейки", "")</f>
        <v/>
      </c>
    </row>
    <row r="827" spans="2:19" hidden="1" x14ac:dyDescent="0.25">
      <c r="B827" s="1">
        <f>YEAR(IF(ISBLANK(ТаблДан[Срок подготовки]),ТаблДан[Срок отправки],ТаблДан[Срок подготовки]))</f>
        <v>2025</v>
      </c>
      <c r="C827" s="1" t="str">
        <f>TEXT(ТаблДан[[#This Row],[Срок подготовки]],"МММ")</f>
        <v>янв</v>
      </c>
      <c r="D827" s="78">
        <v>45637</v>
      </c>
      <c r="E827" s="79">
        <v>45670</v>
      </c>
      <c r="F827" s="78">
        <v>45642</v>
      </c>
      <c r="G827" s="79">
        <v>45672</v>
      </c>
      <c r="H827" s="81" t="s">
        <v>2</v>
      </c>
      <c r="I827" s="49" t="s">
        <v>65</v>
      </c>
      <c r="J827" s="24" t="s">
        <v>9</v>
      </c>
      <c r="K827" s="82">
        <f>MAX(ТаблДан[Дата подготовки]-ТаблДан[Срок подготовки],0)</f>
        <v>0</v>
      </c>
      <c r="L827" s="82">
        <f>MAX(ТаблДан[[#This Row],[Дата отправки]]-ТаблДан[[#This Row],[Срок отправки]],0)</f>
        <v>0</v>
      </c>
      <c r="M827" s="25">
        <f>IF(ISBLANK(ТаблДан[[#This Row],[Дата подготовки]]),0,-MIN(ТаблДан[Дата подготовки]-ТаблДан[Срок подготовки],0))</f>
        <v>33</v>
      </c>
      <c r="N827" s="25">
        <f>IF(ISBLANK(ТаблДан[[#This Row],[Дата отправки]]),0,-MIN(ТаблДан[Дата отправки]-ТаблДан[Срок отправки],0))</f>
        <v>30</v>
      </c>
      <c r="O827" s="25">
        <f>IF(ISBLANK(ТаблДан[[#This Row],[Дата подготовки]]),0,(ТаблДан[Задержка подготовки]=0)+0)</f>
        <v>1</v>
      </c>
      <c r="P827" s="25">
        <f>IF(ISBLANK(ТаблДан[[#This Row],[Дата подготовки]]),0,1-ТаблДан[[#This Row],[Подготовка без задержки]])</f>
        <v>0</v>
      </c>
      <c r="Q827" s="25">
        <f>IF(ISBLANK(ТаблДан[[#This Row],[Дата отправки]]),0,(ТаблДан[[#This Row],[Задержка отправки]]=0)+0)</f>
        <v>1</v>
      </c>
      <c r="R827" s="25">
        <f>IF(ISBLANK(ТаблДан[[#This Row],[Дата отправки]]),0,1-ТаблДан[[#This Row],[Отправка 
без задержки]])</f>
        <v>0</v>
      </c>
      <c r="S827" s="77" t="str">
        <f>IF(COUNTBLANK(ТаблДан[[#This Row],[Дата подготовки]:[Периодичность]])&gt;0,"Пустые ячейки", "")</f>
        <v/>
      </c>
    </row>
    <row r="828" spans="2:19" hidden="1" x14ac:dyDescent="0.25">
      <c r="B828" s="1">
        <f>YEAR(IF(ISBLANK(ТаблДан[Срок подготовки]),ТаблДан[Срок отправки],ТаблДан[Срок подготовки]))</f>
        <v>2025</v>
      </c>
      <c r="C828" s="1" t="str">
        <f>TEXT(ТаблДан[[#This Row],[Срок подготовки]],"МММ")</f>
        <v>янв</v>
      </c>
      <c r="D828" s="79">
        <v>45673</v>
      </c>
      <c r="E828" s="79">
        <v>45673</v>
      </c>
      <c r="F828" s="78">
        <v>45674</v>
      </c>
      <c r="G828" s="79">
        <v>45677</v>
      </c>
      <c r="H828" s="81" t="s">
        <v>5</v>
      </c>
      <c r="I828" s="63" t="s">
        <v>40</v>
      </c>
      <c r="J828" s="24" t="s">
        <v>12</v>
      </c>
      <c r="K828" s="82">
        <f>MAX(ТаблДан[Дата подготовки]-ТаблДан[Срок подготовки],0)</f>
        <v>0</v>
      </c>
      <c r="L828" s="82">
        <f>MAX(ТаблДан[[#This Row],[Дата отправки]]-ТаблДан[[#This Row],[Срок отправки]],0)</f>
        <v>0</v>
      </c>
      <c r="M828" s="25">
        <f>IF(ISBLANK(ТаблДан[[#This Row],[Дата подготовки]]),0,-MIN(ТаблДан[Дата подготовки]-ТаблДан[Срок подготовки],0))</f>
        <v>0</v>
      </c>
      <c r="N828" s="25">
        <f>IF(ISBLANK(ТаблДан[[#This Row],[Дата отправки]]),0,-MIN(ТаблДан[Дата отправки]-ТаблДан[Срок отправки],0))</f>
        <v>3</v>
      </c>
      <c r="O828" s="25">
        <f>IF(ISBLANK(ТаблДан[[#This Row],[Дата подготовки]]),0,(ТаблДан[Задержка подготовки]=0)+0)</f>
        <v>1</v>
      </c>
      <c r="P828" s="25">
        <f>IF(ISBLANK(ТаблДан[[#This Row],[Дата подготовки]]),0,1-ТаблДан[[#This Row],[Подготовка без задержки]])</f>
        <v>0</v>
      </c>
      <c r="Q828" s="25">
        <f>IF(ISBLANK(ТаблДан[[#This Row],[Дата отправки]]),0,(ТаблДан[[#This Row],[Задержка отправки]]=0)+0)</f>
        <v>1</v>
      </c>
      <c r="R828" s="25">
        <f>IF(ISBLANK(ТаблДан[[#This Row],[Дата отправки]]),0,1-ТаблДан[[#This Row],[Отправка 
без задержки]])</f>
        <v>0</v>
      </c>
      <c r="S828" s="77" t="str">
        <f>IF(COUNTBLANK(ТаблДан[[#This Row],[Дата подготовки]:[Периодичность]])&gt;0,"Пустые ячейки", "")</f>
        <v/>
      </c>
    </row>
    <row r="829" spans="2:19" hidden="1" x14ac:dyDescent="0.25">
      <c r="B829" s="1">
        <f>YEAR(IF(ISBLANK(ТаблДан[Срок подготовки]),ТаблДан[Срок отправки],ТаблДан[Срок подготовки]))</f>
        <v>2025</v>
      </c>
      <c r="C829" s="1" t="str">
        <f>TEXT(ТаблДан[[#This Row],[Срок подготовки]],"МММ")</f>
        <v>янв</v>
      </c>
      <c r="D829" s="79">
        <v>45679</v>
      </c>
      <c r="E829" s="79">
        <v>45685</v>
      </c>
      <c r="F829" s="78">
        <v>45684</v>
      </c>
      <c r="G829" s="79">
        <v>45687</v>
      </c>
      <c r="H829" s="81" t="s">
        <v>5</v>
      </c>
      <c r="I829" s="63" t="s">
        <v>29</v>
      </c>
      <c r="J829" s="24" t="s">
        <v>11</v>
      </c>
      <c r="K829" s="82">
        <f>MAX(ТаблДан[Дата подготовки]-ТаблДан[Срок подготовки],0)</f>
        <v>0</v>
      </c>
      <c r="L829" s="82">
        <f>MAX(ТаблДан[[#This Row],[Дата отправки]]-ТаблДан[[#This Row],[Срок отправки]],0)</f>
        <v>0</v>
      </c>
      <c r="M829" s="25">
        <f>IF(ISBLANK(ТаблДан[[#This Row],[Дата подготовки]]),0,-MIN(ТаблДан[Дата подготовки]-ТаблДан[Срок подготовки],0))</f>
        <v>6</v>
      </c>
      <c r="N829" s="25">
        <f>IF(ISBLANK(ТаблДан[[#This Row],[Дата отправки]]),0,-MIN(ТаблДан[Дата отправки]-ТаблДан[Срок отправки],0))</f>
        <v>3</v>
      </c>
      <c r="O829" s="25">
        <f>IF(ISBLANK(ТаблДан[[#This Row],[Дата подготовки]]),0,(ТаблДан[Задержка подготовки]=0)+0)</f>
        <v>1</v>
      </c>
      <c r="P829" s="25">
        <f>IF(ISBLANK(ТаблДан[[#This Row],[Дата подготовки]]),0,1-ТаблДан[[#This Row],[Подготовка без задержки]])</f>
        <v>0</v>
      </c>
      <c r="Q829" s="25">
        <f>IF(ISBLANK(ТаблДан[[#This Row],[Дата отправки]]),0,(ТаблДан[[#This Row],[Задержка отправки]]=0)+0)</f>
        <v>1</v>
      </c>
      <c r="R829" s="25">
        <f>IF(ISBLANK(ТаблДан[[#This Row],[Дата отправки]]),0,1-ТаблДан[[#This Row],[Отправка 
без задержки]])</f>
        <v>0</v>
      </c>
      <c r="S829" s="77" t="str">
        <f>IF(COUNTBLANK(ТаблДан[[#This Row],[Дата подготовки]:[Периодичность]])&gt;0,"Пустые ячейки", "")</f>
        <v/>
      </c>
    </row>
    <row r="830" spans="2:19" hidden="1" x14ac:dyDescent="0.25">
      <c r="B830" s="1">
        <f>YEAR(IF(ISBLANK(ТаблДан[Срок подготовки]),ТаблДан[Срок отправки],ТаблДан[Срок подготовки]))</f>
        <v>2025</v>
      </c>
      <c r="C830" s="1" t="str">
        <f>TEXT(ТаблДан[[#This Row],[Срок подготовки]],"МММ")</f>
        <v>янв</v>
      </c>
      <c r="D830" s="79">
        <v>45679</v>
      </c>
      <c r="E830" s="79">
        <v>45685</v>
      </c>
      <c r="F830" s="78">
        <v>45684</v>
      </c>
      <c r="G830" s="79">
        <v>45687</v>
      </c>
      <c r="H830" s="81" t="s">
        <v>5</v>
      </c>
      <c r="I830" s="63" t="s">
        <v>28</v>
      </c>
      <c r="J830" s="24" t="s">
        <v>11</v>
      </c>
      <c r="K830" s="82">
        <f>MAX(ТаблДан[Дата подготовки]-ТаблДан[Срок подготовки],0)</f>
        <v>0</v>
      </c>
      <c r="L830" s="82">
        <f>MAX(ТаблДан[[#This Row],[Дата отправки]]-ТаблДан[[#This Row],[Срок отправки]],0)</f>
        <v>0</v>
      </c>
      <c r="M830" s="25">
        <f>IF(ISBLANK(ТаблДан[[#This Row],[Дата подготовки]]),0,-MIN(ТаблДан[Дата подготовки]-ТаблДан[Срок подготовки],0))</f>
        <v>6</v>
      </c>
      <c r="N830" s="25">
        <f>IF(ISBLANK(ТаблДан[[#This Row],[Дата отправки]]),0,-MIN(ТаблДан[Дата отправки]-ТаблДан[Срок отправки],0))</f>
        <v>3</v>
      </c>
      <c r="O830" s="25">
        <f>IF(ISBLANK(ТаблДан[[#This Row],[Дата подготовки]]),0,(ТаблДан[Задержка подготовки]=0)+0)</f>
        <v>1</v>
      </c>
      <c r="P830" s="25">
        <f>IF(ISBLANK(ТаблДан[[#This Row],[Дата подготовки]]),0,1-ТаблДан[[#This Row],[Подготовка без задержки]])</f>
        <v>0</v>
      </c>
      <c r="Q830" s="25">
        <f>IF(ISBLANK(ТаблДан[[#This Row],[Дата отправки]]),0,(ТаблДан[[#This Row],[Задержка отправки]]=0)+0)</f>
        <v>1</v>
      </c>
      <c r="R830" s="25">
        <f>IF(ISBLANK(ТаблДан[[#This Row],[Дата отправки]]),0,1-ТаблДан[[#This Row],[Отправка 
без задержки]])</f>
        <v>0</v>
      </c>
      <c r="S830" s="77" t="str">
        <f>IF(COUNTBLANK(ТаблДан[[#This Row],[Дата подготовки]:[Периодичность]])&gt;0,"Пустые ячейки", "")</f>
        <v/>
      </c>
    </row>
    <row r="831" spans="2:19" hidden="1" x14ac:dyDescent="0.25">
      <c r="B831" s="1">
        <f>YEAR(IF(ISBLANK(ТаблДан[Срок подготовки]),ТаблДан[Срок отправки],ТаблДан[Срок подготовки]))</f>
        <v>2025</v>
      </c>
      <c r="C831" s="1" t="str">
        <f>TEXT(ТаблДан[[#This Row],[Срок подготовки]],"МММ")</f>
        <v>янв</v>
      </c>
      <c r="D831" s="79">
        <v>45679</v>
      </c>
      <c r="E831" s="79">
        <v>45685</v>
      </c>
      <c r="F831" s="78">
        <v>45684</v>
      </c>
      <c r="G831" s="79">
        <v>45687</v>
      </c>
      <c r="H831" s="81" t="s">
        <v>5</v>
      </c>
      <c r="I831" s="63" t="s">
        <v>75</v>
      </c>
      <c r="J831" s="24" t="s">
        <v>11</v>
      </c>
      <c r="K831" s="82">
        <f>MAX(ТаблДан[Дата подготовки]-ТаблДан[Срок подготовки],0)</f>
        <v>0</v>
      </c>
      <c r="L831" s="82">
        <f>MAX(ТаблДан[[#This Row],[Дата отправки]]-ТаблДан[[#This Row],[Срок отправки]],0)</f>
        <v>0</v>
      </c>
      <c r="M831" s="25">
        <f>IF(ISBLANK(ТаблДан[[#This Row],[Дата подготовки]]),0,-MIN(ТаблДан[Дата подготовки]-ТаблДан[Срок подготовки],0))</f>
        <v>6</v>
      </c>
      <c r="N831" s="25">
        <f>IF(ISBLANK(ТаблДан[[#This Row],[Дата отправки]]),0,-MIN(ТаблДан[Дата отправки]-ТаблДан[Срок отправки],0))</f>
        <v>3</v>
      </c>
      <c r="O831" s="25">
        <f>IF(ISBLANK(ТаблДан[[#This Row],[Дата подготовки]]),0,(ТаблДан[Задержка подготовки]=0)+0)</f>
        <v>1</v>
      </c>
      <c r="P831" s="25">
        <f>IF(ISBLANK(ТаблДан[[#This Row],[Дата подготовки]]),0,1-ТаблДан[[#This Row],[Подготовка без задержки]])</f>
        <v>0</v>
      </c>
      <c r="Q831" s="25">
        <f>IF(ISBLANK(ТаблДан[[#This Row],[Дата отправки]]),0,(ТаблДан[[#This Row],[Задержка отправки]]=0)+0)</f>
        <v>1</v>
      </c>
      <c r="R831" s="25">
        <f>IF(ISBLANK(ТаблДан[[#This Row],[Дата отправки]]),0,1-ТаблДан[[#This Row],[Отправка 
без задержки]])</f>
        <v>0</v>
      </c>
      <c r="S831" s="77" t="str">
        <f>IF(COUNTBLANK(ТаблДан[[#This Row],[Дата подготовки]:[Периодичность]])&gt;0,"Пустые ячейки", "")</f>
        <v/>
      </c>
    </row>
    <row r="832" spans="2:19" hidden="1" x14ac:dyDescent="0.25">
      <c r="B832" s="1">
        <f>YEAR(IF(ISBLANK(ТаблДан[Срок подготовки]),ТаблДан[Срок отправки],ТаблДан[Срок подготовки]))</f>
        <v>2025</v>
      </c>
      <c r="C832" s="1" t="str">
        <f>TEXT(ТаблДан[[#This Row],[Срок подготовки]],"МММ")</f>
        <v>янв</v>
      </c>
      <c r="D832" s="79">
        <v>45679</v>
      </c>
      <c r="E832" s="79">
        <v>45685</v>
      </c>
      <c r="F832" s="78">
        <v>45684</v>
      </c>
      <c r="G832" s="79">
        <v>45687</v>
      </c>
      <c r="H832" s="81" t="s">
        <v>5</v>
      </c>
      <c r="I832" s="63" t="s">
        <v>74</v>
      </c>
      <c r="J832" s="24" t="s">
        <v>11</v>
      </c>
      <c r="K832" s="82">
        <f>MAX(ТаблДан[Дата подготовки]-ТаблДан[Срок подготовки],0)</f>
        <v>0</v>
      </c>
      <c r="L832" s="82">
        <f>MAX(ТаблДан[[#This Row],[Дата отправки]]-ТаблДан[[#This Row],[Срок отправки]],0)</f>
        <v>0</v>
      </c>
      <c r="M832" s="25">
        <f>IF(ISBLANK(ТаблДан[[#This Row],[Дата подготовки]]),0,-MIN(ТаблДан[Дата подготовки]-ТаблДан[Срок подготовки],0))</f>
        <v>6</v>
      </c>
      <c r="N832" s="25">
        <f>IF(ISBLANK(ТаблДан[[#This Row],[Дата отправки]]),0,-MIN(ТаблДан[Дата отправки]-ТаблДан[Срок отправки],0))</f>
        <v>3</v>
      </c>
      <c r="O832" s="25">
        <f>IF(ISBLANK(ТаблДан[[#This Row],[Дата подготовки]]),0,(ТаблДан[Задержка подготовки]=0)+0)</f>
        <v>1</v>
      </c>
      <c r="P832" s="25">
        <f>IF(ISBLANK(ТаблДан[[#This Row],[Дата подготовки]]),0,1-ТаблДан[[#This Row],[Подготовка без задержки]])</f>
        <v>0</v>
      </c>
      <c r="Q832" s="25">
        <f>IF(ISBLANK(ТаблДан[[#This Row],[Дата отправки]]),0,(ТаблДан[[#This Row],[Задержка отправки]]=0)+0)</f>
        <v>1</v>
      </c>
      <c r="R832" s="25">
        <f>IF(ISBLANK(ТаблДан[[#This Row],[Дата отправки]]),0,1-ТаблДан[[#This Row],[Отправка 
без задержки]])</f>
        <v>0</v>
      </c>
      <c r="S832" s="77" t="str">
        <f>IF(COUNTBLANK(ТаблДан[[#This Row],[Дата подготовки]:[Периодичность]])&gt;0,"Пустые ячейки", "")</f>
        <v/>
      </c>
    </row>
    <row r="833" spans="2:19" hidden="1" x14ac:dyDescent="0.25">
      <c r="B833" s="1">
        <f>YEAR(IF(ISBLANK(ТаблДан[Срок подготовки]),ТаблДан[Срок отправки],ТаблДан[Срок подготовки]))</f>
        <v>2025</v>
      </c>
      <c r="C833" s="1" t="str">
        <f>TEXT(ТаблДан[[#This Row],[Срок подготовки]],"МММ")</f>
        <v>янв</v>
      </c>
      <c r="D833" s="79">
        <v>45671</v>
      </c>
      <c r="E833" s="79">
        <v>45685</v>
      </c>
      <c r="F833" s="78">
        <v>45674</v>
      </c>
      <c r="G833" s="79">
        <v>45687</v>
      </c>
      <c r="H833" s="81" t="s">
        <v>6</v>
      </c>
      <c r="I833" s="63" t="s">
        <v>67</v>
      </c>
      <c r="J833" s="24" t="s">
        <v>11</v>
      </c>
      <c r="K833" s="82">
        <f>MAX(ТаблДан[Дата подготовки]-ТаблДан[Срок подготовки],0)</f>
        <v>0</v>
      </c>
      <c r="L833" s="82">
        <f>MAX(ТаблДан[[#This Row],[Дата отправки]]-ТаблДан[[#This Row],[Срок отправки]],0)</f>
        <v>0</v>
      </c>
      <c r="M833" s="25">
        <f>IF(ISBLANK(ТаблДан[[#This Row],[Дата подготовки]]),0,-MIN(ТаблДан[Дата подготовки]-ТаблДан[Срок подготовки],0))</f>
        <v>14</v>
      </c>
      <c r="N833" s="25">
        <f>IF(ISBLANK(ТаблДан[[#This Row],[Дата отправки]]),0,-MIN(ТаблДан[Дата отправки]-ТаблДан[Срок отправки],0))</f>
        <v>13</v>
      </c>
      <c r="O833" s="25">
        <f>IF(ISBLANK(ТаблДан[[#This Row],[Дата подготовки]]),0,(ТаблДан[Задержка подготовки]=0)+0)</f>
        <v>1</v>
      </c>
      <c r="P833" s="25">
        <f>IF(ISBLANK(ТаблДан[[#This Row],[Дата подготовки]]),0,1-ТаблДан[[#This Row],[Подготовка без задержки]])</f>
        <v>0</v>
      </c>
      <c r="Q833" s="25">
        <f>IF(ISBLANK(ТаблДан[[#This Row],[Дата отправки]]),0,(ТаблДан[[#This Row],[Задержка отправки]]=0)+0)</f>
        <v>1</v>
      </c>
      <c r="R833" s="25">
        <f>IF(ISBLANK(ТаблДан[[#This Row],[Дата отправки]]),0,1-ТаблДан[[#This Row],[Отправка 
без задержки]])</f>
        <v>0</v>
      </c>
      <c r="S833" s="77" t="str">
        <f>IF(COUNTBLANK(ТаблДан[[#This Row],[Дата подготовки]:[Периодичность]])&gt;0,"Пустые ячейки", "")</f>
        <v/>
      </c>
    </row>
    <row r="834" spans="2:19" hidden="1" x14ac:dyDescent="0.25">
      <c r="B834" s="1">
        <f>YEAR(IF(ISBLANK(ТаблДан[Срок подготовки]),ТаблДан[Срок отправки],ТаблДан[Срок подготовки]))</f>
        <v>2025</v>
      </c>
      <c r="C834" s="1" t="str">
        <f>TEXT(ТаблДан[[#This Row],[Срок подготовки]],"МММ")</f>
        <v>янв</v>
      </c>
      <c r="D834" s="79">
        <v>45685</v>
      </c>
      <c r="E834" s="79">
        <v>45685</v>
      </c>
      <c r="F834" s="79">
        <v>45685</v>
      </c>
      <c r="G834" s="79">
        <v>45687</v>
      </c>
      <c r="H834" s="81" t="s">
        <v>115</v>
      </c>
      <c r="I834" s="63" t="s">
        <v>22</v>
      </c>
      <c r="J834" s="24" t="s">
        <v>11</v>
      </c>
      <c r="K834" s="82">
        <f>MAX(ТаблДан[Дата подготовки]-ТаблДан[Срок подготовки],0)</f>
        <v>0</v>
      </c>
      <c r="L834" s="82">
        <f>MAX(ТаблДан[[#This Row],[Дата отправки]]-ТаблДан[[#This Row],[Срок отправки]],0)</f>
        <v>0</v>
      </c>
      <c r="M834" s="25">
        <f>IF(ISBLANK(ТаблДан[[#This Row],[Дата подготовки]]),0,-MIN(ТаблДан[Дата подготовки]-ТаблДан[Срок подготовки],0))</f>
        <v>0</v>
      </c>
      <c r="N834" s="25">
        <f>IF(ISBLANK(ТаблДан[[#This Row],[Дата отправки]]),0,-MIN(ТаблДан[Дата отправки]-ТаблДан[Срок отправки],0))</f>
        <v>2</v>
      </c>
      <c r="O834" s="25">
        <f>IF(ISBLANK(ТаблДан[[#This Row],[Дата подготовки]]),0,(ТаблДан[Задержка подготовки]=0)+0)</f>
        <v>1</v>
      </c>
      <c r="P834" s="25">
        <f>IF(ISBLANK(ТаблДан[[#This Row],[Дата подготовки]]),0,1-ТаблДан[[#This Row],[Подготовка без задержки]])</f>
        <v>0</v>
      </c>
      <c r="Q834" s="25">
        <f>IF(ISBLANK(ТаблДан[[#This Row],[Дата отправки]]),0,(ТаблДан[[#This Row],[Задержка отправки]]=0)+0)</f>
        <v>1</v>
      </c>
      <c r="R834" s="25">
        <f>IF(ISBLANK(ТаблДан[[#This Row],[Дата отправки]]),0,1-ТаблДан[[#This Row],[Отправка 
без задержки]])</f>
        <v>0</v>
      </c>
      <c r="S834" s="77" t="str">
        <f>IF(COUNTBLANK(ТаблДан[[#This Row],[Дата подготовки]:[Периодичность]])&gt;0,"Пустые ячейки", "")</f>
        <v/>
      </c>
    </row>
    <row r="835" spans="2:19" hidden="1" x14ac:dyDescent="0.25">
      <c r="B835" s="1">
        <f>YEAR(IF(ISBLANK(ТаблДан[Срок подготовки]),ТаблДан[Срок отправки],ТаблДан[Срок подготовки]))</f>
        <v>2025</v>
      </c>
      <c r="C835" s="1" t="str">
        <f>TEXT(ТаблДан[[#This Row],[Срок подготовки]],"МММ")</f>
        <v>янв</v>
      </c>
      <c r="D835" s="79">
        <v>45619</v>
      </c>
      <c r="E835" s="79">
        <v>45677</v>
      </c>
      <c r="F835" s="79">
        <v>45624</v>
      </c>
      <c r="G835" s="79">
        <v>45679</v>
      </c>
      <c r="H835" s="81" t="s">
        <v>115</v>
      </c>
      <c r="I835" s="63" t="s">
        <v>35</v>
      </c>
      <c r="J835" s="24" t="s">
        <v>11</v>
      </c>
      <c r="K835" s="82">
        <f>MAX(ТаблДан[Дата подготовки]-ТаблДан[Срок подготовки],0)</f>
        <v>0</v>
      </c>
      <c r="L835" s="82">
        <f>MAX(ТаблДан[[#This Row],[Дата отправки]]-ТаблДан[[#This Row],[Срок отправки]],0)</f>
        <v>0</v>
      </c>
      <c r="M835" s="25">
        <f>IF(ISBLANK(ТаблДан[[#This Row],[Дата подготовки]]),0,-MIN(ТаблДан[Дата подготовки]-ТаблДан[Срок подготовки],0))</f>
        <v>58</v>
      </c>
      <c r="N835" s="25">
        <f>IF(ISBLANK(ТаблДан[[#This Row],[Дата отправки]]),0,-MIN(ТаблДан[Дата отправки]-ТаблДан[Срок отправки],0))</f>
        <v>55</v>
      </c>
      <c r="O835" s="25">
        <f>IF(ISBLANK(ТаблДан[[#This Row],[Дата подготовки]]),0,(ТаблДан[Задержка подготовки]=0)+0)</f>
        <v>1</v>
      </c>
      <c r="P835" s="25">
        <f>IF(ISBLANK(ТаблДан[[#This Row],[Дата подготовки]]),0,1-ТаблДан[[#This Row],[Подготовка без задержки]])</f>
        <v>0</v>
      </c>
      <c r="Q835" s="25">
        <f>IF(ISBLANK(ТаблДан[[#This Row],[Дата отправки]]),0,(ТаблДан[[#This Row],[Задержка отправки]]=0)+0)</f>
        <v>1</v>
      </c>
      <c r="R835" s="25">
        <f>IF(ISBLANK(ТаблДан[[#This Row],[Дата отправки]]),0,1-ТаблДан[[#This Row],[Отправка 
без задержки]])</f>
        <v>0</v>
      </c>
      <c r="S835" s="77" t="str">
        <f>IF(COUNTBLANK(ТаблДан[[#This Row],[Дата подготовки]:[Периодичность]])&gt;0,"Пустые ячейки", "")</f>
        <v/>
      </c>
    </row>
    <row r="836" spans="2:19" hidden="1" x14ac:dyDescent="0.25">
      <c r="B836" s="1">
        <f>YEAR(IF(ISBLANK(ТаблДан[Срок подготовки]),ТаблДан[Срок отправки],ТаблДан[Срок подготовки]))</f>
        <v>2025</v>
      </c>
      <c r="C836" s="1" t="str">
        <f>TEXT(ТаблДан[[#This Row],[Срок подготовки]],"МММ")</f>
        <v>янв</v>
      </c>
      <c r="D836" s="79">
        <v>45619</v>
      </c>
      <c r="E836" s="79">
        <v>45677</v>
      </c>
      <c r="F836" s="79">
        <v>45624</v>
      </c>
      <c r="G836" s="79">
        <v>45679</v>
      </c>
      <c r="H836" s="81" t="s">
        <v>115</v>
      </c>
      <c r="I836" s="63" t="s">
        <v>66</v>
      </c>
      <c r="J836" s="24" t="s">
        <v>11</v>
      </c>
      <c r="K836" s="82">
        <f>MAX(ТаблДан[Дата подготовки]-ТаблДан[Срок подготовки],0)</f>
        <v>0</v>
      </c>
      <c r="L836" s="82">
        <f>MAX(ТаблДан[[#This Row],[Дата отправки]]-ТаблДан[[#This Row],[Срок отправки]],0)</f>
        <v>0</v>
      </c>
      <c r="M836" s="25">
        <f>IF(ISBLANK(ТаблДан[[#This Row],[Дата подготовки]]),0,-MIN(ТаблДан[Дата подготовки]-ТаблДан[Срок подготовки],0))</f>
        <v>58</v>
      </c>
      <c r="N836" s="25">
        <f>IF(ISBLANK(ТаблДан[[#This Row],[Дата отправки]]),0,-MIN(ТаблДан[Дата отправки]-ТаблДан[Срок отправки],0))</f>
        <v>55</v>
      </c>
      <c r="O836" s="25">
        <f>IF(ISBLANK(ТаблДан[[#This Row],[Дата подготовки]]),0,(ТаблДан[Задержка подготовки]=0)+0)</f>
        <v>1</v>
      </c>
      <c r="P836" s="25">
        <f>IF(ISBLANK(ТаблДан[[#This Row],[Дата подготовки]]),0,1-ТаблДан[[#This Row],[Подготовка без задержки]])</f>
        <v>0</v>
      </c>
      <c r="Q836" s="25">
        <f>IF(ISBLANK(ТаблДан[[#This Row],[Дата отправки]]),0,(ТаблДан[[#This Row],[Задержка отправки]]=0)+0)</f>
        <v>1</v>
      </c>
      <c r="R836" s="25">
        <f>IF(ISBLANK(ТаблДан[[#This Row],[Дата отправки]]),0,1-ТаблДан[[#This Row],[Отправка 
без задержки]])</f>
        <v>0</v>
      </c>
      <c r="S836" s="77" t="str">
        <f>IF(COUNTBLANK(ТаблДан[[#This Row],[Дата подготовки]:[Периодичность]])&gt;0,"Пустые ячейки", "")</f>
        <v/>
      </c>
    </row>
    <row r="837" spans="2:19" hidden="1" x14ac:dyDescent="0.25">
      <c r="B837" s="1">
        <f>YEAR(IF(ISBLANK(ТаблДан[Срок подготовки]),ТаблДан[Срок отправки],ТаблДан[Срок подготовки]))</f>
        <v>2025</v>
      </c>
      <c r="C837" s="1" t="str">
        <f>TEXT(ТаблДан[[#This Row],[Срок подготовки]],"МММ")</f>
        <v>янв</v>
      </c>
      <c r="D837" s="79">
        <v>45619</v>
      </c>
      <c r="E837" s="79">
        <v>45677</v>
      </c>
      <c r="F837" s="79">
        <v>45624</v>
      </c>
      <c r="G837" s="79">
        <v>45679</v>
      </c>
      <c r="H837" s="81" t="s">
        <v>115</v>
      </c>
      <c r="I837" s="63" t="s">
        <v>24</v>
      </c>
      <c r="J837" s="24" t="s">
        <v>11</v>
      </c>
      <c r="K837" s="82">
        <f>MAX(ТаблДан[Дата подготовки]-ТаблДан[Срок подготовки],0)</f>
        <v>0</v>
      </c>
      <c r="L837" s="82">
        <f>MAX(ТаблДан[[#This Row],[Дата отправки]]-ТаблДан[[#This Row],[Срок отправки]],0)</f>
        <v>0</v>
      </c>
      <c r="M837" s="25">
        <f>IF(ISBLANK(ТаблДан[[#This Row],[Дата подготовки]]),0,-MIN(ТаблДан[Дата подготовки]-ТаблДан[Срок подготовки],0))</f>
        <v>58</v>
      </c>
      <c r="N837" s="25">
        <f>IF(ISBLANK(ТаблДан[[#This Row],[Дата отправки]]),0,-MIN(ТаблДан[Дата отправки]-ТаблДан[Срок отправки],0))</f>
        <v>55</v>
      </c>
      <c r="O837" s="25">
        <f>IF(ISBLANK(ТаблДан[[#This Row],[Дата подготовки]]),0,(ТаблДан[Задержка подготовки]=0)+0)</f>
        <v>1</v>
      </c>
      <c r="P837" s="25">
        <f>IF(ISBLANK(ТаблДан[[#This Row],[Дата подготовки]]),0,1-ТаблДан[[#This Row],[Подготовка без задержки]])</f>
        <v>0</v>
      </c>
      <c r="Q837" s="25">
        <f>IF(ISBLANK(ТаблДан[[#This Row],[Дата отправки]]),0,(ТаблДан[[#This Row],[Задержка отправки]]=0)+0)</f>
        <v>1</v>
      </c>
      <c r="R837" s="25">
        <f>IF(ISBLANK(ТаблДан[[#This Row],[Дата отправки]]),0,1-ТаблДан[[#This Row],[Отправка 
без задержки]])</f>
        <v>0</v>
      </c>
      <c r="S837" s="77" t="str">
        <f>IF(COUNTBLANK(ТаблДан[[#This Row],[Дата подготовки]:[Периодичность]])&gt;0,"Пустые ячейки", "")</f>
        <v/>
      </c>
    </row>
    <row r="838" spans="2:19" ht="15.75" x14ac:dyDescent="0.25">
      <c r="B838" s="87" t="s">
        <v>89</v>
      </c>
      <c r="C838" s="88"/>
      <c r="D838" s="89"/>
      <c r="E838" s="90"/>
      <c r="F838" s="89"/>
      <c r="G838" s="90"/>
      <c r="H838" s="91"/>
      <c r="I838" s="92"/>
      <c r="J838" s="93" t="s">
        <v>90</v>
      </c>
      <c r="K838" s="94">
        <f>SUBTOTAL(104,ТаблДан[Задержка подготовки])</f>
        <v>0</v>
      </c>
      <c r="L838" s="94">
        <f>SUBTOTAL(104,ТаблДан[Задержка отправки])</f>
        <v>0</v>
      </c>
      <c r="M838" s="94">
        <f>SUBTOTAL(104,ТаблДан[Опережение подготовки])</f>
        <v>27</v>
      </c>
      <c r="N838" s="94">
        <f>SUBTOTAL(104,ТаблДан[Опережение отправки])</f>
        <v>26</v>
      </c>
      <c r="O838" s="94">
        <f>SUBTOTAL(109,ТаблДан[Подготовка без задержки])</f>
        <v>16</v>
      </c>
      <c r="P838" s="94">
        <f>SUBTOTAL(109,ТаблДан[Подготовка с задержкой])</f>
        <v>0</v>
      </c>
      <c r="Q838" s="94">
        <f>SUBTOTAL(109,ТаблДан[Отправка 
без задержки])</f>
        <v>16</v>
      </c>
      <c r="R838" s="94">
        <f>SUBTOTAL(109,ТаблДан[Отправка с задержкой])</f>
        <v>0</v>
      </c>
      <c r="S838" s="95"/>
    </row>
  </sheetData>
  <sheetProtection sort="0" autoFilter="0"/>
  <mergeCells count="2">
    <mergeCell ref="F3:R3"/>
    <mergeCell ref="A3:E3"/>
  </mergeCells>
  <conditionalFormatting sqref="K6:K806">
    <cfRule type="cellIs" dxfId="1" priority="3" operator="between">
      <formula>1</formula>
      <formula>2</formula>
    </cfRule>
  </conditionalFormatting>
  <conditionalFormatting sqref="K6:L806">
    <cfRule type="cellIs" dxfId="0" priority="4" operator="greaterThan">
      <formula>0</formula>
    </cfRule>
  </conditionalFormatting>
  <dataValidations count="2">
    <dataValidation type="list" allowBlank="1" showInputMessage="1" showErrorMessage="1" sqref="U6 H6:H837" xr:uid="{00000000-0002-0000-0300-000000000000}">
      <formula1>СПравочник</formula1>
    </dataValidation>
    <dataValidation type="list" allowBlank="1" showInputMessage="1" showErrorMessage="1" sqref="I6:I837" xr:uid="{00000000-0002-0000-0300-000001000000}">
      <formula1>СписокОтчётов</formula1>
    </dataValidation>
  </dataValidations>
  <pageMargins left="0.7" right="0.7" top="0.75" bottom="0.75" header="0.3" footer="0.3"/>
  <pageSetup paperSize="9" scale="17" orientation="landscape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Выборки!$B$123:$B$126</xm:f>
          </x14:formula1>
          <xm:sqref>J14:J230 J6:J12 J758:J770 J721:J723 J493:J495</xm:sqref>
        </x14:dataValidation>
        <x14:dataValidation type="list" showInputMessage="1" showErrorMessage="1" xr:uid="{00000000-0002-0000-0300-000003000000}">
          <x14:formula1>
            <xm:f>Выборки!$B$123:$B$126</xm:f>
          </x14:formula1>
          <xm:sqref>J476:J492 J496 J231:J474 J724:J757 J623:J720 J509 J771:J837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653CCCCADF644845B44679F97B4379F0" ma:contentTypeVersion="1" ma:contentTypeDescription="Создание документа." ma:contentTypeScope="" ma:versionID="46265a73d459bdff94de0468751f4ccb">
  <xsd:schema xmlns:xsd="http://www.w3.org/2001/XMLSchema" xmlns:xs="http://www.w3.org/2001/XMLSchema" xmlns:p="http://schemas.microsoft.com/office/2006/metadata/properties" xmlns:ns2="b8a301b8-fba3-4a56-9ee3-0e2775d83ffb" targetNamespace="http://schemas.microsoft.com/office/2006/metadata/properties" ma:root="true" ma:fieldsID="7c95ad6c5f32494a945af1673268ec41" ns2:_="">
    <xsd:import namespace="b8a301b8-fba3-4a56-9ee3-0e2775d83ff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301b8-fba3-4a56-9ee3-0e2775d83ff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8a301b8-fba3-4a56-9ee3-0e2775d83ffb">VXNXCRYNWJAY-1184456390-9</_dlc_DocId>
    <_dlc_DocIdUrl xmlns="b8a301b8-fba3-4a56-9ee3-0e2775d83ffb">
      <Url>https://simr.cbr.ru/sites/dud/DataCTRL/DataList_v1/_layouts/15/DocIdRedir.aspx?ID=VXNXCRYNWJAY-1184456390-9</Url>
      <Description>VXNXCRYNWJAY-1184456390-9</Description>
    </_dlc_DocIdUrl>
  </documentManagement>
</p:properties>
</file>

<file path=customXml/itemProps1.xml><?xml version="1.0" encoding="utf-8"?>
<ds:datastoreItem xmlns:ds="http://schemas.openxmlformats.org/officeDocument/2006/customXml" ds:itemID="{18213A50-EBCA-4B6B-8BEC-8EC8BECFE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a301b8-fba3-4a56-9ee3-0e2775d83f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9847D9-C7CF-4A93-9B5B-3F27390DC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FAE5A7-03D9-40EE-B779-F670119B873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9F3A8F9-23B8-42E6-9C4E-BE4E0560FEA9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b8a301b8-fba3-4a56-9ee3-0e2775d83ffb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Панель</vt:lpstr>
      <vt:lpstr>Выборки</vt:lpstr>
      <vt:lpstr>Проверка</vt:lpstr>
      <vt:lpstr>Отчёт</vt:lpstr>
      <vt:lpstr>МаксДопусЗадержка</vt:lpstr>
      <vt:lpstr>СписокОтчётов</vt:lpstr>
      <vt:lpstr>СПравочник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Клименко Ольга Викторовна</dc:creator>
  <cp:lastModifiedBy>Valery Artemyev</cp:lastModifiedBy>
  <cp:lastPrinted>2024-01-30T14:16:16Z</cp:lastPrinted>
  <dcterms:created xsi:type="dcterms:W3CDTF">2022-09-15T07:29:43Z</dcterms:created>
  <dcterms:modified xsi:type="dcterms:W3CDTF">2025-03-31T11:28:13Z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f2c0733a-a590-432a-9713-1076367ce755</vt:lpwstr>
  </property>
  <property fmtid="{D5CDD505-2E9C-101B-9397-08002B2CF9AE}" pid="3" name="ContentTypeId">
    <vt:lpwstr>0x010100653CCCCADF644845B44679F97B4379F0</vt:lpwstr>
  </property>
</Properties>
</file>