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ancacostaribeiro/Desktop/Rastreamento sula/"/>
    </mc:Choice>
  </mc:AlternateContent>
  <xr:revisionPtr revIDLastSave="0" documentId="8_{B0B8D423-EE1C-9444-9553-A599E876B58A}" xr6:coauthVersionLast="47" xr6:coauthVersionMax="47" xr10:uidLastSave="{00000000-0000-0000-0000-000000000000}"/>
  <bookViews>
    <workbookView xWindow="0" yWindow="0" windowWidth="28800" windowHeight="18000" xr2:uid="{8CD2549E-94BB-472B-8996-433404716A76}"/>
  </bookViews>
  <sheets>
    <sheet name="data" sheetId="2" r:id="rId1"/>
    <sheet name="Planilha1" sheetId="1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2" l="1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2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2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D40" i="2"/>
  <c r="G40" i="2" s="1"/>
  <c r="D39" i="2"/>
  <c r="G39" i="2" s="1"/>
  <c r="D38" i="2"/>
  <c r="G38" i="2" s="1"/>
  <c r="D37" i="2"/>
  <c r="G37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</calcChain>
</file>

<file path=xl/sharedStrings.xml><?xml version="1.0" encoding="utf-8"?>
<sst xmlns="http://schemas.openxmlformats.org/spreadsheetml/2006/main" count="238" uniqueCount="100">
  <si>
    <t>M</t>
  </si>
  <si>
    <t>SL1</t>
  </si>
  <si>
    <t>SL2</t>
  </si>
  <si>
    <t>F</t>
  </si>
  <si>
    <t>SL3</t>
  </si>
  <si>
    <t>SL4</t>
  </si>
  <si>
    <t>SL5</t>
  </si>
  <si>
    <t>SL6</t>
  </si>
  <si>
    <t>SL7</t>
  </si>
  <si>
    <t>SL8</t>
  </si>
  <si>
    <t>SL9</t>
  </si>
  <si>
    <t>SL10</t>
  </si>
  <si>
    <t>SL11</t>
  </si>
  <si>
    <t>SL12</t>
  </si>
  <si>
    <t>SL13</t>
  </si>
  <si>
    <t>SL15</t>
  </si>
  <si>
    <t>SL16</t>
  </si>
  <si>
    <t>SL17</t>
  </si>
  <si>
    <t>SL18</t>
  </si>
  <si>
    <t>SL19</t>
  </si>
  <si>
    <t>SL20</t>
  </si>
  <si>
    <t>SL21</t>
  </si>
  <si>
    <t>SEXO</t>
  </si>
  <si>
    <t>ID</t>
  </si>
  <si>
    <t>SPSP</t>
  </si>
  <si>
    <t>Média</t>
  </si>
  <si>
    <t>Moleques</t>
  </si>
  <si>
    <t>MS1</t>
  </si>
  <si>
    <t>MS2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</si>
  <si>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</si>
  <si>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</si>
  <si>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</si>
  <si>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</si>
  <si>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</si>
  <si>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</si>
  <si>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</si>
  <si>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</si>
  <si>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</si>
  <si>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</si>
  <si>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</si>
  <si>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</si>
  <si>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</si>
  <si>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SP15</t>
  </si>
  <si>
    <t>SP16</t>
  </si>
  <si>
    <t>SP17</t>
  </si>
  <si>
    <t>SP18</t>
  </si>
  <si>
    <t>SP19</t>
  </si>
  <si>
    <t>SP20</t>
  </si>
  <si>
    <t>SP21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</si>
  <si>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</si>
  <si>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</si>
  <si>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</si>
  <si>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</si>
  <si>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</si>
  <si>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</si>
  <si>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</si>
  <si>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</si>
  <si>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</si>
  <si>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MS12</t>
  </si>
  <si>
    <t>MS13</t>
  </si>
  <si>
    <t>MS16</t>
  </si>
  <si>
    <t>MS17</t>
  </si>
  <si>
    <t>MS18</t>
  </si>
  <si>
    <t>MS19</t>
  </si>
  <si>
    <t>MS20</t>
  </si>
  <si>
    <t>MS21</t>
  </si>
  <si>
    <t>vdba24</t>
  </si>
  <si>
    <t>sex</t>
  </si>
  <si>
    <t>id</t>
  </si>
  <si>
    <t>island</t>
  </si>
  <si>
    <t>SP</t>
  </si>
  <si>
    <t>MS</t>
  </si>
  <si>
    <t>1055.34 </t>
  </si>
  <si>
    <t> 954.12</t>
  </si>
  <si>
    <t>1358.56 </t>
  </si>
  <si>
    <t>927.47 </t>
  </si>
  <si>
    <t> 927.47 </t>
  </si>
  <si>
    <t>1607.84 </t>
  </si>
  <si>
    <t>1523.29 </t>
  </si>
  <si>
    <t> 1408.27</t>
  </si>
  <si>
    <t> 1899.86 </t>
  </si>
  <si>
    <t>1866.73 </t>
  </si>
  <si>
    <t>1454.34 </t>
  </si>
  <si>
    <t>1372.21 </t>
  </si>
  <si>
    <t> 1500.01</t>
  </si>
  <si>
    <t>1588.59 </t>
  </si>
  <si>
    <t>1212.06 </t>
  </si>
  <si>
    <t xml:space="preserve">k </t>
  </si>
  <si>
    <t xml:space="preserve">FMR </t>
  </si>
  <si>
    <t>BMR</t>
  </si>
  <si>
    <t>AEE</t>
  </si>
  <si>
    <t>DBAkj</t>
  </si>
  <si>
    <t>mass</t>
  </si>
  <si>
    <t>food_load_density_kJ</t>
  </si>
  <si>
    <t>foraging_efficiency_kJ</t>
  </si>
  <si>
    <t>foraging_efficiency_VDBA24</t>
  </si>
  <si>
    <t>927.47</t>
  </si>
  <si>
    <t>954.12</t>
  </si>
  <si>
    <t>1604.64</t>
  </si>
  <si>
    <t>1450.95 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</si>
</sst>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8D4D-F287-441E-B366-B9240AE27B86}">
  <dimension ref="A1:N41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4" max="4" width="9.83203125" bestFit="1" customWidth="1"/>
    <col min="5" max="5" width="12" style="1" bestFit="1" customWidth="1"/>
    <col min="6" max="6" width="10.6640625" style="4" customWidth="1"/>
    <col min="7" max="7" width="10.5" style="6" customWidth="1"/>
    <col min="8" max="9" width="10.1640625" customWidth="1"/>
    <col min="11" max="11" width="20.5" style="1" bestFit="1" customWidth="1"/>
    <col min="12" max="12" width="19.83203125" style="1" bestFit="1" customWidth="1"/>
    <col min="13" max="13" width="25" style="1" bestFit="1" customWidth="1"/>
  </cols>
  <sheetData>
    <row r="1" spans="1:13" x14ac:dyDescent="0.2">
      <c r="A1" s="1" t="s">
        <v>68</v>
      </c>
      <c r="B1" s="1" t="s">
        <v>69</v>
      </c>
      <c r="C1" s="1" t="s">
        <v>67</v>
      </c>
      <c r="D1" s="1" t="s">
        <v>92</v>
      </c>
      <c r="E1" s="1" t="s">
        <v>66</v>
      </c>
      <c r="F1" s="4" t="s">
        <v>88</v>
      </c>
      <c r="G1" s="5" t="s">
        <v>89</v>
      </c>
      <c r="H1" s="1" t="s">
        <v>90</v>
      </c>
      <c r="I1" s="3" t="s">
        <v>87</v>
      </c>
      <c r="J1" s="1" t="s">
        <v>91</v>
      </c>
      <c r="K1" s="1" t="s">
        <v>93</v>
      </c>
      <c r="L1" s="1" t="s">
        <v>94</v>
      </c>
      <c r="M1" s="1" t="s">
        <v>95</v>
      </c>
    </row>
    <row r="2" spans="1:13" x14ac:dyDescent="0.2">
      <c r="A2" s="1" t="s">
        <v>29</v>
      </c>
      <c r="B2" s="1" t="s">
        <v>70</v>
      </c>
      <c r="C2" s="1" t="s">
        <v>0</v>
      </c>
      <c r="D2" s="1">
        <v>1250</v>
      </c>
      <c r="E2" s="1">
        <v>429.15192397157523</v>
      </c>
      <c r="F2" s="4" t="s">
        <v>96</v>
      </c>
      <c r="G2" s="6">
        <f>1.392*(D2)^0.823</f>
        <v>492.48859315933316</v>
      </c>
      <c r="H2" s="7">
        <v>434.98099999999999</v>
      </c>
      <c r="I2">
        <v>1.01358277967038</v>
      </c>
      <c r="J2" s="1">
        <f>E2*I2</f>
        <v>434.98100000000079</v>
      </c>
      <c r="K2" s="1">
        <v>3906.36</v>
      </c>
      <c r="L2" s="1">
        <f>K2-J2</f>
        <v>3471.3789999999995</v>
      </c>
      <c r="M2" s="1">
        <f>K2-E2</f>
        <v>3477.2080760284248</v>
      </c>
    </row>
    <row r="3" spans="1:13" x14ac:dyDescent="0.2">
      <c r="A3" s="1" t="s">
        <v>30</v>
      </c>
      <c r="B3" s="1" t="s">
        <v>70</v>
      </c>
      <c r="C3" s="1" t="s">
        <v>3</v>
      </c>
      <c r="D3" s="1">
        <v>1550</v>
      </c>
      <c r="E3" s="1">
        <v>416.4680991611794</v>
      </c>
      <c r="F3" s="4">
        <v>1358.56</v>
      </c>
      <c r="G3" s="6">
        <f t="shared" ref="G3:G40" si="0">1.392*(D3)^0.823</f>
        <v>587.87125195942247</v>
      </c>
      <c r="H3" s="7">
        <v>770.68899999999996</v>
      </c>
      <c r="I3">
        <v>1.8505354949209001</v>
      </c>
      <c r="J3" s="1">
        <f t="shared" ref="J3:J40" si="1">E3*I3</f>
        <v>770.68899999999962</v>
      </c>
      <c r="K3" s="1">
        <v>2903.07</v>
      </c>
      <c r="L3" s="1">
        <f t="shared" ref="L3:L19" si="2">K3-J3</f>
        <v>2132.3810000000003</v>
      </c>
      <c r="M3" s="1">
        <f t="shared" ref="M3:M19" si="3">K3-E3</f>
        <v>2486.6019008388207</v>
      </c>
    </row>
    <row r="4" spans="1:13" x14ac:dyDescent="0.2">
      <c r="A4" s="1" t="s">
        <v>31</v>
      </c>
      <c r="B4" s="1" t="s">
        <v>70</v>
      </c>
      <c r="C4" s="1" t="s">
        <v>0</v>
      </c>
      <c r="D4" s="1">
        <v>1250</v>
      </c>
      <c r="E4" s="1">
        <v>354.82006320306937</v>
      </c>
      <c r="F4" s="4">
        <v>927.47</v>
      </c>
      <c r="G4" s="6">
        <f t="shared" si="0"/>
        <v>492.48859315933316</v>
      </c>
      <c r="H4" s="7">
        <v>434.98099999999999</v>
      </c>
      <c r="I4">
        <v>1.2259199665128699</v>
      </c>
      <c r="J4" s="1">
        <f t="shared" si="1"/>
        <v>434.98100000000119</v>
      </c>
      <c r="K4" s="1">
        <v>2486.5100000000002</v>
      </c>
      <c r="L4" s="1">
        <f t="shared" si="2"/>
        <v>2051.5289999999991</v>
      </c>
      <c r="M4" s="1">
        <f t="shared" si="3"/>
        <v>2131.6899367969309</v>
      </c>
    </row>
    <row r="5" spans="1:13" x14ac:dyDescent="0.2">
      <c r="A5" s="1" t="s">
        <v>32</v>
      </c>
      <c r="B5" s="1" t="s">
        <v>70</v>
      </c>
      <c r="C5" s="1" t="s">
        <v>3</v>
      </c>
      <c r="D5" s="1">
        <v>1550</v>
      </c>
      <c r="E5" s="1">
        <v>159.06051271170881</v>
      </c>
      <c r="F5" s="4">
        <v>1358.56</v>
      </c>
      <c r="G5" s="6">
        <f t="shared" si="0"/>
        <v>587.87125195942247</v>
      </c>
      <c r="H5" s="7">
        <v>770.68899999999996</v>
      </c>
      <c r="I5">
        <v>4.8452566061876396</v>
      </c>
      <c r="J5" s="1">
        <f t="shared" si="1"/>
        <v>770.68900000000019</v>
      </c>
      <c r="K5" s="1">
        <v>7576.95</v>
      </c>
      <c r="L5" s="1">
        <f t="shared" si="2"/>
        <v>6806.2609999999995</v>
      </c>
      <c r="M5" s="1">
        <f t="shared" si="3"/>
        <v>7417.8894872882911</v>
      </c>
    </row>
    <row r="6" spans="1:13" x14ac:dyDescent="0.2">
      <c r="A6" s="1" t="s">
        <v>33</v>
      </c>
      <c r="B6" s="1" t="s">
        <v>70</v>
      </c>
      <c r="C6" s="1" t="s">
        <v>0</v>
      </c>
      <c r="D6" s="1">
        <v>1300</v>
      </c>
      <c r="E6" s="1">
        <v>208.83368628244864</v>
      </c>
      <c r="F6" s="4">
        <v>954.12</v>
      </c>
      <c r="G6" s="6">
        <f t="shared" si="0"/>
        <v>508.64480616653185</v>
      </c>
      <c r="H6" s="7">
        <v>445.47500000000002</v>
      </c>
      <c r="I6">
        <v>2.1331568097567</v>
      </c>
      <c r="J6" s="1">
        <f t="shared" si="1"/>
        <v>445.47499999999968</v>
      </c>
      <c r="K6" s="1">
        <v>1926.93</v>
      </c>
      <c r="L6" s="1">
        <f t="shared" si="2"/>
        <v>1481.4550000000004</v>
      </c>
      <c r="M6" s="1">
        <f t="shared" si="3"/>
        <v>1718.0963137175513</v>
      </c>
    </row>
    <row r="7" spans="1:13" x14ac:dyDescent="0.2">
      <c r="A7" s="1" t="s">
        <v>34</v>
      </c>
      <c r="B7" s="1" t="s">
        <v>70</v>
      </c>
      <c r="C7" s="1" t="s">
        <v>3</v>
      </c>
      <c r="D7" s="1">
        <v>1700</v>
      </c>
      <c r="E7" s="1">
        <v>289.78247907933002</v>
      </c>
      <c r="F7" s="4">
        <v>1149.81</v>
      </c>
      <c r="G7" s="6">
        <f t="shared" si="0"/>
        <v>634.30582194853275</v>
      </c>
      <c r="H7" s="7">
        <v>515.50400000000002</v>
      </c>
      <c r="I7">
        <v>1.7789343290795601</v>
      </c>
      <c r="J7" s="1">
        <f t="shared" si="1"/>
        <v>515.50399999999956</v>
      </c>
      <c r="K7" s="1">
        <v>2539.5700000000002</v>
      </c>
      <c r="L7" s="1">
        <f t="shared" si="2"/>
        <v>2024.0660000000007</v>
      </c>
      <c r="M7" s="1">
        <f t="shared" si="3"/>
        <v>2249.78752092067</v>
      </c>
    </row>
    <row r="8" spans="1:13" x14ac:dyDescent="0.2">
      <c r="A8" s="1" t="s">
        <v>35</v>
      </c>
      <c r="B8" s="1" t="s">
        <v>70</v>
      </c>
      <c r="C8" s="1" t="s">
        <v>3</v>
      </c>
      <c r="D8" s="1">
        <v>1500</v>
      </c>
      <c r="E8" s="1">
        <v>293.40714016214105</v>
      </c>
      <c r="F8" s="4" t="s">
        <v>72</v>
      </c>
      <c r="G8" s="6">
        <f t="shared" si="0"/>
        <v>572.21908883689127</v>
      </c>
      <c r="H8" s="7">
        <v>483.12099999999998</v>
      </c>
      <c r="I8">
        <v>1.6465891039087199</v>
      </c>
      <c r="J8" s="1">
        <f t="shared" si="1"/>
        <v>483.12100000000004</v>
      </c>
      <c r="K8" s="1">
        <v>1126.73</v>
      </c>
      <c r="L8" s="1">
        <f t="shared" si="2"/>
        <v>643.60899999999992</v>
      </c>
      <c r="M8" s="1">
        <f t="shared" si="3"/>
        <v>833.32285983785891</v>
      </c>
    </row>
    <row r="9" spans="1:13" x14ac:dyDescent="0.2">
      <c r="A9" s="1" t="s">
        <v>36</v>
      </c>
      <c r="B9" s="1" t="s">
        <v>70</v>
      </c>
      <c r="C9" s="1" t="s">
        <v>0</v>
      </c>
      <c r="D9" s="1">
        <v>1300</v>
      </c>
      <c r="E9" s="1">
        <v>103.32588906959766</v>
      </c>
      <c r="F9" s="4" t="s">
        <v>97</v>
      </c>
      <c r="G9" s="6">
        <f t="shared" si="0"/>
        <v>508.64480616653185</v>
      </c>
      <c r="H9" s="7">
        <v>445.47500000000002</v>
      </c>
      <c r="I9">
        <v>4.3113589828386498</v>
      </c>
      <c r="J9" s="1">
        <f t="shared" si="1"/>
        <v>445.47499999999974</v>
      </c>
      <c r="K9" s="1">
        <v>3731.11</v>
      </c>
      <c r="L9" s="1">
        <f t="shared" si="2"/>
        <v>3285.6350000000002</v>
      </c>
      <c r="M9" s="1">
        <f t="shared" si="3"/>
        <v>3627.7841109304027</v>
      </c>
    </row>
    <row r="10" spans="1:13" x14ac:dyDescent="0.2">
      <c r="A10" s="1" t="s">
        <v>37</v>
      </c>
      <c r="B10" s="1" t="s">
        <v>70</v>
      </c>
      <c r="C10" s="1" t="s">
        <v>3</v>
      </c>
      <c r="D10" s="1">
        <v>1500</v>
      </c>
      <c r="E10" s="1">
        <v>288.17026534920177</v>
      </c>
      <c r="F10" s="4" t="s">
        <v>72</v>
      </c>
      <c r="G10" s="6">
        <f t="shared" si="0"/>
        <v>572.21908883689127</v>
      </c>
      <c r="H10" s="7">
        <v>483.12099999999998</v>
      </c>
      <c r="I10">
        <v>1.6765123195988301</v>
      </c>
      <c r="J10" s="1">
        <f t="shared" si="1"/>
        <v>483.12100000000061</v>
      </c>
      <c r="K10" s="1">
        <v>1206.83</v>
      </c>
      <c r="L10" s="1">
        <f t="shared" si="2"/>
        <v>723.70899999999938</v>
      </c>
      <c r="M10" s="1">
        <f t="shared" si="3"/>
        <v>918.6597346507981</v>
      </c>
    </row>
    <row r="11" spans="1:13" x14ac:dyDescent="0.2">
      <c r="A11" s="1" t="s">
        <v>38</v>
      </c>
      <c r="B11" s="1" t="s">
        <v>70</v>
      </c>
      <c r="C11" s="1" t="s">
        <v>0</v>
      </c>
      <c r="D11" s="1">
        <v>1300</v>
      </c>
      <c r="E11" s="1">
        <v>513.91614733128438</v>
      </c>
      <c r="F11" s="4">
        <v>954.12</v>
      </c>
      <c r="G11" s="6">
        <f t="shared" si="0"/>
        <v>508.64480616653185</v>
      </c>
      <c r="H11" s="7">
        <v>445.47500000000002</v>
      </c>
      <c r="I11">
        <v>0.86682429091459301</v>
      </c>
      <c r="J11" s="1">
        <f t="shared" si="1"/>
        <v>445.47500000000008</v>
      </c>
      <c r="K11" s="1">
        <v>3868.9</v>
      </c>
      <c r="L11" s="1">
        <f t="shared" si="2"/>
        <v>3423.4250000000002</v>
      </c>
      <c r="M11" s="1">
        <f t="shared" si="3"/>
        <v>3354.9838526687158</v>
      </c>
    </row>
    <row r="12" spans="1:13" x14ac:dyDescent="0.2">
      <c r="A12" s="1" t="s">
        <v>39</v>
      </c>
      <c r="B12" s="1" t="s">
        <v>70</v>
      </c>
      <c r="C12" s="1" t="s">
        <v>3</v>
      </c>
      <c r="D12" s="1">
        <v>1700</v>
      </c>
      <c r="E12" s="1">
        <v>694.87149958895861</v>
      </c>
      <c r="F12" s="4">
        <v>1149.81</v>
      </c>
      <c r="G12" s="6">
        <f t="shared" si="0"/>
        <v>634.30582194853275</v>
      </c>
      <c r="H12" s="7">
        <v>515.50400000000002</v>
      </c>
      <c r="I12">
        <v>0.74186954034658104</v>
      </c>
      <c r="J12" s="1">
        <f t="shared" si="1"/>
        <v>515.50400000000025</v>
      </c>
      <c r="K12" s="1">
        <v>2029.46</v>
      </c>
      <c r="L12" s="1">
        <f t="shared" si="2"/>
        <v>1513.9559999999997</v>
      </c>
      <c r="M12" s="1">
        <f t="shared" si="3"/>
        <v>1334.5885004110414</v>
      </c>
    </row>
    <row r="13" spans="1:13" x14ac:dyDescent="0.2">
      <c r="A13" s="1" t="s">
        <v>40</v>
      </c>
      <c r="B13" s="1" t="s">
        <v>70</v>
      </c>
      <c r="C13" s="1" t="s">
        <v>0</v>
      </c>
      <c r="D13" s="1">
        <v>1500</v>
      </c>
      <c r="E13" s="1">
        <v>275.90240433586558</v>
      </c>
      <c r="F13" s="4" t="s">
        <v>72</v>
      </c>
      <c r="G13" s="6">
        <f t="shared" si="0"/>
        <v>572.21908883689127</v>
      </c>
      <c r="H13" s="7">
        <v>483.12099999999998</v>
      </c>
      <c r="I13">
        <v>1.7510575928576499</v>
      </c>
      <c r="J13" s="1">
        <f t="shared" si="1"/>
        <v>483.12099999999884</v>
      </c>
      <c r="K13" s="1">
        <v>8986.39</v>
      </c>
      <c r="L13" s="1">
        <f t="shared" si="2"/>
        <v>8503.2690000000002</v>
      </c>
      <c r="M13" s="1">
        <f t="shared" si="3"/>
        <v>8710.4875956641336</v>
      </c>
    </row>
    <row r="14" spans="1:13" x14ac:dyDescent="0.2">
      <c r="A14" s="1" t="s">
        <v>41</v>
      </c>
      <c r="B14" s="1" t="s">
        <v>70</v>
      </c>
      <c r="C14" s="1" t="s">
        <v>3</v>
      </c>
      <c r="D14" s="1">
        <v>1850</v>
      </c>
      <c r="E14" s="1">
        <v>557.9411069238663</v>
      </c>
      <c r="F14" s="4">
        <v>1518.14</v>
      </c>
      <c r="G14" s="6">
        <f t="shared" si="0"/>
        <v>680.0198150233291</v>
      </c>
      <c r="H14" s="7">
        <v>838.12</v>
      </c>
      <c r="I14">
        <v>1.50216571175561</v>
      </c>
      <c r="J14" s="1">
        <f t="shared" si="1"/>
        <v>838.12000000000251</v>
      </c>
      <c r="K14" s="1">
        <v>1606.2</v>
      </c>
      <c r="L14" s="1">
        <f t="shared" si="2"/>
        <v>768.07999999999754</v>
      </c>
      <c r="M14" s="1">
        <f t="shared" si="3"/>
        <v>1048.2588930761337</v>
      </c>
    </row>
    <row r="15" spans="1:13" x14ac:dyDescent="0.2">
      <c r="A15" s="1" t="s">
        <v>42</v>
      </c>
      <c r="B15" s="1" t="s">
        <v>70</v>
      </c>
      <c r="C15" s="1" t="s">
        <v>0</v>
      </c>
      <c r="D15" s="1">
        <v>1100</v>
      </c>
      <c r="E15" s="1">
        <v>388.15591208437081</v>
      </c>
      <c r="F15" s="4">
        <v>826.41</v>
      </c>
      <c r="G15" s="6">
        <f t="shared" si="0"/>
        <v>443.30784326212472</v>
      </c>
      <c r="H15" s="7">
        <v>383.10199999999998</v>
      </c>
      <c r="I15">
        <v>0.98697968541241199</v>
      </c>
      <c r="J15" s="1">
        <f t="shared" si="1"/>
        <v>383.10200000000015</v>
      </c>
      <c r="K15" s="1">
        <v>5496.31</v>
      </c>
      <c r="L15" s="1">
        <f t="shared" si="2"/>
        <v>5113.2080000000005</v>
      </c>
      <c r="M15" s="1">
        <f t="shared" si="3"/>
        <v>5108.1540879156291</v>
      </c>
    </row>
    <row r="16" spans="1:13" x14ac:dyDescent="0.2">
      <c r="A16" s="1" t="s">
        <v>43</v>
      </c>
      <c r="B16" s="1" t="s">
        <v>70</v>
      </c>
      <c r="C16" s="1" t="s">
        <v>3</v>
      </c>
      <c r="D16" s="1">
        <v>1550</v>
      </c>
      <c r="E16" s="1">
        <v>431.96873829906053</v>
      </c>
      <c r="F16" s="4" t="s">
        <v>74</v>
      </c>
      <c r="G16" s="6">
        <f t="shared" si="0"/>
        <v>587.87125195942247</v>
      </c>
      <c r="H16" s="7">
        <v>770.68899999999996</v>
      </c>
      <c r="I16">
        <v>1.78413142357176</v>
      </c>
      <c r="J16" s="1">
        <f t="shared" si="1"/>
        <v>770.68899999999996</v>
      </c>
      <c r="K16" s="1">
        <v>5302.44</v>
      </c>
      <c r="L16" s="1">
        <f t="shared" si="2"/>
        <v>4531.7509999999993</v>
      </c>
      <c r="M16" s="1">
        <f t="shared" si="3"/>
        <v>4870.4712617009391</v>
      </c>
    </row>
    <row r="17" spans="1:14" x14ac:dyDescent="0.2">
      <c r="A17" s="1" t="s">
        <v>44</v>
      </c>
      <c r="B17" s="1" t="s">
        <v>70</v>
      </c>
      <c r="C17" s="1" t="s">
        <v>3</v>
      </c>
      <c r="D17" s="1">
        <v>1500</v>
      </c>
      <c r="E17" s="1">
        <v>270.01232248434263</v>
      </c>
      <c r="F17" s="4" t="s">
        <v>72</v>
      </c>
      <c r="G17" s="6">
        <f t="shared" si="0"/>
        <v>572.21908883689127</v>
      </c>
      <c r="H17" s="7">
        <v>483.12099999999998</v>
      </c>
      <c r="I17">
        <v>1.7892553775134299</v>
      </c>
      <c r="J17" s="1">
        <f t="shared" si="1"/>
        <v>483.12100000000044</v>
      </c>
      <c r="K17" s="1">
        <v>1401.46</v>
      </c>
      <c r="L17" s="1">
        <f t="shared" si="2"/>
        <v>918.3389999999996</v>
      </c>
      <c r="M17" s="1">
        <f t="shared" si="3"/>
        <v>1131.4476775156575</v>
      </c>
    </row>
    <row r="18" spans="1:14" x14ac:dyDescent="0.2">
      <c r="A18" s="1" t="s">
        <v>45</v>
      </c>
      <c r="B18" s="1" t="s">
        <v>70</v>
      </c>
      <c r="C18" s="1" t="s">
        <v>0</v>
      </c>
      <c r="D18" s="1">
        <v>1250</v>
      </c>
      <c r="E18" s="1">
        <v>274.10798304619601</v>
      </c>
      <c r="F18" s="4" t="s">
        <v>75</v>
      </c>
      <c r="G18" s="6">
        <f t="shared" si="0"/>
        <v>492.48859315933316</v>
      </c>
      <c r="H18" s="7">
        <v>434.98099999999999</v>
      </c>
      <c r="I18">
        <v>1.5868965039470999</v>
      </c>
      <c r="J18" s="1">
        <f t="shared" si="1"/>
        <v>434.98099999999937</v>
      </c>
      <c r="K18" s="1">
        <v>6009.47</v>
      </c>
      <c r="L18" s="1">
        <f t="shared" si="2"/>
        <v>5574.4890000000005</v>
      </c>
      <c r="M18" s="1">
        <f t="shared" si="3"/>
        <v>5735.3620169538044</v>
      </c>
    </row>
    <row r="19" spans="1:14" x14ac:dyDescent="0.2">
      <c r="A19" s="1" t="s">
        <v>46</v>
      </c>
      <c r="B19" s="1" t="s">
        <v>70</v>
      </c>
      <c r="C19" s="1" t="s">
        <v>0</v>
      </c>
      <c r="D19" s="1">
        <v>1300</v>
      </c>
      <c r="E19" s="1">
        <v>424.98546421393809</v>
      </c>
      <c r="F19" s="4" t="s">
        <v>73</v>
      </c>
      <c r="G19" s="6">
        <f t="shared" si="0"/>
        <v>508.64480616653185</v>
      </c>
      <c r="H19" s="7">
        <v>445.47500000000002</v>
      </c>
      <c r="I19">
        <v>1.0482123213883601</v>
      </c>
      <c r="J19" s="1">
        <f t="shared" si="1"/>
        <v>445.47500000000184</v>
      </c>
      <c r="K19" s="1">
        <v>4116.4399999999996</v>
      </c>
      <c r="L19" s="1">
        <f t="shared" si="2"/>
        <v>3670.9649999999979</v>
      </c>
      <c r="M19" s="1">
        <f t="shared" si="3"/>
        <v>3691.4545357860616</v>
      </c>
    </row>
    <row r="20" spans="1:14" x14ac:dyDescent="0.2">
      <c r="A20" s="1" t="s">
        <v>47</v>
      </c>
      <c r="B20" s="1" t="s">
        <v>70</v>
      </c>
      <c r="C20" s="1" t="s">
        <v>3</v>
      </c>
      <c r="D20" s="1">
        <v>1700</v>
      </c>
      <c r="E20" s="1">
        <v>220.7723821370796</v>
      </c>
      <c r="F20" s="4">
        <v>1149.81</v>
      </c>
      <c r="G20" s="6">
        <f t="shared" si="0"/>
        <v>634.30582194853275</v>
      </c>
      <c r="H20" s="7">
        <v>515.50400000000002</v>
      </c>
      <c r="I20">
        <v>2.3350022091074698</v>
      </c>
      <c r="J20" s="1">
        <f t="shared" si="1"/>
        <v>515.50399999999934</v>
      </c>
      <c r="M20" s="8"/>
      <c r="N20" s="7"/>
    </row>
    <row r="21" spans="1:14" x14ac:dyDescent="0.2">
      <c r="A21" s="1" t="s">
        <v>48</v>
      </c>
      <c r="B21" s="1" t="s">
        <v>70</v>
      </c>
      <c r="C21" s="1" t="s">
        <v>0</v>
      </c>
      <c r="D21" s="1">
        <v>1250</v>
      </c>
      <c r="E21" s="1">
        <v>137.65860235752675</v>
      </c>
      <c r="F21" s="4" t="s">
        <v>76</v>
      </c>
      <c r="G21" s="6">
        <f t="shared" si="0"/>
        <v>492.48859315933316</v>
      </c>
      <c r="H21" s="7">
        <v>434.98099999999999</v>
      </c>
      <c r="I21">
        <v>3.1598533803958602</v>
      </c>
      <c r="J21" s="1">
        <f t="shared" si="1"/>
        <v>434.98100000000039</v>
      </c>
      <c r="M21" s="8"/>
      <c r="N21" s="7"/>
    </row>
    <row r="22" spans="1:14" x14ac:dyDescent="0.2">
      <c r="A22" s="1" t="s">
        <v>27</v>
      </c>
      <c r="B22" s="1" t="s">
        <v>71</v>
      </c>
      <c r="C22" s="1" t="s">
        <v>3</v>
      </c>
      <c r="D22" s="1">
        <v>1535</v>
      </c>
      <c r="E22" s="1">
        <v>538.74082199531779</v>
      </c>
      <c r="F22" s="4" t="s">
        <v>77</v>
      </c>
      <c r="G22" s="6">
        <f t="shared" si="0"/>
        <v>583.18511658492457</v>
      </c>
      <c r="H22" s="7">
        <v>1024.655</v>
      </c>
      <c r="I22">
        <v>1.90194423397324</v>
      </c>
      <c r="J22" s="1">
        <f t="shared" si="1"/>
        <v>1024.6549999999984</v>
      </c>
      <c r="K22" s="1">
        <v>2926.97</v>
      </c>
      <c r="L22" s="1">
        <f>K22-J22</f>
        <v>1902.3150000000014</v>
      </c>
      <c r="M22" s="1">
        <f>K22-E22</f>
        <v>2388.2291780046821</v>
      </c>
    </row>
    <row r="23" spans="1:14" x14ac:dyDescent="0.2">
      <c r="A23" s="1" t="s">
        <v>28</v>
      </c>
      <c r="B23" s="1" t="s">
        <v>71</v>
      </c>
      <c r="C23" s="1" t="s">
        <v>0</v>
      </c>
      <c r="D23" s="1">
        <v>1250</v>
      </c>
      <c r="E23" s="1">
        <v>370.70928326554741</v>
      </c>
      <c r="F23" s="4">
        <v>1408.27</v>
      </c>
      <c r="G23" s="6">
        <f t="shared" si="0"/>
        <v>492.48859315933316</v>
      </c>
      <c r="H23" s="7">
        <v>915.78099999999995</v>
      </c>
      <c r="I23">
        <v>2.4703481713027502</v>
      </c>
      <c r="J23" s="1">
        <f t="shared" si="1"/>
        <v>915.78099999999824</v>
      </c>
      <c r="K23" s="1">
        <v>1860.94</v>
      </c>
      <c r="L23" s="1">
        <f t="shared" ref="L23:L40" si="4">K23-J23</f>
        <v>945.15900000000181</v>
      </c>
      <c r="M23" s="1">
        <f t="shared" ref="M23:M40" si="5">K23-E23</f>
        <v>1490.2307167344527</v>
      </c>
    </row>
    <row r="24" spans="1:14" x14ac:dyDescent="0.2">
      <c r="A24" s="1" t="s">
        <v>49</v>
      </c>
      <c r="B24" s="1" t="s">
        <v>71</v>
      </c>
      <c r="C24" s="1" t="s">
        <v>3</v>
      </c>
      <c r="D24" s="1">
        <v>1740</v>
      </c>
      <c r="E24" s="1">
        <v>399.13296789427864</v>
      </c>
      <c r="F24" s="4">
        <v>1866.73</v>
      </c>
      <c r="G24" s="6">
        <f t="shared" si="0"/>
        <v>646.56362292487722</v>
      </c>
      <c r="H24" s="7">
        <v>1220.1659999999999</v>
      </c>
      <c r="I24">
        <v>3.0570413825680101</v>
      </c>
      <c r="J24" s="1">
        <f t="shared" si="1"/>
        <v>1220.1659999999988</v>
      </c>
      <c r="K24" s="1">
        <v>3037.12</v>
      </c>
      <c r="L24" s="1">
        <f t="shared" si="4"/>
        <v>1816.9540000000011</v>
      </c>
      <c r="M24" s="1">
        <f t="shared" si="5"/>
        <v>2637.9870321057215</v>
      </c>
    </row>
    <row r="25" spans="1:14" x14ac:dyDescent="0.2">
      <c r="A25" s="1" t="s">
        <v>50</v>
      </c>
      <c r="B25" s="1" t="s">
        <v>71</v>
      </c>
      <c r="C25" s="1" t="s">
        <v>3</v>
      </c>
      <c r="D25" s="1">
        <v>1590</v>
      </c>
      <c r="E25" s="1">
        <v>346.70159180026621</v>
      </c>
      <c r="F25" s="4">
        <v>1766.23</v>
      </c>
      <c r="G25" s="6">
        <f t="shared" si="0"/>
        <v>600.32864796951117</v>
      </c>
      <c r="H25" s="7">
        <v>1165.9010000000001</v>
      </c>
      <c r="I25">
        <v>3.36283717056503</v>
      </c>
      <c r="J25" s="1">
        <f t="shared" si="1"/>
        <v>1165.9009999999992</v>
      </c>
      <c r="K25" s="1">
        <v>2194.3200000000002</v>
      </c>
      <c r="L25" s="1">
        <f t="shared" si="4"/>
        <v>1028.419000000001</v>
      </c>
      <c r="M25" s="1">
        <f t="shared" si="5"/>
        <v>1847.6184081997339</v>
      </c>
    </row>
    <row r="26" spans="1:14" x14ac:dyDescent="0.2">
      <c r="A26" s="1" t="s">
        <v>51</v>
      </c>
      <c r="B26" s="1" t="s">
        <v>71</v>
      </c>
      <c r="C26" s="1" t="s">
        <v>0</v>
      </c>
      <c r="D26" s="1">
        <v>1330</v>
      </c>
      <c r="E26" s="1">
        <v>460.76781880258869</v>
      </c>
      <c r="F26" s="4">
        <v>1467.85</v>
      </c>
      <c r="G26" s="6">
        <f t="shared" si="0"/>
        <v>518.28559186307541</v>
      </c>
      <c r="H26" s="7">
        <v>949.56399999999996</v>
      </c>
      <c r="I26">
        <v>2.0608296874283898</v>
      </c>
      <c r="J26" s="1">
        <f t="shared" si="1"/>
        <v>949.56399999999985</v>
      </c>
      <c r="K26" s="1">
        <v>2061.41</v>
      </c>
      <c r="L26" s="1">
        <f t="shared" si="4"/>
        <v>1111.846</v>
      </c>
      <c r="M26" s="1">
        <f t="shared" si="5"/>
        <v>1600.6421811974112</v>
      </c>
    </row>
    <row r="27" spans="1:14" x14ac:dyDescent="0.2">
      <c r="A27" s="1" t="s">
        <v>52</v>
      </c>
      <c r="B27" s="1" t="s">
        <v>71</v>
      </c>
      <c r="C27" s="1" t="s">
        <v>0</v>
      </c>
      <c r="D27" s="1">
        <v>1405</v>
      </c>
      <c r="E27" s="1">
        <v>259.73697021269356</v>
      </c>
      <c r="F27" s="4" t="s">
        <v>78</v>
      </c>
      <c r="G27" s="6">
        <f t="shared" si="0"/>
        <v>542.22164486224244</v>
      </c>
      <c r="H27" s="7">
        <v>981.06799999999998</v>
      </c>
      <c r="I27">
        <v>3.7771596365223701</v>
      </c>
      <c r="J27" s="1">
        <f t="shared" si="1"/>
        <v>981.0679999999993</v>
      </c>
      <c r="K27" s="1">
        <v>1566.41</v>
      </c>
      <c r="L27" s="1">
        <f t="shared" si="4"/>
        <v>585.34200000000078</v>
      </c>
      <c r="M27" s="1">
        <f t="shared" si="5"/>
        <v>1306.6730297873064</v>
      </c>
    </row>
    <row r="28" spans="1:14" x14ac:dyDescent="0.2">
      <c r="A28" s="1" t="s">
        <v>53</v>
      </c>
      <c r="B28" s="1" t="s">
        <v>71</v>
      </c>
      <c r="C28" s="1" t="s">
        <v>3</v>
      </c>
      <c r="D28" s="1">
        <f>1605-140</f>
        <v>1465</v>
      </c>
      <c r="E28" s="1">
        <v>427.04700094463965</v>
      </c>
      <c r="F28" s="4">
        <v>1562.68</v>
      </c>
      <c r="G28" s="6">
        <f t="shared" si="0"/>
        <v>561.20767324927363</v>
      </c>
      <c r="H28" s="7">
        <v>1001.472</v>
      </c>
      <c r="I28">
        <v>2.3451095494985701</v>
      </c>
      <c r="J28" s="1">
        <f t="shared" si="1"/>
        <v>1001.4719999999993</v>
      </c>
      <c r="K28" s="1">
        <v>959.63</v>
      </c>
      <c r="L28" s="1">
        <f t="shared" si="4"/>
        <v>-41.841999999999302</v>
      </c>
      <c r="M28" s="1">
        <f t="shared" si="5"/>
        <v>532.58299905536035</v>
      </c>
    </row>
    <row r="29" spans="1:14" x14ac:dyDescent="0.2">
      <c r="A29" s="1" t="s">
        <v>54</v>
      </c>
      <c r="B29" s="1" t="s">
        <v>71</v>
      </c>
      <c r="C29" s="1" t="s">
        <v>0</v>
      </c>
      <c r="D29" s="1">
        <f>1390-140</f>
        <v>1250</v>
      </c>
      <c r="E29" s="1">
        <v>108.44914654821292</v>
      </c>
      <c r="F29" s="4" t="s">
        <v>79</v>
      </c>
      <c r="G29" s="6">
        <f t="shared" si="0"/>
        <v>492.48859315933316</v>
      </c>
      <c r="H29" s="7">
        <v>915.78099999999995</v>
      </c>
      <c r="I29">
        <v>8.44433570155274</v>
      </c>
      <c r="J29" s="1">
        <f t="shared" si="1"/>
        <v>915.78099999999949</v>
      </c>
      <c r="K29" s="1">
        <v>4810</v>
      </c>
      <c r="L29" s="1">
        <f t="shared" si="4"/>
        <v>3894.2190000000005</v>
      </c>
      <c r="M29" s="1">
        <f t="shared" si="5"/>
        <v>4701.5508534517867</v>
      </c>
    </row>
    <row r="30" spans="1:14" x14ac:dyDescent="0.2">
      <c r="A30" s="1" t="s">
        <v>55</v>
      </c>
      <c r="B30" s="1" t="s">
        <v>71</v>
      </c>
      <c r="C30" s="1" t="s">
        <v>3</v>
      </c>
      <c r="D30" s="1">
        <f>1950-170</f>
        <v>1780</v>
      </c>
      <c r="E30" s="1">
        <v>322.88398025037526</v>
      </c>
      <c r="F30" s="4" t="s">
        <v>80</v>
      </c>
      <c r="G30" s="6">
        <f t="shared" si="0"/>
        <v>658.77164390376038</v>
      </c>
      <c r="H30" s="7">
        <v>1241.088</v>
      </c>
      <c r="I30">
        <v>3.8437583649632199</v>
      </c>
      <c r="J30" s="1">
        <f t="shared" si="1"/>
        <v>1241.0879999999991</v>
      </c>
      <c r="K30" s="1">
        <v>2183.79</v>
      </c>
      <c r="L30" s="1">
        <f t="shared" si="4"/>
        <v>942.70200000000091</v>
      </c>
      <c r="M30" s="1">
        <f t="shared" si="5"/>
        <v>1860.9060197496246</v>
      </c>
    </row>
    <row r="31" spans="1:14" x14ac:dyDescent="0.2">
      <c r="A31" s="1" t="s">
        <v>56</v>
      </c>
      <c r="B31" s="1" t="s">
        <v>71</v>
      </c>
      <c r="C31" s="1" t="s">
        <v>3</v>
      </c>
      <c r="D31" s="1">
        <f>1910-170</f>
        <v>1740</v>
      </c>
      <c r="E31" s="1">
        <v>975.02138830648948</v>
      </c>
      <c r="F31" s="4" t="s">
        <v>81</v>
      </c>
      <c r="G31" s="6">
        <f t="shared" si="0"/>
        <v>646.56362292487722</v>
      </c>
      <c r="H31" s="7">
        <v>1220.1659999999999</v>
      </c>
      <c r="I31">
        <v>1.2514248555298899</v>
      </c>
      <c r="J31" s="1">
        <f t="shared" si="1"/>
        <v>1220.1660000000013</v>
      </c>
      <c r="K31" s="1">
        <v>2915.69</v>
      </c>
      <c r="L31" s="1">
        <f t="shared" si="4"/>
        <v>1695.5239999999988</v>
      </c>
      <c r="M31" s="1">
        <f t="shared" si="5"/>
        <v>1940.6686116935107</v>
      </c>
    </row>
    <row r="32" spans="1:14" x14ac:dyDescent="0.2">
      <c r="A32" s="1" t="s">
        <v>57</v>
      </c>
      <c r="B32" s="1" t="s">
        <v>71</v>
      </c>
      <c r="C32" s="1" t="s">
        <v>0</v>
      </c>
      <c r="D32" s="1">
        <f>1480-170</f>
        <v>1310</v>
      </c>
      <c r="E32" s="1">
        <v>650.82201292064201</v>
      </c>
      <c r="F32" s="4" t="s">
        <v>82</v>
      </c>
      <c r="G32" s="6">
        <f t="shared" si="0"/>
        <v>511.86273348927284</v>
      </c>
      <c r="H32" s="7">
        <v>942.47699999999998</v>
      </c>
      <c r="I32">
        <v>1.4481332550054999</v>
      </c>
      <c r="J32" s="1">
        <f t="shared" si="1"/>
        <v>942.47700000000088</v>
      </c>
      <c r="K32" s="1">
        <v>2116.7800000000002</v>
      </c>
      <c r="L32" s="1">
        <f t="shared" si="4"/>
        <v>1174.3029999999994</v>
      </c>
      <c r="M32" s="1">
        <f t="shared" si="5"/>
        <v>1465.9579870793582</v>
      </c>
    </row>
    <row r="33" spans="1:13" x14ac:dyDescent="0.2">
      <c r="A33" s="1" t="s">
        <v>58</v>
      </c>
      <c r="B33" s="1" t="s">
        <v>71</v>
      </c>
      <c r="C33" s="1" t="s">
        <v>0</v>
      </c>
      <c r="D33" s="1">
        <f>1420-170</f>
        <v>1250</v>
      </c>
      <c r="E33" s="1">
        <v>460.85784463068796</v>
      </c>
      <c r="F33" s="4">
        <v>1408.27</v>
      </c>
      <c r="G33" s="6">
        <f t="shared" si="0"/>
        <v>492.48859315933316</v>
      </c>
      <c r="H33" s="7">
        <v>915.78099999999995</v>
      </c>
      <c r="I33">
        <v>1.9871225165622799</v>
      </c>
      <c r="J33" s="1">
        <f t="shared" si="1"/>
        <v>915.78100000000086</v>
      </c>
      <c r="K33" s="1">
        <v>2130.5700000000002</v>
      </c>
      <c r="L33" s="1">
        <f t="shared" si="4"/>
        <v>1214.7889999999993</v>
      </c>
      <c r="M33" s="1">
        <f t="shared" si="5"/>
        <v>1669.7121553693123</v>
      </c>
    </row>
    <row r="34" spans="1:13" x14ac:dyDescent="0.2">
      <c r="A34" s="1" t="s">
        <v>59</v>
      </c>
      <c r="B34" s="1" t="s">
        <v>71</v>
      </c>
      <c r="C34" s="1" t="s">
        <v>0</v>
      </c>
      <c r="D34" s="1">
        <f>1650-185</f>
        <v>1465</v>
      </c>
      <c r="E34" s="1">
        <v>695.2879055653691</v>
      </c>
      <c r="F34" s="4">
        <v>1562.68</v>
      </c>
      <c r="G34" s="6">
        <f t="shared" si="0"/>
        <v>561.20767324927363</v>
      </c>
      <c r="H34" s="7">
        <v>1001.472</v>
      </c>
      <c r="I34">
        <v>1.44037022934501</v>
      </c>
      <c r="J34" s="1">
        <f t="shared" si="1"/>
        <v>1001.4720000000024</v>
      </c>
      <c r="K34" s="1">
        <v>1892.81</v>
      </c>
      <c r="L34" s="1">
        <f t="shared" si="4"/>
        <v>891.33799999999758</v>
      </c>
      <c r="M34" s="1">
        <f t="shared" si="5"/>
        <v>1197.5220944346308</v>
      </c>
    </row>
    <row r="35" spans="1:13" x14ac:dyDescent="0.2">
      <c r="A35" s="1" t="s">
        <v>60</v>
      </c>
      <c r="B35" s="1" t="s">
        <v>71</v>
      </c>
      <c r="C35" s="1" t="s">
        <v>0</v>
      </c>
      <c r="D35" s="1">
        <f>1480-275</f>
        <v>1205</v>
      </c>
      <c r="E35" s="1">
        <v>155.77874867800455</v>
      </c>
      <c r="F35" s="4" t="s">
        <v>83</v>
      </c>
      <c r="G35" s="6">
        <f t="shared" si="0"/>
        <v>477.84998298668279</v>
      </c>
      <c r="H35" s="7">
        <v>894.36</v>
      </c>
      <c r="I35">
        <v>5.7412195667885797</v>
      </c>
      <c r="J35" s="1">
        <f t="shared" si="1"/>
        <v>894.36000000000024</v>
      </c>
      <c r="K35" s="1">
        <v>2220.31</v>
      </c>
      <c r="L35" s="1">
        <f t="shared" si="4"/>
        <v>1325.9499999999998</v>
      </c>
      <c r="M35" s="1">
        <f t="shared" si="5"/>
        <v>2064.5312513219956</v>
      </c>
    </row>
    <row r="36" spans="1:13" x14ac:dyDescent="0.2">
      <c r="A36" s="1" t="s">
        <v>61</v>
      </c>
      <c r="B36" s="1" t="s">
        <v>71</v>
      </c>
      <c r="C36" s="1" t="s">
        <v>3</v>
      </c>
      <c r="D36" s="1">
        <f>1635-265</f>
        <v>1370</v>
      </c>
      <c r="E36" s="1">
        <v>898.26584193123597</v>
      </c>
      <c r="F36" s="4" t="s">
        <v>84</v>
      </c>
      <c r="G36" s="6">
        <f t="shared" si="0"/>
        <v>531.08038576346689</v>
      </c>
      <c r="H36" s="7">
        <v>968.93</v>
      </c>
      <c r="I36">
        <v>1.0786673106892699</v>
      </c>
      <c r="J36" s="1">
        <f t="shared" si="1"/>
        <v>968.92999999999915</v>
      </c>
      <c r="K36" s="1">
        <v>2804.43</v>
      </c>
      <c r="L36" s="1">
        <f t="shared" si="4"/>
        <v>1835.5000000000007</v>
      </c>
      <c r="M36" s="1">
        <f t="shared" si="5"/>
        <v>1906.1641580687638</v>
      </c>
    </row>
    <row r="37" spans="1:13" x14ac:dyDescent="0.2">
      <c r="A37" s="1" t="s">
        <v>62</v>
      </c>
      <c r="B37" s="1" t="s">
        <v>71</v>
      </c>
      <c r="C37" s="1" t="s">
        <v>3</v>
      </c>
      <c r="D37" s="1">
        <f>1770-265</f>
        <v>1505</v>
      </c>
      <c r="E37" s="1">
        <v>488.96050142347394</v>
      </c>
      <c r="F37" s="4" t="s">
        <v>85</v>
      </c>
      <c r="G37" s="6">
        <f t="shared" si="0"/>
        <v>573.78841405441449</v>
      </c>
      <c r="H37" s="7">
        <v>1014.802</v>
      </c>
      <c r="I37">
        <v>2.0754273546547899</v>
      </c>
      <c r="J37" s="1">
        <f t="shared" si="1"/>
        <v>1014.8020000000001</v>
      </c>
      <c r="K37" s="1">
        <v>2804.43</v>
      </c>
      <c r="L37" s="1">
        <f t="shared" si="4"/>
        <v>1789.6279999999997</v>
      </c>
      <c r="M37" s="1">
        <f t="shared" si="5"/>
        <v>2315.4694985765259</v>
      </c>
    </row>
    <row r="38" spans="1:13" x14ac:dyDescent="0.2">
      <c r="A38" s="1" t="s">
        <v>63</v>
      </c>
      <c r="B38" s="1" t="s">
        <v>71</v>
      </c>
      <c r="C38" s="1" t="s">
        <v>0</v>
      </c>
      <c r="D38" s="1">
        <f>1425-260</f>
        <v>1165</v>
      </c>
      <c r="E38" s="1">
        <v>284.95762133271779</v>
      </c>
      <c r="F38" s="4" t="s">
        <v>86</v>
      </c>
      <c r="G38" s="6">
        <f t="shared" si="0"/>
        <v>464.75649935506993</v>
      </c>
      <c r="H38" s="7">
        <v>747.30399999999997</v>
      </c>
      <c r="I38">
        <v>2.6225092577097402</v>
      </c>
      <c r="J38" s="1">
        <f t="shared" si="1"/>
        <v>747.30399999999895</v>
      </c>
      <c r="K38" s="1">
        <v>1113.05</v>
      </c>
      <c r="L38" s="1">
        <f t="shared" si="4"/>
        <v>365.746000000001</v>
      </c>
      <c r="M38" s="1">
        <f t="shared" si="5"/>
        <v>828.09237866728222</v>
      </c>
    </row>
    <row r="39" spans="1:13" x14ac:dyDescent="0.2">
      <c r="A39" s="1" t="s">
        <v>64</v>
      </c>
      <c r="B39" s="1" t="s">
        <v>71</v>
      </c>
      <c r="C39" s="1" t="s">
        <v>3</v>
      </c>
      <c r="D39" s="1">
        <f>1790-260</f>
        <v>1530</v>
      </c>
      <c r="E39" s="1">
        <v>297.02866161114338</v>
      </c>
      <c r="F39" s="4" t="s">
        <v>98</v>
      </c>
      <c r="G39" s="6">
        <f t="shared" si="0"/>
        <v>581.62127330063743</v>
      </c>
      <c r="H39" s="7">
        <v>1023.019</v>
      </c>
      <c r="I39">
        <v>3.4441760416349698</v>
      </c>
      <c r="J39" s="1">
        <f t="shared" si="1"/>
        <v>1023.0190000000007</v>
      </c>
      <c r="K39" s="1">
        <v>2804.43</v>
      </c>
      <c r="L39" s="1">
        <f t="shared" si="4"/>
        <v>1781.4109999999991</v>
      </c>
      <c r="M39" s="1">
        <f t="shared" si="5"/>
        <v>2507.4013383888564</v>
      </c>
    </row>
    <row r="40" spans="1:13" x14ac:dyDescent="0.2">
      <c r="A40" s="1" t="s">
        <v>65</v>
      </c>
      <c r="B40" s="1" t="s">
        <v>71</v>
      </c>
      <c r="C40" s="1" t="s">
        <v>3</v>
      </c>
      <c r="D40" s="1">
        <f>1565-260</f>
        <v>1305</v>
      </c>
      <c r="E40" s="1">
        <v>216.46241352779285</v>
      </c>
      <c r="F40" s="4" t="s">
        <v>99</v>
      </c>
      <c r="G40" s="6">
        <f t="shared" si="0"/>
        <v>510.25431539747251</v>
      </c>
      <c r="H40" s="7">
        <v>940.69600000000003</v>
      </c>
      <c r="I40">
        <v>4.3457706336588497</v>
      </c>
      <c r="J40" s="1">
        <f t="shared" si="1"/>
        <v>940.69600000000025</v>
      </c>
      <c r="K40" s="1">
        <v>2804.43</v>
      </c>
      <c r="L40" s="1">
        <f t="shared" si="4"/>
        <v>1863.7339999999995</v>
      </c>
      <c r="M40" s="1">
        <f t="shared" si="5"/>
        <v>2587.9675864722071</v>
      </c>
    </row>
    <row r="41" spans="1:13" x14ac:dyDescent="0.2">
      <c r="M41" s="8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FB17-74B7-43B3-93A2-6BF7C760755B}">
  <dimension ref="A1:M22"/>
  <sheetViews>
    <sheetView workbookViewId="0">
      <selection activeCell="G35" sqref="G35"/>
    </sheetView>
  </sheetViews>
  <sheetFormatPr baseColWidth="10" defaultColWidth="8.83203125" defaultRowHeight="15" x14ac:dyDescent="0.2"/>
  <cols>
    <col min="1" max="1" width="9.1640625" style="1"/>
    <col min="5" max="5" width="9.1640625" style="1"/>
    <col min="7" max="8" width="9.1640625" style="1"/>
  </cols>
  <sheetData>
    <row r="1" spans="1:13" x14ac:dyDescent="0.2">
      <c r="A1" s="9" t="s">
        <v>24</v>
      </c>
      <c r="B1" s="9"/>
      <c r="C1" s="9"/>
      <c r="D1" s="9"/>
      <c r="E1" s="9"/>
      <c r="F1" s="9"/>
      <c r="G1" s="9" t="s">
        <v>26</v>
      </c>
      <c r="H1" s="9"/>
      <c r="I1" s="9"/>
      <c r="J1" s="9"/>
      <c r="K1" s="9"/>
      <c r="L1" s="9"/>
      <c r="M1" s="9"/>
    </row>
    <row r="2" spans="1:13" x14ac:dyDescent="0.2">
      <c r="A2" s="1" t="s">
        <v>23</v>
      </c>
      <c r="B2" s="1" t="s">
        <v>22</v>
      </c>
      <c r="C2" s="2">
        <v>17</v>
      </c>
      <c r="D2" s="2">
        <v>18</v>
      </c>
      <c r="E2" s="2">
        <v>19</v>
      </c>
      <c r="F2" s="2" t="s">
        <v>25</v>
      </c>
      <c r="G2" s="1" t="s">
        <v>23</v>
      </c>
      <c r="H2" s="1" t="s">
        <v>22</v>
      </c>
      <c r="I2" s="2">
        <v>22</v>
      </c>
      <c r="J2" s="2">
        <v>23</v>
      </c>
      <c r="K2" s="2">
        <v>24</v>
      </c>
      <c r="L2" s="2">
        <v>25</v>
      </c>
      <c r="M2" s="2" t="s">
        <v>25</v>
      </c>
    </row>
    <row r="3" spans="1:13" x14ac:dyDescent="0.2">
      <c r="A3" s="1" t="s">
        <v>1</v>
      </c>
      <c r="B3" s="1" t="s">
        <v>0</v>
      </c>
      <c r="C3">
        <v>429.15192397157523</v>
      </c>
      <c r="D3" s="1"/>
      <c r="E3"/>
      <c r="F3">
        <f>AVERAGE(C3:E3)</f>
        <v>429.15192397157523</v>
      </c>
      <c r="G3" s="1" t="s">
        <v>1</v>
      </c>
      <c r="H3" s="1" t="s">
        <v>3</v>
      </c>
      <c r="I3">
        <v>828.64557120240534</v>
      </c>
      <c r="J3">
        <v>400.47045449968732</v>
      </c>
      <c r="K3">
        <v>387.10644028386054</v>
      </c>
      <c r="M3">
        <f>AVERAGE(I3:L3)</f>
        <v>538.74082199531779</v>
      </c>
    </row>
    <row r="4" spans="1:13" x14ac:dyDescent="0.2">
      <c r="A4" s="1" t="s">
        <v>2</v>
      </c>
      <c r="B4" s="1" t="s">
        <v>3</v>
      </c>
      <c r="C4">
        <v>234.76120346990126</v>
      </c>
      <c r="D4" s="1">
        <v>557.21484569816653</v>
      </c>
      <c r="E4">
        <v>457.42824831547034</v>
      </c>
      <c r="F4">
        <f t="shared" ref="F4:F22" si="0">AVERAGE(C4:E4)</f>
        <v>416.4680991611794</v>
      </c>
      <c r="G4" s="1" t="s">
        <v>2</v>
      </c>
      <c r="H4" s="1" t="s">
        <v>0</v>
      </c>
      <c r="I4">
        <v>438.76244092436957</v>
      </c>
      <c r="J4">
        <v>360.00168280979466</v>
      </c>
      <c r="K4">
        <v>313.36372606247812</v>
      </c>
      <c r="M4">
        <f t="shared" ref="M4:M21" si="1">AVERAGE(I4:L4)</f>
        <v>370.70928326554741</v>
      </c>
    </row>
    <row r="5" spans="1:13" x14ac:dyDescent="0.2">
      <c r="A5" s="1" t="s">
        <v>4</v>
      </c>
      <c r="B5" s="1" t="s">
        <v>0</v>
      </c>
      <c r="C5">
        <v>164.95162379477685</v>
      </c>
      <c r="D5" s="1">
        <v>108.49343846462925</v>
      </c>
      <c r="E5">
        <v>791.01512734980201</v>
      </c>
      <c r="F5">
        <f t="shared" si="0"/>
        <v>354.82006320306937</v>
      </c>
      <c r="G5" s="1" t="s">
        <v>4</v>
      </c>
      <c r="H5" s="1" t="s">
        <v>3</v>
      </c>
      <c r="I5">
        <v>318.36240299027037</v>
      </c>
      <c r="J5">
        <v>479.9035327982869</v>
      </c>
      <c r="M5">
        <f t="shared" si="1"/>
        <v>399.13296789427864</v>
      </c>
    </row>
    <row r="6" spans="1:13" x14ac:dyDescent="0.2">
      <c r="A6" s="1" t="s">
        <v>5</v>
      </c>
      <c r="B6" s="1" t="s">
        <v>3</v>
      </c>
      <c r="C6">
        <v>117.9544525190191</v>
      </c>
      <c r="D6" s="1">
        <v>163.49565452490535</v>
      </c>
      <c r="E6">
        <v>195.73143109120198</v>
      </c>
      <c r="F6">
        <f t="shared" si="0"/>
        <v>159.06051271170881</v>
      </c>
      <c r="G6" s="1" t="s">
        <v>5</v>
      </c>
      <c r="H6" s="1" t="s">
        <v>3</v>
      </c>
      <c r="I6">
        <v>143.41736008924676</v>
      </c>
      <c r="J6">
        <v>398.25029410653337</v>
      </c>
      <c r="K6">
        <v>498.43712120501857</v>
      </c>
      <c r="M6">
        <f t="shared" si="1"/>
        <v>346.70159180026621</v>
      </c>
    </row>
    <row r="7" spans="1:13" x14ac:dyDescent="0.2">
      <c r="A7" s="1" t="s">
        <v>6</v>
      </c>
      <c r="B7" s="1" t="s">
        <v>0</v>
      </c>
      <c r="C7">
        <v>39.688969819475631</v>
      </c>
      <c r="D7" s="1">
        <v>201.91122444344819</v>
      </c>
      <c r="E7">
        <v>384.9008645844221</v>
      </c>
      <c r="F7">
        <f t="shared" si="0"/>
        <v>208.83368628244864</v>
      </c>
      <c r="G7" s="1" t="s">
        <v>6</v>
      </c>
      <c r="H7" s="1" t="s">
        <v>0</v>
      </c>
      <c r="I7">
        <v>229.56732982203729</v>
      </c>
      <c r="J7">
        <v>211.99745743430236</v>
      </c>
      <c r="K7">
        <v>940.73866915142639</v>
      </c>
      <c r="M7">
        <f t="shared" si="1"/>
        <v>460.76781880258869</v>
      </c>
    </row>
    <row r="8" spans="1:13" x14ac:dyDescent="0.2">
      <c r="A8" s="1" t="s">
        <v>7</v>
      </c>
      <c r="B8" s="1" t="s">
        <v>3</v>
      </c>
      <c r="C8">
        <v>416.53255004213793</v>
      </c>
      <c r="D8" s="1">
        <v>190.45747209083925</v>
      </c>
      <c r="E8">
        <v>262.35741510501288</v>
      </c>
      <c r="F8">
        <f t="shared" si="0"/>
        <v>289.78247907933002</v>
      </c>
      <c r="G8" s="1" t="s">
        <v>7</v>
      </c>
      <c r="H8" s="1" t="s">
        <v>0</v>
      </c>
      <c r="I8">
        <v>384.08316600020089</v>
      </c>
      <c r="J8">
        <v>195.94467060220262</v>
      </c>
      <c r="K8">
        <v>199.18307403567712</v>
      </c>
      <c r="M8">
        <f t="shared" si="1"/>
        <v>259.73697021269356</v>
      </c>
    </row>
    <row r="9" spans="1:13" x14ac:dyDescent="0.2">
      <c r="A9" s="1" t="s">
        <v>8</v>
      </c>
      <c r="B9" s="1" t="s">
        <v>3</v>
      </c>
      <c r="C9">
        <v>236.63093796252016</v>
      </c>
      <c r="D9" s="1">
        <v>368.6883441738708</v>
      </c>
      <c r="E9">
        <v>274.90213835003209</v>
      </c>
      <c r="F9">
        <f t="shared" si="0"/>
        <v>293.40714016214105</v>
      </c>
      <c r="G9" s="1" t="s">
        <v>8</v>
      </c>
      <c r="H9" s="1" t="s">
        <v>3</v>
      </c>
      <c r="I9">
        <v>246.31403473959216</v>
      </c>
      <c r="J9">
        <v>328.99453500486118</v>
      </c>
      <c r="K9">
        <v>705.83243308946567</v>
      </c>
      <c r="M9">
        <f t="shared" si="1"/>
        <v>427.04700094463965</v>
      </c>
    </row>
    <row r="10" spans="1:13" x14ac:dyDescent="0.2">
      <c r="A10" s="1" t="s">
        <v>9</v>
      </c>
      <c r="B10" s="1" t="s">
        <v>0</v>
      </c>
      <c r="C10">
        <v>39.380030589117929</v>
      </c>
      <c r="D10" s="1">
        <v>167.27174755007741</v>
      </c>
      <c r="E10"/>
      <c r="F10">
        <f t="shared" si="0"/>
        <v>103.32588906959766</v>
      </c>
      <c r="G10" s="1" t="s">
        <v>9</v>
      </c>
      <c r="H10" s="1" t="s">
        <v>0</v>
      </c>
      <c r="I10">
        <v>113.13471370056386</v>
      </c>
      <c r="J10">
        <v>127.5891457249992</v>
      </c>
      <c r="K10">
        <v>84.623580219075691</v>
      </c>
      <c r="M10">
        <f t="shared" si="1"/>
        <v>108.44914654821292</v>
      </c>
    </row>
    <row r="11" spans="1:13" x14ac:dyDescent="0.2">
      <c r="A11" s="1" t="s">
        <v>10</v>
      </c>
      <c r="B11" s="1" t="s">
        <v>3</v>
      </c>
      <c r="C11">
        <v>383.01761697919886</v>
      </c>
      <c r="D11" s="1">
        <v>175.81461711917709</v>
      </c>
      <c r="E11">
        <v>305.67856194922939</v>
      </c>
      <c r="F11">
        <f t="shared" si="0"/>
        <v>288.17026534920177</v>
      </c>
      <c r="G11" s="1" t="s">
        <v>10</v>
      </c>
      <c r="H11" s="1" t="s">
        <v>3</v>
      </c>
      <c r="J11">
        <v>406.64210012856239</v>
      </c>
      <c r="L11">
        <v>239.1258603721881</v>
      </c>
      <c r="M11">
        <f t="shared" si="1"/>
        <v>322.88398025037526</v>
      </c>
    </row>
    <row r="12" spans="1:13" x14ac:dyDescent="0.2">
      <c r="A12" s="1" t="s">
        <v>11</v>
      </c>
      <c r="B12" s="1" t="s">
        <v>3</v>
      </c>
      <c r="C12">
        <v>510.63843222361697</v>
      </c>
      <c r="D12" s="1">
        <v>565.78685668241496</v>
      </c>
      <c r="E12">
        <v>465.32315308782114</v>
      </c>
      <c r="F12">
        <f t="shared" si="0"/>
        <v>513.91614733128438</v>
      </c>
      <c r="G12" s="1" t="s">
        <v>11</v>
      </c>
      <c r="H12" s="1" t="s">
        <v>3</v>
      </c>
      <c r="I12">
        <v>726.10089205254064</v>
      </c>
      <c r="J12">
        <v>1196.5038582557663</v>
      </c>
      <c r="K12">
        <v>1002.4594146111619</v>
      </c>
      <c r="M12">
        <f t="shared" si="1"/>
        <v>975.02138830648948</v>
      </c>
    </row>
    <row r="13" spans="1:13" x14ac:dyDescent="0.2">
      <c r="A13" s="1" t="s">
        <v>12</v>
      </c>
      <c r="B13" s="1" t="s">
        <v>3</v>
      </c>
      <c r="C13">
        <v>571.83460488386493</v>
      </c>
      <c r="D13" s="1">
        <v>517.80961467931672</v>
      </c>
      <c r="E13">
        <v>994.97027920369396</v>
      </c>
      <c r="F13">
        <f t="shared" si="0"/>
        <v>694.87149958895861</v>
      </c>
      <c r="G13" s="1" t="s">
        <v>12</v>
      </c>
      <c r="H13" s="1" t="s">
        <v>0</v>
      </c>
      <c r="J13">
        <v>854.85337934002314</v>
      </c>
      <c r="K13">
        <v>446.79064650126099</v>
      </c>
      <c r="M13">
        <f t="shared" si="1"/>
        <v>650.82201292064201</v>
      </c>
    </row>
    <row r="14" spans="1:13" x14ac:dyDescent="0.2">
      <c r="A14" s="1" t="s">
        <v>13</v>
      </c>
      <c r="B14" s="1" t="s">
        <v>0</v>
      </c>
      <c r="C14">
        <v>191.17655903613527</v>
      </c>
      <c r="D14" s="1">
        <v>256.90235730110794</v>
      </c>
      <c r="E14">
        <v>379.62829667035351</v>
      </c>
      <c r="F14">
        <f t="shared" si="0"/>
        <v>275.90240433586558</v>
      </c>
      <c r="G14" s="1" t="s">
        <v>13</v>
      </c>
      <c r="H14" s="1" t="s">
        <v>0</v>
      </c>
      <c r="J14">
        <v>683.10673822706497</v>
      </c>
      <c r="K14">
        <v>238.60895103431093</v>
      </c>
      <c r="M14">
        <f t="shared" si="1"/>
        <v>460.85784463068796</v>
      </c>
    </row>
    <row r="15" spans="1:13" x14ac:dyDescent="0.2">
      <c r="A15" s="1" t="s">
        <v>14</v>
      </c>
      <c r="B15" s="1" t="s">
        <v>3</v>
      </c>
      <c r="C15">
        <v>508.13370143777826</v>
      </c>
      <c r="D15" s="1">
        <v>474.99480818044458</v>
      </c>
      <c r="E15">
        <v>690.69481115337601</v>
      </c>
      <c r="F15">
        <f t="shared" si="0"/>
        <v>557.9411069238663</v>
      </c>
      <c r="G15" s="1" t="s">
        <v>14</v>
      </c>
      <c r="H15" s="1" t="s">
        <v>0</v>
      </c>
      <c r="J15">
        <v>606.866692503433</v>
      </c>
      <c r="K15">
        <v>783.70911862730532</v>
      </c>
      <c r="M15">
        <f t="shared" si="1"/>
        <v>695.2879055653691</v>
      </c>
    </row>
    <row r="16" spans="1:13" x14ac:dyDescent="0.2">
      <c r="A16" s="1" t="s">
        <v>15</v>
      </c>
      <c r="B16" s="1" t="s">
        <v>0</v>
      </c>
      <c r="C16">
        <v>237.75435607129543</v>
      </c>
      <c r="D16" s="1">
        <v>533.2801405055078</v>
      </c>
      <c r="E16">
        <v>393.4332396763092</v>
      </c>
      <c r="F16">
        <f t="shared" si="0"/>
        <v>388.15591208437081</v>
      </c>
      <c r="G16" s="1" t="s">
        <v>16</v>
      </c>
      <c r="H16" s="1" t="s">
        <v>0</v>
      </c>
      <c r="J16">
        <v>207.61574205791595</v>
      </c>
      <c r="K16">
        <v>103.94175529809313</v>
      </c>
      <c r="M16">
        <f t="shared" si="1"/>
        <v>155.77874867800455</v>
      </c>
    </row>
    <row r="17" spans="1:13" x14ac:dyDescent="0.2">
      <c r="A17" s="1" t="s">
        <v>16</v>
      </c>
      <c r="B17" s="1" t="s">
        <v>3</v>
      </c>
      <c r="C17">
        <v>251.33295510379423</v>
      </c>
      <c r="D17" s="1">
        <v>466.653629736092</v>
      </c>
      <c r="E17">
        <v>577.91963005729542</v>
      </c>
      <c r="F17">
        <f t="shared" si="0"/>
        <v>431.96873829906053</v>
      </c>
      <c r="G17" s="1" t="s">
        <v>17</v>
      </c>
      <c r="H17" s="1" t="s">
        <v>3</v>
      </c>
      <c r="I17">
        <v>451.57503629195332</v>
      </c>
      <c r="J17">
        <v>981.90896688885891</v>
      </c>
      <c r="K17">
        <v>1261.3135226128959</v>
      </c>
      <c r="M17">
        <f t="shared" si="1"/>
        <v>898.26584193123597</v>
      </c>
    </row>
    <row r="18" spans="1:13" x14ac:dyDescent="0.2">
      <c r="A18" s="1" t="s">
        <v>17</v>
      </c>
      <c r="B18" s="1" t="s">
        <v>3</v>
      </c>
      <c r="C18">
        <v>47.241841880110698</v>
      </c>
      <c r="D18" s="1">
        <v>303.49629148685483</v>
      </c>
      <c r="E18">
        <v>459.2988340860623</v>
      </c>
      <c r="F18">
        <f t="shared" si="0"/>
        <v>270.01232248434263</v>
      </c>
      <c r="G18" s="1" t="s">
        <v>18</v>
      </c>
      <c r="H18" s="1" t="s">
        <v>3</v>
      </c>
      <c r="I18">
        <v>380.52406636677028</v>
      </c>
      <c r="J18">
        <v>208.93828401945143</v>
      </c>
      <c r="K18">
        <v>877.4191538842</v>
      </c>
      <c r="M18">
        <f t="shared" si="1"/>
        <v>488.96050142347394</v>
      </c>
    </row>
    <row r="19" spans="1:13" x14ac:dyDescent="0.2">
      <c r="A19" s="1" t="s">
        <v>18</v>
      </c>
      <c r="B19" s="1" t="s">
        <v>0</v>
      </c>
      <c r="C19">
        <v>250.84253731566432</v>
      </c>
      <c r="D19" s="1">
        <v>152.07591478199146</v>
      </c>
      <c r="E19">
        <v>419.40549704093223</v>
      </c>
      <c r="F19">
        <f t="shared" si="0"/>
        <v>274.10798304619601</v>
      </c>
      <c r="G19" s="1" t="s">
        <v>19</v>
      </c>
      <c r="H19" s="1" t="s">
        <v>0</v>
      </c>
      <c r="I19">
        <v>362.84872452648767</v>
      </c>
      <c r="K19">
        <v>129.06034917398404</v>
      </c>
      <c r="L19">
        <v>362.96379029768167</v>
      </c>
      <c r="M19">
        <f t="shared" si="1"/>
        <v>284.95762133271779</v>
      </c>
    </row>
    <row r="20" spans="1:13" x14ac:dyDescent="0.2">
      <c r="A20" s="1" t="s">
        <v>19</v>
      </c>
      <c r="B20" s="1" t="s">
        <v>0</v>
      </c>
      <c r="C20">
        <v>148.38752443224686</v>
      </c>
      <c r="D20" s="1">
        <v>474.54457228373656</v>
      </c>
      <c r="E20">
        <v>652.02429592583087</v>
      </c>
      <c r="F20">
        <f t="shared" si="0"/>
        <v>424.98546421393809</v>
      </c>
      <c r="G20" s="1" t="s">
        <v>20</v>
      </c>
      <c r="H20" s="1" t="s">
        <v>3</v>
      </c>
      <c r="J20">
        <v>247.13679080700376</v>
      </c>
      <c r="K20">
        <v>450.50437494683058</v>
      </c>
      <c r="L20">
        <v>193.4448190795957</v>
      </c>
      <c r="M20">
        <f t="shared" si="1"/>
        <v>297.02866161114338</v>
      </c>
    </row>
    <row r="21" spans="1:13" x14ac:dyDescent="0.2">
      <c r="A21" s="1" t="s">
        <v>20</v>
      </c>
      <c r="B21" s="1" t="s">
        <v>3</v>
      </c>
      <c r="C21">
        <v>375.64674652294633</v>
      </c>
      <c r="D21" s="1">
        <v>177.4036558091619</v>
      </c>
      <c r="E21">
        <v>109.26674407913063</v>
      </c>
      <c r="F21">
        <f t="shared" si="0"/>
        <v>220.7723821370796</v>
      </c>
      <c r="G21" s="1" t="s">
        <v>21</v>
      </c>
      <c r="H21" s="1" t="s">
        <v>3</v>
      </c>
      <c r="I21">
        <v>127.53632557061243</v>
      </c>
      <c r="J21">
        <v>145.5849117822064</v>
      </c>
      <c r="K21">
        <v>376.2660032305597</v>
      </c>
      <c r="M21">
        <f t="shared" si="1"/>
        <v>216.46241352779285</v>
      </c>
    </row>
    <row r="22" spans="1:13" x14ac:dyDescent="0.2">
      <c r="A22" s="1" t="s">
        <v>21</v>
      </c>
      <c r="B22" s="1" t="s">
        <v>0</v>
      </c>
      <c r="C22">
        <v>239.55744484362793</v>
      </c>
      <c r="D22" s="1">
        <v>75.210594619349422</v>
      </c>
      <c r="E22">
        <v>98.207767609602897</v>
      </c>
      <c r="F22">
        <f t="shared" si="0"/>
        <v>137.65860235752675</v>
      </c>
    </row>
  </sheetData>
  <mergeCells count="2">
    <mergeCell ref="A1:F1"/>
    <mergeCell ref="G1:M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C668-1581-4BDD-8386-BF7B56FA1DFD}">
  <dimension ref="A1"/>
  <sheetViews>
    <sheetView workbookViewId="0">
      <selection sqref="A1:B1048576"/>
    </sheetView>
  </sheetViews>
  <sheetFormatPr baseColWidth="10" defaultColWidth="8.83203125" defaultRowHeight="15" x14ac:dyDescent="0.2"/>
  <cols>
    <col min="1" max="1" width="8.5" bestFit="1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Renata Fontoura Benemann</dc:creator>
  <cp:lastModifiedBy>Bianca Costa Ribeiro</cp:lastModifiedBy>
  <dcterms:created xsi:type="dcterms:W3CDTF">2024-10-22T19:12:28Z</dcterms:created>
  <dcterms:modified xsi:type="dcterms:W3CDTF">2024-11-18T21:01:16Z</dcterms:modified>
</cp:coreProperties>
</file>